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8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Equipo" sheetId="2" r:id="rId5"/>
    <sheet state="visible" name="Registro Veh" sheetId="3" r:id="rId6"/>
    <sheet state="visible" name="Resumen" sheetId="4" r:id="rId7"/>
    <sheet state="visible" name="Red eléctrica" sheetId="5" r:id="rId8"/>
    <sheet state="visible" name="Lineamientos1" sheetId="6" r:id="rId9"/>
    <sheet state="visible" name="Lineamientos2 " sheetId="7" r:id="rId10"/>
    <sheet state="visible" name="Flota 1" sheetId="8" r:id="rId11"/>
    <sheet state="visible" name="TCO F1" sheetId="9" r:id="rId12"/>
    <sheet state="visible" name="Data" sheetId="10" r:id="rId13"/>
    <sheet state="hidden" name="BBDD R" sheetId="11" r:id="rId14"/>
    <sheet state="hidden" name="2BBDD R" sheetId="12" r:id="rId15"/>
    <sheet state="hidden" name="BBDD R-RV" sheetId="13" r:id="rId16"/>
    <sheet state="hidden" name="BD" sheetId="14" r:id="rId17"/>
    <sheet state="visible" name="Copia de VE" sheetId="15" r:id="rId18"/>
  </sheets>
  <definedNames>
    <definedName name="TarifaElectrica">Data!$B$33:$B$38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0">
      <text>
        <t xml:space="preserve">Nombre de la Organización (para empresas nombre comercial)</t>
      </text>
    </comment>
    <comment authorId="0" ref="E10">
      <text>
        <t xml:space="preserve">Ej:
- Municipalidad de Temuco
- PENTACROM
- Servicio de Salud Metropolitano Occidente
- Municipalidad de Recoleta
- STL
- Metro de Santiago
- Municipalidad El Bosque
- Municipalidad de Iquique
- IDEAL
- EMASA</t>
      </text>
    </comment>
    <comment authorId="0" ref="C12">
      <text>
        <t xml:space="preserve">En caso de que el equipo pertenezca a una fracción del alcance total de la organización (y flota a analizar), indicar nombre que identifica esta parte de la organización.</t>
      </text>
    </comment>
    <comment authorId="0" ref="E12">
      <text>
        <t xml:space="preserve">Ej: 
- División Norte Grande
- Sede Valparaíso
- Edificio Consistorial
- Gerencia Alimentos
- Representación Nacional
- Toda la organización</t>
      </text>
    </comment>
    <comment authorId="0" ref="C16">
      <text>
        <t xml:space="preserve">Contacto para coordinación de equipo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Llenar posterior a hoja Resumen. Forman parte de una misma flota los vehículos que sean usados para las mismas laborales, y que por tanto sean intercambiables. 
Ej: Se asigna: 
- F1 a los vehículos de la Flota 1
- F2 a los vehículos de la Flota 2 
- F3 a los...
Hasta completar las flotas</t>
      </text>
    </comment>
    <comment authorId="0" ref="D11">
      <text>
        <t xml:space="preserve">Indicar patente o idetificación del vehículo o servicio de transporte contratado.
Ej: 
- PSGH-30
- Tpte personal Vehículo sector sur
- Camión 3 Retiro residuos
</t>
      </text>
    </comment>
    <comment authorId="0" ref="E11">
      <text>
        <t xml:space="preserve">Indicar marca del vehículo.
Ej:
Toyota, Kia, Mercedes Benz, Ford, Chevrolet, Hyundai, Nissan, etc</t>
      </text>
    </comment>
    <comment authorId="0" ref="F11">
      <text>
        <t xml:space="preserve">Indicar modelo del vehículo.
Ej:
Morning, Rav4, H1, Sprinter, Terrano, Tucson, Yaris,</t>
      </text>
    </comment>
    <comment authorId="0" ref="G11">
      <text>
        <t xml:space="preserve">Ingresar año del vehículo.
Ej: 2014</t>
      </text>
    </comment>
    <comment authorId="0" ref="I11">
      <text>
        <t xml:space="preserve">El odómetro o cuenta kilómetros de un vehículo se encuentra ubicado en el tablero y registra la acumulación de kilómetros recorridos. 
Ingresar este registro para cada vehículo.</t>
      </text>
    </comment>
    <comment authorId="0" ref="J11">
      <text>
        <t xml:space="preserve">Insertar fecha con formato día, mes y año (dd/mm/aaaa):
Ej: 
- 28/12/2021</t>
      </text>
    </comment>
    <comment authorId="0" ref="K11">
      <text>
        <t xml:space="preserve">Promedio de km recorridos al año. 
Se calcula de forma automática al ingresar Año del vehículo y Kilometraje registrado.</t>
      </text>
    </comment>
    <comment authorId="0" ref="L11">
      <text>
        <t xml:space="preserve">El odómetro o cuenta kilómetros de un vehículo se encuentra ubicado en el tablero y registra la acumulación de kilómetros recorridos. 
Ingresar este registro para cada vehículo.</t>
      </text>
    </comment>
    <comment authorId="0" ref="M11">
      <text>
        <t xml:space="preserve">Insertar fecha con formato día, mes y año (dd/mm/aaaa):
Ej: 
- 28/01/2022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K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Q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W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AC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AI11">
      <text>
        <t xml:space="preserve">Ejemplos:
- Traslado de personal entre sedes
- Visitas a terreno para fiscalización
- Trámites 
- Distribución de insumos de uso interno
- Reparto proda clientes 
- Recolección de escombros 
- Vigilancia</t>
      </text>
    </comment>
    <comment authorId="0" ref="C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I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O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U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AA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AG15">
      <text>
        <t xml:space="preserve">Seleccionar la familia a la que pertenecen los vehículos de la flota. Si la flota esta compuesta por más de una familia de vehículos, evalúa separar en dos flotas o selecciona la familia de vehículo que represente mejor a la flota.</t>
      </text>
    </comment>
    <comment authorId="0" ref="C18">
      <text>
        <t xml:space="preserve">Ingresar el número de vehículos que componen esta flota. 
Si no conoces en número exacto, ingresa un rango (ej: 12 a 18).</t>
      </text>
    </comment>
    <comment authorId="0" ref="E18">
      <text>
        <t xml:space="preserve">Ingresar el número de vehículos que componen esta flota (ej: 3, 25).
Si no conoces en número exacto, ingresa un rango (ej: 12 a 18).</t>
      </text>
    </comment>
    <comment authorId="0" ref="I18">
      <text>
        <t xml:space="preserve">Ingresar el número de vehículos que componen esta flota. 
Si no conoces en número exacto, ingresa un rango (ej: 12 a 18).</t>
      </text>
    </comment>
    <comment authorId="0" ref="K18">
      <text>
        <t xml:space="preserve">Ingresar el número de vehículos que componen esta flota (ej: 3, 25).
Si no conoces en número exacto, ingresa un rango (ej: 12 a 18).</t>
      </text>
    </comment>
    <comment authorId="0" ref="O18">
      <text>
        <t xml:space="preserve">Ingresar el número de vehículos que componen esta flota. 
Si no conoces en número exacto, ingresa un rango (ej: 12 a 18).</t>
      </text>
    </comment>
    <comment authorId="0" ref="Q18">
      <text>
        <t xml:space="preserve">Ingresar el número de vehículos que componen esta flota (ej: 3, 25).
Si no conoces en número exacto, ingresa un rango (ej: 12 a 18).</t>
      </text>
    </comment>
    <comment authorId="0" ref="U18">
      <text>
        <t xml:space="preserve">Ingresar el número de vehículos que componen esta flota. 
Si no conoces en número exacto, ingresa un rango (ej: 12 a 18).</t>
      </text>
    </comment>
    <comment authorId="0" ref="W18">
      <text>
        <t xml:space="preserve">Ingresar el número de vehículos que componen esta flota (ej: 3, 25).
Si no conoces en número exacto, ingresa un rango (ej: 12 a 18).</t>
      </text>
    </comment>
    <comment authorId="0" ref="AA18">
      <text>
        <t xml:space="preserve">Ingresar el número de vehículos que componen esta flota. 
Si no conoces en número exacto, ingresa un rango (ej: 12 a 18).</t>
      </text>
    </comment>
    <comment authorId="0" ref="AC18">
      <text>
        <t xml:space="preserve">Ingresar el número de vehículos que componen esta flota (ej: 3, 25).
Si no conoces en número exacto, ingresa un rango (ej: 12 a 18).</t>
      </text>
    </comment>
    <comment authorId="0" ref="AG18">
      <text>
        <t xml:space="preserve">Ingresar el número de vehículos que componen esta flota. 
Si no conoces en número exacto, ingresa un rango (ej: 12 a 18).</t>
      </text>
    </comment>
    <comment authorId="0" ref="AI18">
      <text>
        <t xml:space="preserve">Ingresar el número de vehículos que componen esta flota (ej: 3, 25).
Si no conoces en número exacto, ingresa un rango (ej: 12 a 18).</t>
      </text>
    </comment>
    <comment authorId="0" ref="C24">
      <text>
        <t xml:space="preserve">Indica el número aproximado de horas que el vehículo permanece en el estacionamiento principal, fuera de operación, también llamado tiempo de descanso</t>
      </text>
    </comment>
    <comment authorId="0" ref="E24">
      <text>
        <t xml:space="preserve">Ingresar el número de horas que el vehículo no opera (ej: 6).
Si no conoces en número exacto, ingresa un rango (ej: 5 a 7).
</t>
      </text>
    </comment>
    <comment authorId="0" ref="I24">
      <text>
        <t xml:space="preserve">Indica el número aproximado de horas que el vehículo permanece en el estacionamiento principal, fuera de operación, también llamado tiempo de descanso</t>
      </text>
    </comment>
    <comment authorId="0" ref="K24">
      <text>
        <t xml:space="preserve">Ingresar el número de horas que el vehículo no opera (ej: 6).
Si no conoces en número exacto, ingresa un rango (ej: 5 a 7).
</t>
      </text>
    </comment>
    <comment authorId="0" ref="O24">
      <text>
        <t xml:space="preserve">Indica el número aproximado de horas que el vehículo permanece en el estacionamiento principal, fuera de operación, también llamado tiempo de descanso</t>
      </text>
    </comment>
    <comment authorId="0" ref="Q24">
      <text>
        <t xml:space="preserve">Ingresar el número de horas que el vehículo no opera (ej: 6).
Si no conoces en número exacto, ingresa un rango (ej: 5 a 7).
</t>
      </text>
    </comment>
    <comment authorId="0" ref="U24">
      <text>
        <t xml:space="preserve">Indica el número aproximado de horas que el vehículo permanece en el estacionamiento principal, fuera de operación, también llamado tiempo de descanso</t>
      </text>
    </comment>
    <comment authorId="0" ref="W24">
      <text>
        <t xml:space="preserve">Ingresar el número de horas que el vehículo no opera (ej: 6).
Si no conoces en número exacto, ingresa un rango (ej: 5 a 7).
</t>
      </text>
    </comment>
    <comment authorId="0" ref="AA24">
      <text>
        <t xml:space="preserve">Indica el número aproximado de horas que el vehículo permanece en el estacionamiento principal, fuera de operación, también llamado tiempo de descanso</t>
      </text>
    </comment>
    <comment authorId="0" ref="AC24">
      <text>
        <t xml:space="preserve">Ingresar el número de horas que el vehículo no opera (ej: 6).
Si no conoces en número exacto, ingresa un rango (ej: 5 a 7).
</t>
      </text>
    </comment>
    <comment authorId="0" ref="AG24">
      <text>
        <t xml:space="preserve">Indica el número aproximado de horas que el vehículo permanece en el estacionamiento principal, fuera de operación, también llamado tiempo de descanso</t>
      </text>
    </comment>
    <comment authorId="0" ref="AI24">
      <text>
        <t xml:space="preserve">Ingresar el número de horas que el vehículo no opera (ej: 6).
Si no conoces en número exacto, ingresa un rango (ej: 5 a 7).
</t>
      </text>
    </comment>
    <comment authorId="0" ref="E26">
      <text>
        <t xml:space="preserve">Ej:
- Si el trayecto ida y vuelta más largo es de 85 km, ingresar 85.</t>
      </text>
    </comment>
    <comment authorId="0" ref="K26">
      <text>
        <t xml:space="preserve">Ej:
- Si el trayecto ida y vuelta más largo es de 85 km, ingresar 85.</t>
      </text>
    </comment>
    <comment authorId="0" ref="Q26">
      <text>
        <t xml:space="preserve">Ej:
- Si el trayecto ida y vuelta más largo es de 85 km, ingresar 85.</t>
      </text>
    </comment>
    <comment authorId="0" ref="W26">
      <text>
        <t xml:space="preserve">Ej:
- Si el trayecto ida y vuelta más largo es de 85 km, ingresar 85.</t>
      </text>
    </comment>
    <comment authorId="0" ref="AC26">
      <text>
        <t xml:space="preserve">Ej:
- Si el trayecto ida y vuelta más largo es de 85 km, ingresar 85.</t>
      </text>
    </comment>
    <comment authorId="0" ref="AI26">
      <text>
        <t xml:space="preserve">Ej:
- Si el trayecto ida y vuelta más largo es de 85 km, ingresar 85.</t>
      </text>
    </comment>
    <comment authorId="0" ref="E28">
      <text>
        <t xml:space="preserve">Ej:
- 50 (Km) si se realizan 5 viajes en trayectos de 10 Km durante un día regular de uso.</t>
      </text>
    </comment>
    <comment authorId="0" ref="K28">
      <text>
        <t xml:space="preserve">Ej:
- 50 (Km) si se realizan 5 viajes en trayectos de 10 Km durante un día regular de uso.</t>
      </text>
    </comment>
    <comment authorId="0" ref="Q28">
      <text>
        <t xml:space="preserve">Ej:
- 50 (Km) si se realizan 5 viajes en trayectos de 10 Km durante un día regular de uso.</t>
      </text>
    </comment>
    <comment authorId="0" ref="W28">
      <text>
        <t xml:space="preserve">Ej:
- 50 (Km) si se realizan 5 viajes en trayectos de 10 Km durante un día regular de uso.</t>
      </text>
    </comment>
    <comment authorId="0" ref="AC28">
      <text>
        <t xml:space="preserve">Ej:
- 50 (Km) si se realizan 5 viajes en trayectos de 10 Km durante un día regular de uso.</t>
      </text>
    </comment>
    <comment authorId="0" ref="AI28">
      <text>
        <t xml:space="preserve">Ej:
- 50 (Km) si se realizan 5 viajes en trayectos de 10 Km durante un día regular de uso.</t>
      </text>
    </comment>
    <comment authorId="0" ref="C32">
      <text>
        <t xml:space="preserve">Estimado desde la hoja Registro de Vehículos como promedio de km recorridos por vehículos de la flota.</t>
      </text>
    </comment>
    <comment authorId="0" ref="I32">
      <text>
        <t xml:space="preserve">Estimado desde la hoja Registro de Vehículos como promedio de km recorridos por vehículos de la flota.</t>
      </text>
    </comment>
    <comment authorId="0" ref="O32">
      <text>
        <t xml:space="preserve">Estimado desde la hoja Registro de Vehículos como promedio de km recorridos por vehículos de la flota.</t>
      </text>
    </comment>
    <comment authorId="0" ref="U32">
      <text>
        <t xml:space="preserve">Estimado desde la hoja Registro de Vehículos como promedio de km recorridos por vehículos de la flota.</t>
      </text>
    </comment>
    <comment authorId="0" ref="AA32">
      <text>
        <t xml:space="preserve">Estimado desde la hoja Registro de Vehículos como promedio de km recorridos por vehículos de la flota.</t>
      </text>
    </comment>
    <comment authorId="0" ref="AG32">
      <text>
        <t xml:space="preserve">Estimado desde la hoja Registro de Vehículos como promedio de km recorridos por vehículos de la flota.</t>
      </text>
    </comment>
    <comment authorId="0" ref="C36">
      <text>
        <t xml:space="preserve">Verde: Alto potencial para VE
Amarillo: Potencial medio para VE
Rojo: Bajo potencial para VE
 </t>
      </text>
    </comment>
    <comment authorId="0" ref="E36">
      <text>
        <t xml:space="preserve">Análisis preliminar de potencial en electromovilidad  de esta flota</t>
      </text>
    </comment>
    <comment authorId="0" ref="I36">
      <text>
        <t xml:space="preserve">Verde: Alto potencial para VE
Amarillo: Potencial medio para VE
Rojo: Bajo potencial para VE
 </t>
      </text>
    </comment>
    <comment authorId="0" ref="K36">
      <text>
        <t xml:space="preserve">Análisis preliminar de potencial en electromovilidad  de esta flota</t>
      </text>
    </comment>
    <comment authorId="0" ref="O36">
      <text>
        <t xml:space="preserve">Verde: Alto potencial para VE
Amarillo: Potencial medio para VE
Rojo: Bajo potencial para VE
 </t>
      </text>
    </comment>
    <comment authorId="0" ref="Q36">
      <text>
        <t xml:space="preserve">Análisis preliminar de potencial en electromovilidad  de esta flota</t>
      </text>
    </comment>
    <comment authorId="0" ref="U36">
      <text>
        <t xml:space="preserve">Verde: Alto potencial para VE
Amarillo: Potencial medio para VE
Rojo: Bajo potencial para VE
 </t>
      </text>
    </comment>
    <comment authorId="0" ref="W36">
      <text>
        <t xml:space="preserve">Análisis preliminar de potencial en electromovilidad  de esta flota</t>
      </text>
    </comment>
    <comment authorId="0" ref="AA36">
      <text>
        <t xml:space="preserve">Verde: Alto potencial para VE
Amarillo: Potencial medio para VE
Rojo: Bajo potencial para VE
 </t>
      </text>
    </comment>
    <comment authorId="0" ref="AC36">
      <text>
        <t xml:space="preserve">Análisis preliminar de potencial en electromovilidad  de esta flota</t>
      </text>
    </comment>
    <comment authorId="0" ref="AG36">
      <text>
        <t xml:space="preserve">Verde: Alto potencial para VE
Amarillo: Potencial medio para VE
Rojo: Bajo potencial para VE
 </t>
      </text>
    </comment>
    <comment authorId="0" ref="AI36">
      <text>
        <t xml:space="preserve">Análisis preliminar de potencial en electromovilidad  de esta flota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4">
      <text>
        <t xml:space="preserve">Según se indica en la boleta de consumo</t>
      </text>
    </comment>
    <comment authorId="0" ref="I14">
      <text>
        <t xml:space="preserve">Según se indica en la boleta de consumo</t>
      </text>
    </comment>
    <comment authorId="0" ref="O14">
      <text>
        <t xml:space="preserve">Según se indica en la boleta de consumo</t>
      </text>
    </comment>
    <comment authorId="0" ref="C16">
      <text>
        <t xml:space="preserve">Según se indica en la boleta de consumo</t>
      </text>
    </comment>
    <comment authorId="0" ref="I16">
      <text>
        <t xml:space="preserve">Según se indica en la boleta de consumo</t>
      </text>
    </comment>
    <comment authorId="0" ref="O16">
      <text>
        <t xml:space="preserve">Según se indica en la boleta de consumo</t>
      </text>
    </comment>
    <comment authorId="0" ref="C18">
      <text>
        <t xml:space="preserve">Según se indica en la boleta de consumo</t>
      </text>
    </comment>
    <comment authorId="0" ref="I18">
      <text>
        <t xml:space="preserve">Según se indica en la boleta de consumo</t>
      </text>
    </comment>
    <comment authorId="0" ref="O18">
      <text>
        <t xml:space="preserve">Según se indica en la boleta de consumo</t>
      </text>
    </comment>
    <comment authorId="0" ref="C20">
      <text>
        <t xml:space="preserve">Indicar opción que mejor describe el horario con peak de consumo (más equipos conectados) durante un día normal</t>
      </text>
    </comment>
    <comment authorId="0" ref="I20">
      <text>
        <t xml:space="preserve">Indicar opción que mejor describe el horario con peak de consumo (más equipos conectados) durante un día normal</t>
      </text>
    </comment>
    <comment authorId="0" ref="O20">
      <text>
        <t xml:space="preserve">Indicar opción que mejor describe el horario con peak de consumo (más equipos conectados) durante un día normal</t>
      </text>
    </comment>
    <comment authorId="0" ref="C22">
      <text>
        <t xml:space="preserve">Para instalar un cargador básico el estacionamiento debe contar con energía, un muro firme y el espacio disponible para instalar el cargador.</t>
      </text>
    </comment>
    <comment authorId="0" ref="I22">
      <text>
        <t xml:space="preserve">Para instalar un cargador básico el estacionamiento debe contar con energía, un muro firme y el espacio disponible para instalar el cargador.</t>
      </text>
    </comment>
    <comment authorId="0" ref="O22">
      <text>
        <t xml:space="preserve">Para instalar un cargador básico el estacionamiento debe contar con energía, un muro firme y el espacio disponible para instalar el cargador.</t>
      </text>
    </comment>
    <comment authorId="0" ref="C24">
      <text>
        <t xml:space="preserve">Indica el año de instalación de la red eléctrica. Si no se conoce este dato, ingresar cualquier información disponible al respecto.
Ej: 
- Anterior a 2002</t>
      </text>
    </comment>
    <comment authorId="0" ref="E24">
      <text>
        <t xml:space="preserve">Ej: 
- 2007
- Anterior a 2002
- Posterior a 2010
- Entre 1995 y 1998</t>
      </text>
    </comment>
    <comment authorId="0" ref="I24">
      <text>
        <t xml:space="preserve">Indica el año de instalación de la red eléctrica. Si no se conoce este dato, ingresar cualquier información disponible al respecto.
Ej: 
- Anterior a 2002</t>
      </text>
    </comment>
    <comment authorId="0" ref="K24">
      <text>
        <t xml:space="preserve">Ej: 
- 2007
- Anterior a 2002
- Posterior a 2010
- Entre 1995 y 1998</t>
      </text>
    </comment>
    <comment authorId="0" ref="O24">
      <text>
        <t xml:space="preserve">Indica el año de instalación de la red eléctrica. Si no se conoce este dato, ingresar cualquier información disponible al respecto.
Ej: 
- Anterior a 2002</t>
      </text>
    </comment>
    <comment authorId="0" ref="Q24">
      <text>
        <t xml:space="preserve">Ej: 
- 2007
- Anterior a 2002
- Posterior a 2010
- Entre 1995 y 1998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5">
      <text>
        <t xml:space="preserve">Los ponderadores agrupados en este título  deben sumar 100%</t>
      </text>
    </comment>
    <comment authorId="0" ref="F15">
      <text>
        <t xml:space="preserve">Tema 1 Estrategia organizacional: 
Los ponderadores de los 3 sub-temas del Tema 1 deben sumar 100%
</t>
      </text>
    </comment>
    <comment authorId="0" ref="J15">
      <text>
        <t xml:space="preserve">Tema 1 Estrategia organizacional: 
Los ponderadores de los 3 ítem del Tema 1 deben sumar 100%
</t>
      </text>
    </comment>
    <comment authorId="0" ref="E16">
      <text>
        <t xml:space="preserve">Alto     = 90
Medio = 50
Bajo    = 10</t>
      </text>
    </comment>
    <comment authorId="0" ref="F16">
      <text>
        <t xml:space="preserve">Ingresa un porcentaje entre 0% y 100%, tal que la suma de los sub-temas de este tema sumen 100%</t>
      </text>
    </comment>
    <comment authorId="0" ref="I16">
      <text>
        <t xml:space="preserve">Alto     = 90
Medio = 50
Bajo    = 10</t>
      </text>
    </comment>
    <comment authorId="0" ref="E17">
      <text>
        <t xml:space="preserve">Alto     = 90
Medio = 50
Bajo    = 10</t>
      </text>
    </comment>
    <comment authorId="0" ref="F17">
      <text>
        <t xml:space="preserve">Ingresa un porcentaje entre 0% y 100%, tal que la suma de los sub-temas de este tema sumen 100%</t>
      </text>
    </comment>
    <comment authorId="0" ref="I17">
      <text>
        <t xml:space="preserve">Alto     = 90
Medio = 50
Bajo    = 10</t>
      </text>
    </comment>
    <comment authorId="0" ref="E18">
      <text>
        <t xml:space="preserve">Alto     = 90
Medio = 50
Bajo    = 10</t>
      </text>
    </comment>
    <comment authorId="0" ref="F18">
      <text>
        <t xml:space="preserve">Ingresa un porcentaje entre 0% y 100%, tal que la suma de los sub-temas de este tema sumen 100%</t>
      </text>
    </comment>
    <comment authorId="0" ref="I18">
      <text>
        <t xml:space="preserve">Alto     = 90
Medio = 50
Bajo    = 10</t>
      </text>
    </comment>
    <comment authorId="0" ref="F19">
      <text>
        <t xml:space="preserve">Tema 2 Relevancia de la sustentabilidad en la organización: 
Los ponderadores de los 3 sub-temas del Tema 2 deben sumar 100%
</t>
      </text>
    </comment>
    <comment authorId="0" ref="J19">
      <text>
        <t xml:space="preserve">Tema 2 Relevancia de la sustentabilidad en la organización: 
Los ponderadores de los 3 ítem del Tema 2 deben sumar 100%
</t>
      </text>
    </comment>
    <comment authorId="0" ref="E20">
      <text>
        <t xml:space="preserve">Alto     = 90
Medio = 50
Bajo    = 10</t>
      </text>
    </comment>
    <comment authorId="0" ref="F20">
      <text>
        <t xml:space="preserve">Ingresa un porcentaje entre 0% y 100%, tal que la suma de los sub-temas de este tema sumen 100%</t>
      </text>
    </comment>
    <comment authorId="0" ref="I20">
      <text>
        <t xml:space="preserve">Alto     = 90
Medio = 50
Bajo    = 10</t>
      </text>
    </comment>
    <comment authorId="0" ref="E21">
      <text>
        <t xml:space="preserve">Alto     = 90
Medio = 50
Bajo    = 10</t>
      </text>
    </comment>
    <comment authorId="0" ref="F21">
      <text>
        <t xml:space="preserve">Ingresa un porcentaje entre 0% y 100%, tal que la suma de los sub-temas de este tema sumen 100%</t>
      </text>
    </comment>
    <comment authorId="0" ref="I21">
      <text>
        <t xml:space="preserve">Alto     = 90
Medio = 50
Bajo    = 10</t>
      </text>
    </comment>
    <comment authorId="0" ref="E22">
      <text>
        <t xml:space="preserve">Alto     = 90
Medio = 50
Bajo    = 10</t>
      </text>
    </comment>
    <comment authorId="0" ref="F22">
      <text>
        <t xml:space="preserve">Ingresa un porcentaje entre 0% y 100%, tal que la suma de los sub-temas de este tema sumen 100%</t>
      </text>
    </comment>
    <comment authorId="0" ref="I22">
      <text>
        <t xml:space="preserve">Alto     = 90
Medio = 50
Bajo    = 10</t>
      </text>
    </comment>
    <comment authorId="0" ref="F23">
      <text>
        <t xml:space="preserve">Tema 3 Capacidades organizacionales de cambio tecnológico: 
Los ponderadores de los 5 sub-temas del Tema 3 deben sumar 100%
</t>
      </text>
    </comment>
    <comment authorId="0" ref="J23">
      <text>
        <t xml:space="preserve">Tema 3 Capacidades organizacionales de cambio tecnológico: 
Los ponderadores de los 5 ítem del Tema 3 deben sumar 100%
</t>
      </text>
    </comment>
    <comment authorId="0" ref="E24">
      <text>
        <t xml:space="preserve">Alto     = 90
Medio = 50
Bajo    = 10</t>
      </text>
    </comment>
    <comment authorId="0" ref="F24">
      <text>
        <t xml:space="preserve">Ingresa un porcentaje entre 0% y 100%, tal que la suma de los sub-temas de este tema sumen 100%</t>
      </text>
    </comment>
    <comment authorId="0" ref="I24">
      <text>
        <t xml:space="preserve">Alto     = 90
Medio = 50
Bajo    = 10</t>
      </text>
    </comment>
    <comment authorId="0" ref="D25">
      <text>
        <t xml:space="preserve">Si las operaciones se ponen en riesgo, eso baja su puntaje para ser la flota elegida, por eso este puntaje en rojo se resta</t>
      </text>
    </comment>
    <comment authorId="0" ref="E25">
      <text>
        <t xml:space="preserve">Riesgo Alto     = 90
Riesgo Medio = 50
Riesgo Bajo    = 10</t>
      </text>
    </comment>
    <comment authorId="0" ref="F25">
      <text>
        <t xml:space="preserve">Ingresa un porcentaje entre 0% y 100%, tal que la suma de los sub-temas de este tema sumen 100%</t>
      </text>
    </comment>
    <comment authorId="0" ref="I25">
      <text>
        <t xml:space="preserve">Riesgo Alto     = 90
Riesgo Medio = 50
Riesgo Bajo    = 10</t>
      </text>
    </comment>
    <comment authorId="0" ref="D26">
      <text>
        <t xml:space="preserve">Si los contratos ya pactados dificultan la adopción, eso baja su puntaje para ser la flota elegida, por eso este puntaje en rojo se resta</t>
      </text>
    </comment>
    <comment authorId="0" ref="E26">
      <text>
        <t xml:space="preserve">Alto     (contrato restrictivo)    = 90
Medio (Contrato modificable) = 50
Bajo    (No hay contrato   )       = 10</t>
      </text>
    </comment>
    <comment authorId="0" ref="F26">
      <text>
        <t xml:space="preserve">Ingresa un porcentaje entre 0% y 100%, tal que la suma de los sub-temas de este tema sumen 100%</t>
      </text>
    </comment>
    <comment authorId="0" ref="I26">
      <text>
        <t xml:space="preserve">Alto     (contrato restrictivo)    = 90
Medio (Contrato modificable) = 50
Bajo    (No hay contrato   )       = 10</t>
      </text>
    </comment>
    <comment authorId="0" ref="E27">
      <text>
        <t xml:space="preserve">Alto     = 90
Medio = 50
Bajo    = 10</t>
      </text>
    </comment>
    <comment authorId="0" ref="F27">
      <text>
        <t xml:space="preserve">Ingresa un porcentaje entre 0% y 100%, tal que la suma de los sub-temas de este tema sumen 100%</t>
      </text>
    </comment>
    <comment authorId="0" ref="I27">
      <text>
        <t xml:space="preserve">Alto     = 90
Medio = 50
Bajo    = 10</t>
      </text>
    </comment>
    <comment authorId="0" ref="E28">
      <text>
        <t xml:space="preserve">Alto     = 90
Medio = 50
Bajo    = 10</t>
      </text>
    </comment>
    <comment authorId="0" ref="F28">
      <text>
        <t xml:space="preserve">Ingresa un porcentaje entre 0% y 100%, tal que la suma de los sub-temas de este tema sumen 100%</t>
      </text>
    </comment>
    <comment authorId="0" ref="I28">
      <text>
        <t xml:space="preserve">Alto     = 90
Medio = 50
Bajo    = 10</t>
      </text>
    </comment>
    <comment authorId="0" ref="F29">
      <text>
        <t xml:space="preserve">Tema 4 Potencial para operar vehículos eléctricos: 
Los ponderadores de los 4 sub-temas del Tema 4 deben sumar 100%
</t>
      </text>
    </comment>
    <comment authorId="0" ref="J29">
      <text>
        <t xml:space="preserve">Tema 4 Potencial para operar vehículos eléctricos: 
Los ponderadores de los 4 ítem del Tema 4 deben sumar 100%
</t>
      </text>
    </comment>
    <comment authorId="0" ref="E30">
      <text>
        <t xml:space="preserve">Alto     = 90
Medio = 50
Bajo    = 10</t>
      </text>
    </comment>
    <comment authorId="0" ref="F30">
      <text>
        <t xml:space="preserve">Ingresa un porcentaje entre 0% y 100%, tal que la suma de los sub-temas de este tema sumen 100%</t>
      </text>
    </comment>
    <comment authorId="0" ref="I30">
      <text>
        <t xml:space="preserve">Alto     = 90
Medio = 50
Bajo    = 10</t>
      </text>
    </comment>
    <comment authorId="0" ref="E31">
      <text>
        <t xml:space="preserve">Alto     = 90
Medio = 50
Bajo    = 10</t>
      </text>
    </comment>
    <comment authorId="0" ref="F31">
      <text>
        <t xml:space="preserve">Ingresa un porcentaje entre 0% y 100%, tal que la suma de los sub-temas de este tema sumen 100%</t>
      </text>
    </comment>
    <comment authorId="0" ref="I31">
      <text>
        <t xml:space="preserve">Alto     = 90
Medio = 50
Bajo    = 10</t>
      </text>
    </comment>
    <comment authorId="0" ref="E32">
      <text>
        <t xml:space="preserve">Alto     = 90
Medio = 50
Bajo    = 10</t>
      </text>
    </comment>
    <comment authorId="0" ref="F32">
      <text>
        <t xml:space="preserve">Ingresa un porcentaje entre 0% y 100%, tal que la suma de los sub-temas de este tema sumen 100%</t>
      </text>
    </comment>
    <comment authorId="0" ref="I32">
      <text>
        <t xml:space="preserve">Alto     = 90
Medio = 50
Bajo    = 10</t>
      </text>
    </comment>
    <comment authorId="0" ref="E33">
      <text>
        <t xml:space="preserve">Alto     = 90
Medio = 50
Bajo    = 10</t>
      </text>
    </comment>
    <comment authorId="0" ref="F33">
      <text>
        <t xml:space="preserve">Ingresa un porcentaje entre 0% y 100%, tal que la suma de los sub-temas de este tema sumen 100%</t>
      </text>
    </comment>
    <comment authorId="0" ref="I33">
      <text>
        <t xml:space="preserve">Alto     = 90
Medio = 50
Bajo    = 10</t>
      </text>
    </comment>
    <comment authorId="0" ref="F34">
      <text>
        <t xml:space="preserve">Tema 5 Relación con actores relevantes: 
Los ponderadores de los 5 sub-temas del Tema 5 deben sumar 100%
</t>
      </text>
    </comment>
    <comment authorId="0" ref="J34">
      <text>
        <t xml:space="preserve">Tema 5 Relación con actores relevantes: 
Los ponderadores de los 5 ítem del Tema 5 deben sumar 100%
</t>
      </text>
    </comment>
    <comment authorId="0" ref="E35">
      <text>
        <t xml:space="preserve">Alto     = 90
Medio = 50
Bajo    = 10</t>
      </text>
    </comment>
    <comment authorId="0" ref="F35">
      <text>
        <t xml:space="preserve">Ingresa un porcentaje entre 0% y 100%, tal que la suma de los sub-temas de este tema sumen 100%</t>
      </text>
    </comment>
    <comment authorId="0" ref="I35">
      <text>
        <t xml:space="preserve">Alto     = 90
Medio = 50
Bajo    = 10</t>
      </text>
    </comment>
    <comment authorId="0" ref="E36">
      <text>
        <t xml:space="preserve">Alto     = 90
Medio = 50
Bajo    = 10</t>
      </text>
    </comment>
    <comment authorId="0" ref="F36">
      <text>
        <t xml:space="preserve">Ingresa un porcentaje entre 0% y 100%, tal que la suma de los sub-temas de este tema sumen 100%</t>
      </text>
    </comment>
    <comment authorId="0" ref="I36">
      <text>
        <t xml:space="preserve">Alto     = 90
Medio = 50
Bajo    = 10</t>
      </text>
    </comment>
    <comment authorId="0" ref="E37">
      <text>
        <t xml:space="preserve">Alto     = 90
Medio = 50
Bajo    = 10</t>
      </text>
    </comment>
    <comment authorId="0" ref="F37">
      <text>
        <t xml:space="preserve">Ingresa un porcentaje entre 0% y 100%, tal que la suma de los sub-temas de este tema sumen 100%</t>
      </text>
    </comment>
    <comment authorId="0" ref="I37">
      <text>
        <t xml:space="preserve">Alto     = 90
Medio = 50
Bajo    = 10</t>
      </text>
    </comment>
    <comment authorId="0" ref="E38">
      <text>
        <t xml:space="preserve">Alto     = 90
Medio = 50
Bajo    = 10</t>
      </text>
    </comment>
    <comment authorId="0" ref="F38">
      <text>
        <t xml:space="preserve">Ingresa un porcentaje entre 0% y 100%, tal que la suma de los sub-temas de este tema sumen 100%</t>
      </text>
    </comment>
    <comment authorId="0" ref="I38">
      <text>
        <t xml:space="preserve">Alto     = 90
Medio = 50
Bajo    = 10</t>
      </text>
    </comment>
    <comment authorId="0" ref="E39">
      <text>
        <t xml:space="preserve">Alto     = 90
Medio = 50
Bajo    = 10</t>
      </text>
    </comment>
    <comment authorId="0" ref="F39">
      <text>
        <t xml:space="preserve">Ingresa un porcentaje entre 0% y 100%, tal que la suma de los sub-temas de este tema sumen 100%</t>
      </text>
    </comment>
    <comment authorId="0" ref="I39">
      <text>
        <t xml:space="preserve">Alto     = 90
Medio = 50
Bajo    = 10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3">
      <text>
        <t xml:space="preserve">Seleccionar una de las flotas ingresadas en la hoja Resumen, que tenga el mayor potencial en electromovilidad.</t>
      </text>
    </comment>
    <comment authorId="0" ref="G13">
      <text>
        <t xml:space="preserve">Flota seleccionada 1</t>
      </text>
    </comment>
    <comment authorId="0" ref="C18">
      <text>
        <t xml:space="preserve">Se completa automáticamente según se indica en la hoja Resumen para esta flota.</t>
      </text>
    </comment>
    <comment authorId="0" ref="C22">
      <text>
        <t xml:space="preserve">Se completa automáticamente según se indica en la hoja Resumen para esta flota.</t>
      </text>
    </comment>
    <comment authorId="0" ref="F29">
      <text>
        <t xml:space="preserve">El el caso de vehículos que prestan servicios de educación, salud, veterinarios, u otro, indicar mobiliario necesario.
Ej:
-Sillón para uso dental
-Estantes de almacenamiento</t>
      </text>
    </comment>
    <comment authorId="0" ref="C32">
      <text>
        <t xml:space="preserve">Se completa automáticamente según se indica en la hoja Resumen para esta flota.</t>
      </text>
    </comment>
    <comment authorId="0" ref="C34">
      <text>
        <t xml:space="preserve">(Opcional) Ingresar año del vehículo más atiguo y nuevo de la flota</t>
      </text>
    </comment>
    <comment authorId="0" ref="F39">
      <text>
        <t xml:space="preserve">Ingresar el número de años cada cuanto reemplazan los vehículos de la flota (ej: 2, 5)
Si no conoces en número exacto, ingresa un rango (ej: 2 a 4).
</t>
      </text>
    </comment>
    <comment authorId="0" ref="C47">
      <text>
        <t xml:space="preserve">Se completa automáticamente según se indica en la hoja Resumen para esta flota.</t>
      </text>
    </comment>
    <comment authorId="0" ref="C50">
      <text>
        <t xml:space="preserve">Indicar nombre de uno de los estacionamientos descritos en la hoja de Red Eléctrica</t>
      </text>
    </comment>
    <comment authorId="0" ref="F70">
      <text>
        <t xml:space="preserve">Precio pagado, sin iva si corresponde</t>
      </text>
    </comment>
    <comment authorId="0" ref="C72">
      <text>
        <t xml:space="preserve">Si es posible, identificar gasto mensual promedio en combustible por vehículo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6">
      <text>
        <t xml:space="preserve">Referencia Hyundai Accent $11.490.000</t>
      </text>
    </comment>
    <comment authorId="0" ref="H17">
      <text>
        <t xml:space="preserve">Referencia BYD e5 $23.855.216</t>
      </text>
    </comment>
    <comment authorId="0" ref="N17">
      <text>
        <t xml:space="preserve">Si no hay información, se sugiere 8 años</t>
      </text>
    </comment>
    <comment authorId="0" ref="AA18">
      <text>
        <t xml:space="preserve">Estimación en base a vehículo liviano.</t>
      </text>
    </comment>
    <comment authorId="0" ref="H27">
      <text>
        <t xml:space="preserve">Referencia Hyundai Accent 12,9 km/lt</t>
      </text>
    </comment>
    <comment authorId="0" ref="N27">
      <text>
        <t xml:space="preserve">Referencia BYD e5 5,4 km/kWh</t>
      </text>
    </comment>
    <comment authorId="0" ref="H28">
      <text>
        <t xml:space="preserve">El motor a combustión puede perder un 2% a 3% de eficiencia al año en el uso de combustible </t>
      </text>
    </comment>
    <comment authorId="0" ref="W33">
      <text>
        <t xml:space="preserve">Suma del costo total pagado durante los años de uso del vehículo a combustión</t>
      </text>
    </comment>
    <comment authorId="0" ref="X33">
      <text>
        <t xml:space="preserve">Suma del costo total pagado durante los años de uso del vehículo eléctrico</t>
      </text>
    </comment>
    <comment authorId="0" ref="N36">
      <text>
        <t xml:space="preserve">Mantención Preventiva: aprox 50% Referencia: Taxi Eléctrico</t>
      </text>
    </comment>
    <comment authorId="0" ref="N38">
      <text>
        <t xml:space="preserve">Ej: Para Sedan ByD e5 el costo de la revisión técnica es 1 UTM anual</t>
      </text>
    </comment>
    <comment authorId="0" ref="F41">
      <text>
        <t xml:space="preserve">(ej: Pérdida total, Terceros)</t>
      </text>
    </comment>
    <comment authorId="0" ref="L41">
      <text>
        <t xml:space="preserve">(ej: Pérdida total, Terceros)</t>
      </text>
    </comment>
    <comment authorId="0" ref="F42">
      <text>
        <t xml:space="preserve">(ej: servicio de monitoreo)</t>
      </text>
    </comment>
    <comment authorId="0" ref="L42">
      <text>
        <t xml:space="preserve">(ej: servicio de monitoreo)</t>
      </text>
    </comment>
    <comment authorId="0" ref="H51">
      <text>
        <t xml:space="preserve">Promedio a nov-2021 para créditos a 36 meses
Fuente: comparaonline</t>
      </text>
    </comment>
    <comment authorId="0" ref="N51">
      <text>
        <t xml:space="preserve">Tasa preferencial para VE</t>
      </text>
    </comment>
    <comment authorId="0" ref="H54">
      <text>
        <t xml:space="preserve">Mínimo 12 cuotas. Si no se utiliza crédito, mantener en 12 y modificar porcentaje de crédito a 0%</t>
      </text>
    </comment>
    <comment authorId="0" ref="F59">
      <text>
        <t xml:space="preserve">Valor de venta como % del precio del vehículo después de vida útil</t>
      </text>
    </comment>
    <comment authorId="0" ref="L59">
      <text>
        <t xml:space="preserve">Valor de venta como % del precio del vehículo después de vida útil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1">
      <text>
        <t xml:space="preserve">Total de km recorridos por el vehículo al presente</t>
      </text>
    </comment>
    <comment authorId="0" ref="K1">
      <text>
        <t xml:space="preserve">Total de km recorridos por el vehículo al presente</t>
      </text>
    </comment>
  </commentList>
</comments>
</file>

<file path=xl/sharedStrings.xml><?xml version="1.0" encoding="utf-8"?>
<sst xmlns="http://schemas.openxmlformats.org/spreadsheetml/2006/main" count="1096" uniqueCount="551">
  <si>
    <t xml:space="preserve">   </t>
  </si>
  <si>
    <t>Instrucciones de Uso</t>
  </si>
  <si>
    <t>Herramienta de Diagnóstico de Flota AEM 5.0</t>
  </si>
  <si>
    <t xml:space="preserve">Esta herramienta tiene por objetivo sistematizar información de la organización que es relevante para identificar el potencial en electromovilidad. Las instrucciones de llenado detalladas se encentran autocontenidas en cada pestaña. 
A continuación se describe el propósito general de cada pestaña de la herramienta: </t>
  </si>
  <si>
    <t>(B1)</t>
  </si>
  <si>
    <r>
      <rPr>
        <rFont val="Arial"/>
        <color rgb="FF5A5959"/>
        <sz val="12.0"/>
      </rPr>
      <t xml:space="preserve">En la hoja </t>
    </r>
    <r>
      <rPr>
        <rFont val="Arial"/>
        <b/>
        <color rgb="FF5A5959"/>
        <sz val="12.0"/>
      </rPr>
      <t>Equipo</t>
    </r>
    <r>
      <rPr>
        <rFont val="Arial"/>
        <color rgb="FF5A5959"/>
        <sz val="12.0"/>
      </rPr>
      <t xml:space="preserve"> se ingresan los datos iniciales de los integrantes que participaran de la Aceleradora y se deja el espacio para incluir su organigrama organizacional</t>
    </r>
  </si>
  <si>
    <r>
      <rPr>
        <rFont val="Arial"/>
        <color rgb="FF5A5959"/>
        <sz val="12.0"/>
      </rPr>
      <t xml:space="preserve">La hoja </t>
    </r>
    <r>
      <rPr>
        <rFont val="Arial"/>
        <b/>
        <color rgb="FF5A5959"/>
        <sz val="12.0"/>
      </rPr>
      <t>Registro Veh</t>
    </r>
    <r>
      <rPr>
        <rFont val="Arial"/>
        <color rgb="FF5A5959"/>
        <sz val="12.0"/>
      </rPr>
      <t xml:space="preserve"> se introduce información a nivel de vehículo, identificando a qué flota pertenece cada uno, según nombre asignado a la flota en la hoja Resumen.</t>
    </r>
  </si>
  <si>
    <r>
      <rPr>
        <rFont val="Arial"/>
        <color rgb="FF5A5959"/>
        <sz val="12.0"/>
      </rPr>
      <t xml:space="preserve">En la hoja </t>
    </r>
    <r>
      <rPr>
        <rFont val="Arial"/>
        <b/>
        <color rgb="FF5A5959"/>
        <sz val="12.0"/>
      </rPr>
      <t>Resumen</t>
    </r>
    <r>
      <rPr>
        <rFont val="Arial"/>
        <color rgb="FF5A5959"/>
        <sz val="12.0"/>
      </rPr>
      <t xml:space="preserve"> se mapean todas las flotas de vehículos presentes en la organización. Posteriormente, se selecciona aquellas con mayor potencial en electromovilidad (identificar las 2 flotas con mayor potencial).</t>
    </r>
  </si>
  <si>
    <t>(B2)</t>
  </si>
  <si>
    <r>
      <rPr>
        <rFont val="Arial"/>
        <color rgb="FF5A5959"/>
        <sz val="12.0"/>
      </rPr>
      <t xml:space="preserve">En la hoja de </t>
    </r>
    <r>
      <rPr>
        <rFont val="Arial"/>
        <b/>
        <color rgb="FF5A5959"/>
        <sz val="12.0"/>
      </rPr>
      <t>Red eléctrica</t>
    </r>
    <r>
      <rPr>
        <rFont val="Arial"/>
        <color rgb="FF5A5959"/>
        <sz val="12.0"/>
      </rPr>
      <t xml:space="preserve"> ingresar los datos del estacionamiento y de la red eléctrica de lo(s) estacionamiento(s) en evaluación, para analizar el potencial de la red eléctrica para instalar un cargador.</t>
    </r>
  </si>
  <si>
    <r>
      <rPr>
        <rFont val="Arial"/>
        <color rgb="FF5A5959"/>
        <sz val="12.0"/>
      </rPr>
      <t xml:space="preserve">En la hoja </t>
    </r>
    <r>
      <rPr>
        <rFont val="Arial"/>
        <b/>
        <color rgb="FF5A5959"/>
        <sz val="12.0"/>
      </rPr>
      <t>Lineamientos1</t>
    </r>
    <r>
      <rPr>
        <rFont val="Arial"/>
        <color rgb="FF5A5959"/>
        <sz val="12.0"/>
      </rPr>
      <t xml:space="preserve"> se valoriza el impacto de recambio tecnológico de cada flota, considerando los lineamientos estratégicos y la visión de la organización.</t>
    </r>
  </si>
  <si>
    <r>
      <rPr>
        <rFont val="Arial"/>
        <color rgb="FF5A5959"/>
        <sz val="12.0"/>
      </rPr>
      <t xml:space="preserve">En la hoja </t>
    </r>
    <r>
      <rPr>
        <rFont val="Arial"/>
        <b/>
        <color rgb="FF5A5959"/>
        <sz val="12.0"/>
      </rPr>
      <t>Lineamientos2</t>
    </r>
    <r>
      <rPr>
        <rFont val="Arial"/>
        <color rgb="FF5A5959"/>
        <sz val="12.0"/>
      </rPr>
      <t xml:space="preserve"> se introduce la importancia relativa (poderadores) de cada una de variables de impacto previamente valorizadas y se identifica la flota con mayor potencial.</t>
    </r>
  </si>
  <si>
    <t>(B3)</t>
  </si>
  <si>
    <r>
      <rPr>
        <rFont val="Arial"/>
        <color rgb="FF5A5959"/>
        <sz val="12.0"/>
      </rPr>
      <t xml:space="preserve">En las hojas </t>
    </r>
    <r>
      <rPr>
        <rFont val="Arial"/>
        <b/>
        <color rgb="FF5A5959"/>
        <sz val="12.0"/>
      </rPr>
      <t>Flota 1 y Flota 2</t>
    </r>
    <r>
      <rPr>
        <rFont val="Arial"/>
        <color rgb="FF5A5959"/>
        <sz val="12.0"/>
      </rPr>
      <t xml:space="preserve"> se ingresa información detallada de flota, solo para las flotas con mayor potencial en electromovilidad, seleccionadas en la hoja Resumen. </t>
    </r>
  </si>
  <si>
    <r>
      <rPr>
        <rFont val="Arial"/>
        <color rgb="FF5A5959"/>
        <sz val="12.0"/>
      </rPr>
      <t xml:space="preserve">En la hoja </t>
    </r>
    <r>
      <rPr>
        <rFont val="Arial"/>
        <b/>
        <color rgb="FF5A5959"/>
        <sz val="12.0"/>
      </rPr>
      <t>TCO</t>
    </r>
    <r>
      <rPr>
        <rFont val="Arial"/>
        <color rgb="FF5A5959"/>
        <sz val="12.0"/>
      </rPr>
      <t xml:space="preserve"> completar lo datos financieros y las características del modelo de vehículo eléctrico seleccionado. En esta hoja se encuentra múltiples supuestos e información respecto a la evaluación económica de la alternativa eléctrica.</t>
    </r>
  </si>
  <si>
    <t>•</t>
  </si>
  <si>
    <r>
      <rPr>
        <rFont val="Arial"/>
        <color rgb="FF5A5959"/>
        <sz val="12.0"/>
      </rPr>
      <t xml:space="preserve">Finalmente, la hoja </t>
    </r>
    <r>
      <rPr>
        <rFont val="Arial"/>
        <b/>
        <color rgb="FF5A5959"/>
        <sz val="12.0"/>
      </rPr>
      <t xml:space="preserve">Data </t>
    </r>
    <r>
      <rPr>
        <rFont val="Arial"/>
        <color rgb="FF5A5959"/>
        <sz val="12.0"/>
      </rPr>
      <t>contiene valores de referencia, supuestos y lista de las variables desplegables utilizadas en la herramienta.</t>
    </r>
  </si>
  <si>
    <t>Aceleradora</t>
  </si>
  <si>
    <t>4.0</t>
  </si>
  <si>
    <t>Información del Equipo</t>
  </si>
  <si>
    <t>Ingresar la información de contacto de todos los que participan del equipo organización de la aceleradora de electromovilidad</t>
  </si>
  <si>
    <t>Nombre Organización:</t>
  </si>
  <si>
    <t>División / sede / área:</t>
  </si>
  <si>
    <t>Tipo de Organización:</t>
  </si>
  <si>
    <t>Nombre y Apellido</t>
  </si>
  <si>
    <t>Cargo</t>
  </si>
  <si>
    <t>Correo</t>
  </si>
  <si>
    <t xml:space="preserve">Colaborador 1: </t>
  </si>
  <si>
    <t>(representante equipo AEM)</t>
  </si>
  <si>
    <t>Colaborador 2:</t>
  </si>
  <si>
    <t>Colaborador 3:</t>
  </si>
  <si>
    <t>Colaborador 4:</t>
  </si>
  <si>
    <t>Colaborador 5:</t>
  </si>
  <si>
    <t>Colaborador Adicional 1:</t>
  </si>
  <si>
    <t>Colaborador Adicional 2:</t>
  </si>
  <si>
    <t>Organigrama de la Organización</t>
  </si>
  <si>
    <t>Pega imagen del organigrama de la organización</t>
  </si>
  <si>
    <t>Mapa (Opcional)</t>
  </si>
  <si>
    <t>Pega imagen del mapa de las sedes de la organización</t>
  </si>
  <si>
    <t>Caracterización de los vehículos</t>
  </si>
  <si>
    <t>Ingresar información de todos los vehículo de tu organización. Asignar el identificador de flota (F1, F2, ... Fx) en concordancia con la hoja Resumen.</t>
  </si>
  <si>
    <t>Nº flota</t>
  </si>
  <si>
    <t>Patente / Identificador</t>
  </si>
  <si>
    <t>Marca</t>
  </si>
  <si>
    <t>Modelo</t>
  </si>
  <si>
    <t xml:space="preserve">Año del vehiculo </t>
  </si>
  <si>
    <t>Combustible</t>
  </si>
  <si>
    <t>Kilometraje registrado</t>
  </si>
  <si>
    <t>Fecha registro</t>
  </si>
  <si>
    <t>Kilometraje prom. anual</t>
  </si>
  <si>
    <t>Kilometraje registrado 2</t>
  </si>
  <si>
    <t>Fecha registro 2</t>
  </si>
  <si>
    <t xml:space="preserve">KM prom. diario </t>
  </si>
  <si>
    <t>Gasolina</t>
  </si>
  <si>
    <t>...</t>
  </si>
  <si>
    <t>Inserta filas si necesitas</t>
  </si>
  <si>
    <t>Resumen de Flotas</t>
  </si>
  <si>
    <t>Ingresar información básica de todas las flotas de vehículos que prestan servicios de transporte a la organización. Completar un recuadro por cada flota, diferenciándolas segun su uso. 
Se seleccionará las flotas con mayor potencial en electromovilidad para profundizar el análisis (Selecciona 2 flotas como evaluación preliminar).</t>
  </si>
  <si>
    <t>Catálogo:</t>
  </si>
  <si>
    <t>https://energia.gob.cl/electromovilidad/catalogo</t>
  </si>
  <si>
    <t>Identificador de Flota y Nombre</t>
  </si>
  <si>
    <t>F1</t>
  </si>
  <si>
    <t>Camionetas Fiscalización</t>
  </si>
  <si>
    <t>F2</t>
  </si>
  <si>
    <t>Camionetas 4x4</t>
  </si>
  <si>
    <t>F3</t>
  </si>
  <si>
    <t>F4</t>
  </si>
  <si>
    <t>F5</t>
  </si>
  <si>
    <t>F6</t>
  </si>
  <si>
    <t>Uso de la flota</t>
  </si>
  <si>
    <t>Fiscalizar</t>
  </si>
  <si>
    <t>Describir la principal función de los vehículos 
(hasta las 3 funciones más comunes)</t>
  </si>
  <si>
    <t xml:space="preserve">traslado personal </t>
  </si>
  <si>
    <t>Familia de vehículo</t>
  </si>
  <si>
    <t>Vehículo Liviano (Sedán, Compacto)</t>
  </si>
  <si>
    <t>Selecciona...</t>
  </si>
  <si>
    <t>Selecciona la opción que describe la flota</t>
  </si>
  <si>
    <t>Número de vehículos</t>
  </si>
  <si>
    <t>Tipo de propiedad de la flota</t>
  </si>
  <si>
    <t>Propia</t>
  </si>
  <si>
    <t>Área de Operación</t>
  </si>
  <si>
    <t>Intraregional (dentro de la región)</t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</si>
  <si>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</si>
  <si>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</si>
  <si>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</si>
  <si>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</si>
  <si>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</si>
  <si>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Tiempo de Descanso </t>
    </r>
    <r>
      <rPr>
        <rFont val="Arial"/>
        <b val="0"/>
        <i/>
        <color rgb="FF38328B"/>
        <sz val="10.0"/>
      </rPr>
      <t>(horas aprox)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</si>
  <si>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</si>
  <si>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</si>
  <si>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</si>
  <si>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</si>
  <si>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</si>
  <si>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r>
      <rPr>
        <rFont val="Arial"/>
        <b/>
        <color rgb="FF38328B"/>
        <sz val="12.0"/>
      </rPr>
      <t xml:space="preserve">Trayecto mas largo </t>
    </r>
    <r>
      <rPr>
        <rFont val="Arial"/>
        <b val="0"/>
        <i/>
        <color rgb="FF38328B"/>
        <sz val="10.0"/>
      </rPr>
      <t>(km, ida y vuelta)</t>
    </r>
  </si>
  <si>
    <t>Kilómetros promedio diarios</t>
  </si>
  <si>
    <t>Días de operación a la semana</t>
  </si>
  <si>
    <t>Kilómetros promedio Registro Veh.</t>
  </si>
  <si>
    <t>Evaluación preliminar</t>
  </si>
  <si>
    <t>Flota Priorizada</t>
  </si>
  <si>
    <t>Equipamiento especial:</t>
  </si>
  <si>
    <t>Información Red Eléctrica y Estacionamiento</t>
  </si>
  <si>
    <t>Ingresar información de red y consumo eléctrico de los distintos lugares de la organización donde se podría instalar un cargador para un futuro vehículo eléctrico, a fin de evaluar las instalaciones.</t>
  </si>
  <si>
    <t xml:space="preserve">Nombre Estacionamiento 1: </t>
  </si>
  <si>
    <t xml:space="preserve">Nombre Estacionamiento 2: </t>
  </si>
  <si>
    <t xml:space="preserve">Nombre Estacionamiento 3: </t>
  </si>
  <si>
    <t>Tarifa eléctrica</t>
  </si>
  <si>
    <t>Kw</t>
  </si>
  <si>
    <t>Peak de consumo mensual</t>
  </si>
  <si>
    <t>Ingresa el valor mas alto de los ultimos 13 meses</t>
  </si>
  <si>
    <t>Potencia conectada</t>
  </si>
  <si>
    <t>KVA</t>
  </si>
  <si>
    <t>Horario de máxima demanda en el día</t>
  </si>
  <si>
    <t>Infraestructura para  instalar cargadores</t>
  </si>
  <si>
    <t>Año de instalación de la red electrica</t>
  </si>
  <si>
    <t>Insertar la foto de una boleta de electricidad para recibir ayuda para completar los datos</t>
  </si>
  <si>
    <t>Lineamientos estrategicos de la organización</t>
  </si>
  <si>
    <t>Concepto</t>
  </si>
  <si>
    <t>Puntaje</t>
  </si>
  <si>
    <t>Alto</t>
  </si>
  <si>
    <t>Ingresar puntajes (10 a 90) y ponderardores (0 a 100 %) evaluando por flota, para cada uno de los items listados. 
Para hacerlo, considera las características individuales de la flota evaluada y su relación con los lineamientos tu organización (o drivers organizacionales). 
La tabla calcula un puntaje por tema y finalmente el total de las 2 flotas pre-seleccionadas.</t>
  </si>
  <si>
    <t>Medio</t>
  </si>
  <si>
    <t>Bajo</t>
  </si>
  <si>
    <t>Flota 1:</t>
  </si>
  <si>
    <t>Flota 2:</t>
  </si>
  <si>
    <t>Tema</t>
  </si>
  <si>
    <t>Sub-tema</t>
  </si>
  <si>
    <t>Puntaje parcial</t>
  </si>
  <si>
    <t>Ponderador %</t>
  </si>
  <si>
    <t>Puntaje parcial ponderado</t>
  </si>
  <si>
    <t>Puntaje total por Tema</t>
  </si>
  <si>
    <t>1.    Impacto en estrategia organizacional</t>
  </si>
  <si>
    <t>Grado de alineamiento a la estratégia de la organización</t>
  </si>
  <si>
    <r>
      <rPr>
        <rFont val="Arial"/>
        <color rgb="FFFFFFFF"/>
        <sz val="11.0"/>
      </rPr>
      <t>Impacto en función del driver estratégico 1</t>
    </r>
    <r>
      <rPr>
        <rFont val="Arial"/>
        <i/>
        <color rgb="FFFFFFFF"/>
        <sz val="11.0"/>
      </rPr>
      <t xml:space="preserve"> (personalizar)</t>
    </r>
  </si>
  <si>
    <r>
      <rPr>
        <rFont val="Arial"/>
        <color rgb="FFFFFFFF"/>
        <sz val="11.0"/>
      </rPr>
      <t xml:space="preserve">Impacto en función del driver estratégico 2 </t>
    </r>
    <r>
      <rPr>
        <rFont val="Arial"/>
        <i/>
        <color rgb="FFFFFFFF"/>
        <sz val="11.0"/>
      </rPr>
      <t>(personalizar)</t>
    </r>
  </si>
  <si>
    <t>2.     Relevancia de la sustentabilidad en la organización</t>
  </si>
  <si>
    <t>Interés / posibilidad del área de adoptar la electromovilidad</t>
  </si>
  <si>
    <t xml:space="preserve">Relevancia de disminuir el consumo de combustibles </t>
  </si>
  <si>
    <t>Relevancia en disminuicion de costo operacionales</t>
  </si>
  <si>
    <t>3.     Capacidades organizacionales de cambio tecnológico</t>
  </si>
  <si>
    <t>Existe posibilidad de capacitación de los operadores</t>
  </si>
  <si>
    <t>Riesgo de implementación e interferencia con operaciones claves de la organización</t>
  </si>
  <si>
    <t>Existen contratos vigentes que dificultan / impiden la conversión</t>
  </si>
  <si>
    <t>Existen capacidades para incorporar monitoreo de flotas eléctricas.</t>
  </si>
  <si>
    <t>Capacidad técnica y flexibilidad para operar infraestructura de carga en la localidad, planta o instalación</t>
  </si>
  <si>
    <t>4.     Potencial para operar vehículos eléctricos</t>
  </si>
  <si>
    <t>Existe disponibilidad de sistema de monitoreo y gestión de flotas</t>
  </si>
  <si>
    <t>Espacio para incorporar infraestructura de carga en localidad, planta o instalación</t>
  </si>
  <si>
    <t>Capacidad de llevar energía al espacio de carga</t>
  </si>
  <si>
    <t>Capacidad de Potencia disponible, (kW)</t>
  </si>
  <si>
    <t>5.     Relación con actores relevantes</t>
  </si>
  <si>
    <t>Impacto positivo en los clientes objetivos internos</t>
  </si>
  <si>
    <t>Impacto positivo en los clientes objetivos externos</t>
  </si>
  <si>
    <t>Impacto positivo en socios claves</t>
  </si>
  <si>
    <t>Mejora la percepción de la organización por parte de la comunidad</t>
  </si>
  <si>
    <t>Mejora el posicionamiento respecto a otras organizaciones similares</t>
  </si>
  <si>
    <t xml:space="preserve">Elementos de priorizacion estratégica </t>
  </si>
  <si>
    <t xml:space="preserve">Finalmente debes priorizar entre los 5 temas, aumentando su ponderador o conservando la distribución equitativa predefinida. </t>
  </si>
  <si>
    <t>Total final:</t>
  </si>
  <si>
    <t>Poderador %</t>
  </si>
  <si>
    <t>Tema ponderado</t>
  </si>
  <si>
    <t>1.      Impacto en estrategia organizacional</t>
  </si>
  <si>
    <t>Formulario de prefactibilidad para la electromovilidad</t>
  </si>
  <si>
    <t>Esta información básica sobre el funcionamiento de la flota seleccionada apoyará la evaluación de reemplazo por VE mediante un análisis económico y operativo. Para evaluar más flotas, duplicar la pestaña, cambiar nombre respectivamente y completar por cada flota.</t>
  </si>
  <si>
    <t>En esta sección dejar comentarios y dudas para ordenar el traspaso de información, si se requiere la ayuda de algún integrante de la organización, escribir nombre y/o dar acceso al documento.</t>
  </si>
  <si>
    <t>Dudas / Notas</t>
  </si>
  <si>
    <t>Encargado / Responsable</t>
  </si>
  <si>
    <t>Nombre de flota seleccionada:</t>
  </si>
  <si>
    <t xml:space="preserve">Caracterizacion de la flota </t>
  </si>
  <si>
    <t>Uso de la flota:</t>
  </si>
  <si>
    <t>Describe cuál es la función principal de tu flota</t>
  </si>
  <si>
    <t>Número de vehículos:</t>
  </si>
  <si>
    <t>Vehículos</t>
  </si>
  <si>
    <t>Familia de vehículo:</t>
  </si>
  <si>
    <t>Si / No</t>
  </si>
  <si>
    <t>Accesorios o herramientas que no vengan instaladas de fábrica y son necesarias para cumplir la función de flota</t>
  </si>
  <si>
    <t>Describe el equipamiento especial:</t>
  </si>
  <si>
    <t>Propiedad de la flota:</t>
  </si>
  <si>
    <r>
      <rPr>
        <rFont val="Arial"/>
        <b/>
        <color rgb="FF8DD878"/>
        <sz val="14.0"/>
      </rPr>
      <t xml:space="preserve">Antigüedad de flota:  </t>
    </r>
    <r>
      <rPr>
        <rFont val="Arial"/>
        <b val="0"/>
        <i/>
        <color rgb="FF8DD878"/>
        <sz val="12.0"/>
      </rPr>
      <t>(opcional)</t>
    </r>
  </si>
  <si>
    <t>Año</t>
  </si>
  <si>
    <t>Vehículo más nuevo</t>
  </si>
  <si>
    <t>Vehículo más antiguo</t>
  </si>
  <si>
    <t>Periodo de renovación:</t>
  </si>
  <si>
    <t>Años</t>
  </si>
  <si>
    <t>¿cada cuántos años se cambia un vehículo de la flota?</t>
  </si>
  <si>
    <t>Variables Operacionales</t>
  </si>
  <si>
    <t>Relevantes para comprender el funcionamiento de la flota</t>
  </si>
  <si>
    <t>Área de operación:</t>
  </si>
  <si>
    <t>Comuna o zona geográfica</t>
  </si>
  <si>
    <t>(opcional, especificar)</t>
  </si>
  <si>
    <t>Estacionamiento principal:</t>
  </si>
  <si>
    <t>¿Dónde instalarías un cargador para el vehículo eléctrico?              
¿Cuál es el punto de detención principal?</t>
  </si>
  <si>
    <t>Tiempo detención estac. ppal.:</t>
  </si>
  <si>
    <t>Horas</t>
  </si>
  <si>
    <t>Apto para carga nocturna de batería:</t>
  </si>
  <si>
    <t>Si/No</t>
  </si>
  <si>
    <t>¿Detiene sus operaciones durante la noche?</t>
  </si>
  <si>
    <t>Trayecto más largo:</t>
  </si>
  <si>
    <t>Kilómetros en un recorrido</t>
  </si>
  <si>
    <t>Kilómetros promedio diarios:</t>
  </si>
  <si>
    <t>Kilómetros por día</t>
  </si>
  <si>
    <t>Días de operación a la semana:</t>
  </si>
  <si>
    <t>Kilómetros al año</t>
  </si>
  <si>
    <t>Variables de costos</t>
  </si>
  <si>
    <t>Valores relevantes para el evaluar el costo del recambio</t>
  </si>
  <si>
    <t>Precio del litro de combustible:</t>
  </si>
  <si>
    <t>Costo en combustibles</t>
  </si>
  <si>
    <t>Pesos mensuales</t>
  </si>
  <si>
    <t>Promedio por vehículo</t>
  </si>
  <si>
    <t>Costos de mantención</t>
  </si>
  <si>
    <t>Pesos anuales</t>
  </si>
  <si>
    <t>Permiso de circulación</t>
  </si>
  <si>
    <t>Pesos al año</t>
  </si>
  <si>
    <t>Revisión técnica</t>
  </si>
  <si>
    <t>Seguro obligatorio</t>
  </si>
  <si>
    <t>Seguro complementario</t>
  </si>
  <si>
    <t>Pesos al año (0 de no tener)</t>
  </si>
  <si>
    <t>Es obligación completar celdas de este color</t>
  </si>
  <si>
    <t>Es opcional modificar celdas de este color</t>
  </si>
  <si>
    <t>Análisis ecónomico  (TCO)</t>
  </si>
  <si>
    <t>No modificar celdas de este color</t>
  </si>
  <si>
    <t>Supuestos de Evaluación</t>
  </si>
  <si>
    <t>Resultados</t>
  </si>
  <si>
    <t>Esta sección muestra los resultados de la evaluación económica (TCO) basado en los datos incorporados en las hojas Resumen, Flota y TCO.</t>
  </si>
  <si>
    <t>INFORMACIÓN BÁSICA</t>
  </si>
  <si>
    <t>Nombre de hoja de vehículo a evaluar</t>
  </si>
  <si>
    <t>Flota 1</t>
  </si>
  <si>
    <t>Nombre Modelo Vehículo Combustión (VC):</t>
  </si>
  <si>
    <t>Nombre Modelo Vehículo Eléctrico (VE):</t>
  </si>
  <si>
    <t>VARIABLE</t>
  </si>
  <si>
    <t>DESCRIPCIÓN</t>
  </si>
  <si>
    <t>VALOR</t>
  </si>
  <si>
    <t>UNIDAD</t>
  </si>
  <si>
    <t>Variables Económicas</t>
  </si>
  <si>
    <t>Emisiones de gases reducidas</t>
  </si>
  <si>
    <t>DE INVERSIÓN</t>
  </si>
  <si>
    <t>Precio Vehículo Combustión</t>
  </si>
  <si>
    <t>$</t>
  </si>
  <si>
    <t>DATO</t>
  </si>
  <si>
    <t>Kilómetros por año</t>
  </si>
  <si>
    <t>km/año</t>
  </si>
  <si>
    <t>Valor Presente - Compra V. Combustión</t>
  </si>
  <si>
    <t>Consumo combustible anual</t>
  </si>
  <si>
    <t>lts.</t>
  </si>
  <si>
    <t>Precio Vehículo Eléctrico</t>
  </si>
  <si>
    <t>Años de Evaluación (años)</t>
  </si>
  <si>
    <t>años</t>
  </si>
  <si>
    <t>Valor Presente - Compra V. Eléctrico</t>
  </si>
  <si>
    <t>Consumo energía anual</t>
  </si>
  <si>
    <t>kWh/año</t>
  </si>
  <si>
    <t>CREDITICIO</t>
  </si>
  <si>
    <t>% Crédito vehículo</t>
  </si>
  <si>
    <t>%</t>
  </si>
  <si>
    <t>IPC (%/año)</t>
  </si>
  <si>
    <t>Periodo de Retorno (años)</t>
  </si>
  <si>
    <t>Reducción de emisiones</t>
  </si>
  <si>
    <t>tonCO2eq/año</t>
  </si>
  <si>
    <t>Cuotas</t>
  </si>
  <si>
    <t>meses</t>
  </si>
  <si>
    <t>Tasa de Descuento</t>
  </si>
  <si>
    <t xml:space="preserve">r - Crédito VC (mensual) </t>
  </si>
  <si>
    <t>INFORMACIÓN DE LOS MODELOS EVALUADOS</t>
  </si>
  <si>
    <t>Vehículo Combustión:</t>
  </si>
  <si>
    <t>Vehículo Eléctrico:</t>
  </si>
  <si>
    <t>TIPO</t>
  </si>
  <si>
    <t>CTO Vehículo</t>
  </si>
  <si>
    <t>Combustión</t>
  </si>
  <si>
    <t>Eléctrico</t>
  </si>
  <si>
    <t>Promedio de años de uso</t>
  </si>
  <si>
    <t>Rendimiento de km por litro</t>
  </si>
  <si>
    <t>km/l</t>
  </si>
  <si>
    <t>Rendimiento de km por kwh</t>
  </si>
  <si>
    <t>km/kWh</t>
  </si>
  <si>
    <t>Reducción Eficiencia Motor</t>
  </si>
  <si>
    <t>(%/año)</t>
  </si>
  <si>
    <t>ESTIMACIÓN DE COSTOS DE CADA OPCIÓN</t>
  </si>
  <si>
    <t>TIPO COSTO</t>
  </si>
  <si>
    <t>COSTO</t>
  </si>
  <si>
    <t>Precio Vehículo</t>
  </si>
  <si>
    <r>
      <rPr>
        <rFont val="Arial"/>
        <color theme="1"/>
      </rPr>
      <t xml:space="preserve">Otro </t>
    </r>
    <r>
      <rPr>
        <rFont val="Arial"/>
        <i/>
        <color rgb="FFAEAAAA"/>
      </rPr>
      <t>(ej: Equipamiento)</t>
    </r>
  </si>
  <si>
    <r>
      <rPr>
        <rFont val="Arial"/>
        <color theme="1"/>
      </rPr>
      <t xml:space="preserve">Otro </t>
    </r>
    <r>
      <rPr>
        <rFont val="Arial"/>
        <i/>
        <color rgb="FFAEAAAA"/>
      </rPr>
      <t>(ej: Equipamiento)</t>
    </r>
  </si>
  <si>
    <t>VARIABLES</t>
  </si>
  <si>
    <t>Precio Combustible (por litro)</t>
  </si>
  <si>
    <t>$/L</t>
  </si>
  <si>
    <t>Tarifa Eléctrica</t>
  </si>
  <si>
    <t>$/kWh</t>
  </si>
  <si>
    <t>El gráfico Periodo de Retorno muestra el tiempo estimado (en años) en que el costo total acumulado del vehículo a combustión supera el costo de la alternativa eléctrica evaluada.</t>
  </si>
  <si>
    <t>Mantención anual</t>
  </si>
  <si>
    <t>$/año</t>
  </si>
  <si>
    <r>
      <rPr>
        <rFont val="Arial"/>
        <color theme="1"/>
      </rPr>
      <t xml:space="preserve">Otro costo variable </t>
    </r>
    <r>
      <rPr>
        <rFont val="Arial"/>
        <i/>
        <color rgb="FFAEAAAA"/>
      </rPr>
      <t>(personalizar)</t>
    </r>
  </si>
  <si>
    <r>
      <rPr>
        <rFont val="Arial"/>
        <color theme="1"/>
      </rPr>
      <t xml:space="preserve">Otro costo variable </t>
    </r>
    <r>
      <rPr>
        <rFont val="Arial"/>
        <i/>
        <color rgb="FFAEAAAA"/>
      </rPr>
      <t>(personalizar)</t>
    </r>
  </si>
  <si>
    <t>FIJOS</t>
  </si>
  <si>
    <t>Revisión Técnica</t>
  </si>
  <si>
    <t>Permiso de Circulación</t>
  </si>
  <si>
    <t>Seguro Obligatorio</t>
  </si>
  <si>
    <r>
      <rPr>
        <rFont val="Arial"/>
        <color theme="1"/>
      </rPr>
      <t xml:space="preserve">Otro seguro </t>
    </r>
    <r>
      <rPr>
        <rFont val="Arial"/>
        <i/>
        <color rgb="FFAEAAAA"/>
      </rPr>
      <t>(personalizar)</t>
    </r>
  </si>
  <si>
    <r>
      <rPr>
        <rFont val="Arial"/>
        <color theme="1"/>
      </rPr>
      <t xml:space="preserve">Otro seguro </t>
    </r>
    <r>
      <rPr>
        <rFont val="Arial"/>
        <i/>
        <color rgb="FFAEAAAA"/>
      </rPr>
      <t>(personalizar)</t>
    </r>
  </si>
  <si>
    <r>
      <rPr>
        <rFont val="Arial"/>
        <color theme="1"/>
      </rPr>
      <t>Otro costo fijo</t>
    </r>
    <r>
      <rPr>
        <rFont val="Arial"/>
        <color rgb="FFAEAAAA"/>
      </rPr>
      <t xml:space="preserve"> </t>
    </r>
    <r>
      <rPr>
        <rFont val="Arial"/>
        <i/>
        <color rgb="FFAEAAAA"/>
      </rPr>
      <t>(personalizar)</t>
    </r>
  </si>
  <si>
    <r>
      <rPr>
        <rFont val="Arial"/>
        <color theme="1"/>
      </rPr>
      <t>Otro costo fijo</t>
    </r>
    <r>
      <rPr>
        <rFont val="Arial"/>
        <color rgb="FFAEAAAA"/>
      </rPr>
      <t xml:space="preserve"> </t>
    </r>
    <r>
      <rPr>
        <rFont val="Arial"/>
        <i/>
        <color rgb="FFAEAAAA"/>
      </rPr>
      <t>(personalizar)</t>
    </r>
  </si>
  <si>
    <t>Potencia del equipo de carga</t>
  </si>
  <si>
    <t>kW</t>
  </si>
  <si>
    <t>Costo Equipo de Carga</t>
  </si>
  <si>
    <t>Instalación Equipo de Carga</t>
  </si>
  <si>
    <t>Número Cargadores</t>
  </si>
  <si>
    <t>-</t>
  </si>
  <si>
    <t>Vehículo</t>
  </si>
  <si>
    <t>Infraestructura de Carga</t>
  </si>
  <si>
    <t>Combustible / Energía</t>
  </si>
  <si>
    <t>FINANCIAMIENTO</t>
  </si>
  <si>
    <t>Mantención</t>
  </si>
  <si>
    <t>Revisión Tec.+ Permiso Circ. + Seguros</t>
  </si>
  <si>
    <t>r - Crédito</t>
  </si>
  <si>
    <t>% Crédito</t>
  </si>
  <si>
    <t>Total</t>
  </si>
  <si>
    <t>Monto Crédito</t>
  </si>
  <si>
    <t>El gráfico "Desglose de Costos" muestra la magnitud de los costos por concepto para todo el periodo de evaluación de ambos vehículos.</t>
  </si>
  <si>
    <t>% Pie</t>
  </si>
  <si>
    <t>Monto Pie</t>
  </si>
  <si>
    <t>Valor cuota mensual</t>
  </si>
  <si>
    <t>Total Costo Crédito</t>
  </si>
  <si>
    <t>Valor residual del vehículo</t>
  </si>
  <si>
    <t>Valor Nominal</t>
  </si>
  <si>
    <t>Valor Presente</t>
  </si>
  <si>
    <t xml:space="preserve">Precio Vehículo        </t>
  </si>
  <si>
    <t>Otros costos de inversión</t>
  </si>
  <si>
    <t>Total Inversión</t>
  </si>
  <si>
    <t>Gasto combustible</t>
  </si>
  <si>
    <t>Otros costos variables</t>
  </si>
  <si>
    <t>Total Costos Variables</t>
  </si>
  <si>
    <t>Seguros+Perm. Circ.+Rev. Téc.</t>
  </si>
  <si>
    <t>Seguros+Perm. Circ.</t>
  </si>
  <si>
    <t>Otros costos fijos</t>
  </si>
  <si>
    <t>Total Costos fijo</t>
  </si>
  <si>
    <t>Residual</t>
  </si>
  <si>
    <t>Costo total</t>
  </si>
  <si>
    <t>Gasto en energía</t>
  </si>
  <si>
    <t>Carga Financiera Anual</t>
  </si>
  <si>
    <t>Equipo</t>
  </si>
  <si>
    <t>Publico o Privada</t>
  </si>
  <si>
    <t>Pública</t>
  </si>
  <si>
    <t>Privada</t>
  </si>
  <si>
    <t>Registro de veh</t>
  </si>
  <si>
    <t>Diesel</t>
  </si>
  <si>
    <t>Otro</t>
  </si>
  <si>
    <t>Resumen</t>
  </si>
  <si>
    <t>Familia Vehículo</t>
  </si>
  <si>
    <t>Numero de vehiculo</t>
  </si>
  <si>
    <t>Propiedad</t>
  </si>
  <si>
    <t>Área de operación</t>
  </si>
  <si>
    <r>
      <rPr>
        <rFont val="Arial"/>
        <b/>
        <color theme="0"/>
        <sz val="10.0"/>
      </rPr>
      <t xml:space="preserve">Tiempo de Descanso:
 </t>
    </r>
    <r>
      <rPr>
        <rFont val="Arial"/>
        <b val="0"/>
        <i/>
        <color theme="0"/>
        <sz val="10.0"/>
      </rPr>
      <t>(horas aprox)</t>
    </r>
  </si>
  <si>
    <t>Trayecto mas largo</t>
  </si>
  <si>
    <t>Nombre de flota</t>
  </si>
  <si>
    <t>0 &lt; X &lt; 4</t>
  </si>
  <si>
    <t>X &lt; 180</t>
  </si>
  <si>
    <t>0 &gt; X &gt; 70</t>
  </si>
  <si>
    <t>Intracomunal (dentro de la comuna)</t>
  </si>
  <si>
    <t>4 &lt; X &lt; 7</t>
  </si>
  <si>
    <t>180 &lt; X &lt; 300</t>
  </si>
  <si>
    <t>70 &gt; X &gt; 120</t>
  </si>
  <si>
    <t>Vehículo Liviano (SUV, Jeep, Station Wagon)</t>
  </si>
  <si>
    <t>Leasing Financiero</t>
  </si>
  <si>
    <t>7 &lt; X &lt; 22</t>
  </si>
  <si>
    <t xml:space="preserve">300 &lt; X </t>
  </si>
  <si>
    <t>120 &gt; X &gt; 180</t>
  </si>
  <si>
    <t>Utilitario, Furgón</t>
  </si>
  <si>
    <t>4 o mas</t>
  </si>
  <si>
    <t>Leasing Operativo/Renting</t>
  </si>
  <si>
    <t>Interegional - 2 regiones</t>
  </si>
  <si>
    <t>22 &lt; X</t>
  </si>
  <si>
    <t>180 &gt; X &gt; 300</t>
  </si>
  <si>
    <t>Camioneta 4x2</t>
  </si>
  <si>
    <t>Tercerizada/Dedicada (Pago por Servicio de Tpte)</t>
  </si>
  <si>
    <t>Interegional - 3 regiones</t>
  </si>
  <si>
    <t>300 &lt; X</t>
  </si>
  <si>
    <t>Camioneta 4x4</t>
  </si>
  <si>
    <t>Otro 1:</t>
  </si>
  <si>
    <t>Interegional - 4 o más regiones</t>
  </si>
  <si>
    <t>Camión liviano (hasta 3.5 ton)</t>
  </si>
  <si>
    <t>Otro 2:</t>
  </si>
  <si>
    <t>Camión mediano</t>
  </si>
  <si>
    <t>Camión pesado</t>
  </si>
  <si>
    <t xml:space="preserve">Otro 1 (especifique): </t>
  </si>
  <si>
    <t xml:space="preserve">Otro 2 (especifique): </t>
  </si>
  <si>
    <t>Red electrica</t>
  </si>
  <si>
    <t>Tarifa electrica</t>
  </si>
  <si>
    <t>Lugar para  instalar cargadores</t>
  </si>
  <si>
    <t>Nombre estacionamiento</t>
  </si>
  <si>
    <t>Peak AM</t>
  </si>
  <si>
    <t>BT-1: Tarifa Simple en Baja Tensión</t>
  </si>
  <si>
    <t>Si</t>
  </si>
  <si>
    <t>Peak PM</t>
  </si>
  <si>
    <t>BT-2/AT-2: Tarifa de Potencia Contratada</t>
  </si>
  <si>
    <t>No</t>
  </si>
  <si>
    <t>Peak Nocturno</t>
  </si>
  <si>
    <t>BT-3/AT-3: Tarifa de Demanda Máxima</t>
  </si>
  <si>
    <t>Consumo estable las 24 hrs</t>
  </si>
  <si>
    <t>BT-4/AT-4: Tarifa Horaria Opción 1</t>
  </si>
  <si>
    <t>Otro:</t>
  </si>
  <si>
    <t>BT-4.2/AT-4.2: Tarifa Horaria Opción 2</t>
  </si>
  <si>
    <t>BT-4.3/AT-4.3: Tarifa Horaria Opción 3</t>
  </si>
  <si>
    <t>Cliente Libre</t>
  </si>
  <si>
    <t>No esta conectado a la red eléctrica</t>
  </si>
  <si>
    <t>Tipo de vehiculo</t>
  </si>
  <si>
    <t>Equipamiento Especial</t>
  </si>
  <si>
    <t>Arrendada</t>
  </si>
  <si>
    <t>Leasing Operativo</t>
  </si>
  <si>
    <t>Convenio</t>
  </si>
  <si>
    <t>Flota 1 Caracterizacion de la flota [Seeleccionada]</t>
  </si>
  <si>
    <t>Tipo de vehiculo [Selecionada]</t>
  </si>
  <si>
    <t>Equipamiento Especial [Seleccionada]</t>
  </si>
  <si>
    <t>Propiedad [Seleccionada]</t>
  </si>
  <si>
    <t>Nombre de flota:</t>
  </si>
  <si>
    <t>Uso de flota</t>
  </si>
  <si>
    <t>numero de vehiculos</t>
  </si>
  <si>
    <t>Vehiculo mas antiguo</t>
  </si>
  <si>
    <t>Vehiculo mas nuevo</t>
  </si>
  <si>
    <t>Periodo de renovación</t>
  </si>
  <si>
    <t>Flota 1 
Variables operacionales [Seeleccionada]</t>
  </si>
  <si>
    <t>Area de operación:</t>
  </si>
  <si>
    <t>Area de operación:
Detalle</t>
  </si>
  <si>
    <t>Estacionamiento principal</t>
  </si>
  <si>
    <t>Tiempo detención est principal</t>
  </si>
  <si>
    <t>Apto para carga nocturna de batería</t>
  </si>
  <si>
    <t>Tiempos de uso diario</t>
  </si>
  <si>
    <t>Km anuales 
Mas usado</t>
  </si>
  <si>
    <t>Km anuales 
Menos usado</t>
  </si>
  <si>
    <t>Flota 1 
Variables de Costos [Seeleccionada]</t>
  </si>
  <si>
    <t>Precio del litro de combustible</t>
  </si>
  <si>
    <t>combustible seleccionado</t>
  </si>
  <si>
    <t>Revisión tecnica</t>
  </si>
  <si>
    <t>Flota 2</t>
  </si>
  <si>
    <t>Hatchback</t>
  </si>
  <si>
    <t>Station Wagon</t>
  </si>
  <si>
    <t>Furgón</t>
  </si>
  <si>
    <t>Sedán</t>
  </si>
  <si>
    <t>Camioneta</t>
  </si>
  <si>
    <t>Coupe</t>
  </si>
  <si>
    <t>Roadster</t>
  </si>
  <si>
    <t>LALA</t>
  </si>
  <si>
    <t>Flota 2 Caracterizacion de la flota [Seeleccionada]</t>
  </si>
  <si>
    <t>Flota 2 
Variables operacionales [Seeleccionada]</t>
  </si>
  <si>
    <t>Flota 2 
Variables de Costos [Seeleccionada]</t>
  </si>
  <si>
    <t>TCO - Contaminantes</t>
  </si>
  <si>
    <t>Tipo de combustible</t>
  </si>
  <si>
    <t>NOX</t>
  </si>
  <si>
    <t xml:space="preserve">CO2 PROMEDIO </t>
  </si>
  <si>
    <t xml:space="preserve">STDV CO2 </t>
  </si>
  <si>
    <t xml:space="preserve">MIN CO2 </t>
  </si>
  <si>
    <t>MAX CO2</t>
  </si>
  <si>
    <t>CO</t>
  </si>
  <si>
    <t>PM10</t>
  </si>
  <si>
    <t>NH3</t>
  </si>
  <si>
    <t>SO2</t>
  </si>
  <si>
    <t>ID EMISIONES</t>
  </si>
  <si>
    <t>Camion liviano</t>
  </si>
  <si>
    <t>--</t>
  </si>
  <si>
    <t>Total emisiones de la organización (Kg)</t>
  </si>
  <si>
    <t>Todos</t>
  </si>
  <si>
    <t>STDV</t>
  </si>
  <si>
    <t>TCO- CO2</t>
  </si>
  <si>
    <t>https://www.caib.es/sacmicrofront/archivopub.do?ctrl=MCRST234ZI97531&amp;id=97531</t>
  </si>
  <si>
    <t>gCO2eq/km</t>
  </si>
  <si>
    <t>VE (2019)</t>
  </si>
  <si>
    <t>VE (2024)</t>
  </si>
  <si>
    <t>ID</t>
  </si>
  <si>
    <t>VERSION ACELERADORA</t>
  </si>
  <si>
    <t>TIPO ORG</t>
  </si>
  <si>
    <t>ORGANIZACION</t>
  </si>
  <si>
    <t>SEDE</t>
  </si>
  <si>
    <t>FLOTA</t>
  </si>
  <si>
    <t>NOMBRE FLOTA</t>
  </si>
  <si>
    <t>FAMILIA</t>
  </si>
  <si>
    <t>TAMAÑO FLOTA</t>
  </si>
  <si>
    <t>TIPO PROPIEDAD</t>
  </si>
  <si>
    <t>AREA OP</t>
  </si>
  <si>
    <t>T DESCANSO</t>
  </si>
  <si>
    <t>TRAYECTO MAX</t>
  </si>
  <si>
    <t>DIST PROM DIARIA</t>
  </si>
  <si>
    <t>N DIAS OP</t>
  </si>
  <si>
    <t>DIST PROM REGISTRO</t>
  </si>
  <si>
    <t>VERDES</t>
  </si>
  <si>
    <t>SELECCIONADA</t>
  </si>
  <si>
    <t>KM FLOTA</t>
  </si>
  <si>
    <t>NOX(Kg)</t>
  </si>
  <si>
    <t>CO2 PROM ANUAL(Ton)</t>
  </si>
  <si>
    <t>CO2 MIN</t>
  </si>
  <si>
    <t>CO2 MAX</t>
  </si>
  <si>
    <t>CO(kg)</t>
  </si>
  <si>
    <t>PM10 (g)</t>
  </si>
  <si>
    <t>NH3 (g)</t>
  </si>
  <si>
    <t>SO2 (g)</t>
  </si>
  <si>
    <t>N FLOTA</t>
  </si>
  <si>
    <t>ACELERADORA</t>
  </si>
  <si>
    <t>PUBLICO_O_PRIVADA</t>
  </si>
  <si>
    <t>PATENTE</t>
  </si>
  <si>
    <t>MARCA</t>
  </si>
  <si>
    <t>MODELO</t>
  </si>
  <si>
    <t>AÑO VEHICULO</t>
  </si>
  <si>
    <t>KM REGISTRADO</t>
  </si>
  <si>
    <t>KM PROMEDIO ANUAL</t>
  </si>
  <si>
    <t>KM REGISTRADO 2</t>
  </si>
  <si>
    <t>COMBUSTIBLE</t>
  </si>
  <si>
    <t>NOX(g)</t>
  </si>
  <si>
    <t>CO2 PROM ANUAL(Kg)</t>
  </si>
  <si>
    <t>CO(Kg)</t>
  </si>
  <si>
    <t>PM10(g)</t>
  </si>
  <si>
    <t>NH3(g)</t>
  </si>
  <si>
    <t>SO2(g)</t>
  </si>
  <si>
    <t>FECHA1 REG</t>
  </si>
  <si>
    <t>FECHA2 REG</t>
  </si>
  <si>
    <t>Empresa</t>
  </si>
  <si>
    <t>Encargado</t>
  </si>
  <si>
    <t>Numero de flotas</t>
  </si>
  <si>
    <t>Mínimo consumo mensual</t>
  </si>
  <si>
    <t>Espacio para  instalar cargadores</t>
  </si>
  <si>
    <t>Nombre del proyecto de flota:</t>
  </si>
  <si>
    <t>Numero de vehiculos:</t>
  </si>
  <si>
    <t>Tipo de vehiculo:</t>
  </si>
  <si>
    <t>Describe el equipamiento:</t>
  </si>
  <si>
    <t xml:space="preserve">Antiguedad de flota V nuevo </t>
  </si>
  <si>
    <t xml:space="preserve">Antiguedad de flota V viejo </t>
  </si>
  <si>
    <t>Kilómetros anuales V menos U</t>
  </si>
  <si>
    <t>Kilómetros anuales V mas U</t>
  </si>
  <si>
    <t>1F1</t>
  </si>
  <si>
    <t>2F1</t>
  </si>
  <si>
    <t>3F1</t>
  </si>
  <si>
    <t>1F2</t>
  </si>
  <si>
    <t>2F2</t>
  </si>
  <si>
    <t>1F3</t>
  </si>
  <si>
    <t>2F3</t>
  </si>
  <si>
    <t>3F3</t>
  </si>
  <si>
    <t>4F3</t>
  </si>
  <si>
    <t>Caracterizacion del vehículo eléctrico seleccionado</t>
  </si>
  <si>
    <t xml:space="preserve">Marca de vehiculo </t>
  </si>
  <si>
    <t>Foto del VE</t>
  </si>
  <si>
    <t>Modelo del vehículo</t>
  </si>
  <si>
    <t>Tipo de vehículo</t>
  </si>
  <si>
    <t>Precio CLP</t>
  </si>
  <si>
    <t>Incluye cargador modo 3</t>
  </si>
  <si>
    <t>Características técnicas</t>
  </si>
  <si>
    <t>Autonomía Nominal</t>
  </si>
  <si>
    <t>El proveedor ofrece garantías de la autonomía del VE</t>
  </si>
  <si>
    <t>Autonomía Real</t>
  </si>
  <si>
    <r>
      <rPr>
        <rFont val="Arial"/>
        <b/>
        <color rgb="FF548135"/>
        <sz val="14.0"/>
      </rPr>
      <t xml:space="preserve">Potencia del motor </t>
    </r>
    <r>
      <rPr>
        <rFont val="Arial"/>
        <b/>
        <color rgb="FF548135"/>
        <sz val="10.0"/>
      </rPr>
      <t>(kW)</t>
    </r>
  </si>
  <si>
    <r>
      <rPr>
        <rFont val="Arial"/>
        <b/>
        <color rgb="FF548135"/>
        <sz val="14.0"/>
      </rPr>
      <t xml:space="preserve">Capacidad de baterías </t>
    </r>
    <r>
      <rPr>
        <rFont val="Arial"/>
        <b/>
        <color rgb="FF548135"/>
        <sz val="10.0"/>
      </rPr>
      <t>(kWh)</t>
    </r>
  </si>
  <si>
    <t>Estándar de carga (conector) AC</t>
  </si>
  <si>
    <r>
      <rPr>
        <rFont val="Arial"/>
        <b/>
        <color rgb="FF548135"/>
        <sz val="14.0"/>
      </rPr>
      <t xml:space="preserve">Garantía de baterías </t>
    </r>
    <r>
      <rPr>
        <rFont val="Arial"/>
        <b/>
        <color rgb="FF548135"/>
        <sz val="10.0"/>
      </rPr>
      <t>(años o kilometros)</t>
    </r>
  </si>
  <si>
    <t>Estándar de carga (conector) DC</t>
  </si>
  <si>
    <r>
      <rPr>
        <rFont val="Arial"/>
        <b/>
        <color rgb="FF548135"/>
        <sz val="14.0"/>
      </rPr>
      <t xml:space="preserve">Potencia máxima de carga en AC </t>
    </r>
    <r>
      <rPr>
        <rFont val="Arial"/>
        <b/>
        <color rgb="FF548135"/>
        <sz val="10.0"/>
      </rPr>
      <t>(kW)</t>
    </r>
  </si>
  <si>
    <r>
      <rPr>
        <rFont val="Arial"/>
        <b/>
        <color rgb="FF548135"/>
        <sz val="14.0"/>
      </rPr>
      <t xml:space="preserve">Rendimiento energético </t>
    </r>
    <r>
      <rPr>
        <rFont val="Arial"/>
        <b/>
        <color rgb="FF548135"/>
        <sz val="10.0"/>
      </rPr>
      <t>(km/kWh)</t>
    </r>
  </si>
  <si>
    <r>
      <rPr>
        <rFont val="Arial"/>
        <b/>
        <color rgb="FF548135"/>
        <sz val="14.0"/>
      </rPr>
      <t>Potencia máxima de carga en DC</t>
    </r>
    <r>
      <rPr>
        <rFont val="Arial"/>
        <b/>
        <color rgb="FF548135"/>
        <sz val="10.0"/>
      </rPr>
      <t xml:space="preserve"> (kW)</t>
    </r>
  </si>
  <si>
    <t>Adjuntar enlace web de ficha técnica de referencia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</si>
</sst>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dd/mm/yyyy"/>
    <numFmt numFmtId="166" formatCode="d.m"/>
    <numFmt numFmtId="167" formatCode="[$$]#,##0"/>
    <numFmt numFmtId="168" formatCode="&quot;$&quot;#,##0"/>
    <numFmt numFmtId="169" formatCode="0.0%"/>
    <numFmt numFmtId="170" formatCode="0.0"/>
    <numFmt numFmtId="171" formatCode="#,##0.0"/>
    <numFmt numFmtId="172" formatCode="0.000"/>
  </numFmts>
  <fonts count="169">
    <font>
      <sz val="10.0"/>
      <color rgb="FF000000"/>
      <name val="Arial"/>
      <scheme val="minor"/>
    </font>
    <font>
      <color theme="1"/>
      <name val="Arial"/>
      <scheme val="minor"/>
    </font>
    <font>
      <b/>
      <sz val="14.0"/>
      <color rgb="FFFFFFFF"/>
      <name val="Comfortaa"/>
    </font>
    <font>
      <b/>
      <sz val="12.0"/>
      <color rgb="FFFFFFFF"/>
      <name val="Comfortaa"/>
    </font>
    <font>
      <b/>
      <sz val="24.0"/>
      <color rgb="FFFFFFFF"/>
      <name val="Comfortaa"/>
    </font>
    <font>
      <b/>
      <sz val="36.0"/>
      <color rgb="FFFFFFFF"/>
      <name val="Comfortaa"/>
    </font>
    <font>
      <color rgb="FF5A5959"/>
      <name val="Arial"/>
      <scheme val="minor"/>
    </font>
    <font>
      <b/>
      <sz val="14.0"/>
      <color rgb="FF5A5959"/>
      <name val="Arial"/>
      <scheme val="minor"/>
    </font>
    <font>
      <b/>
      <sz val="12.0"/>
      <color rgb="FF5A5959"/>
      <name val="Arial"/>
    </font>
    <font>
      <color rgb="FF000000"/>
      <name val="Arial"/>
      <scheme val="minor"/>
    </font>
    <font>
      <sz val="10.0"/>
      <color rgb="FF5A5959"/>
      <name val="Roboto"/>
    </font>
    <font>
      <sz val="12.0"/>
      <color rgb="FF5A5959"/>
      <name val="Arial"/>
    </font>
    <font>
      <sz val="14.0"/>
      <color theme="1"/>
      <name val="Arial"/>
      <scheme val="minor"/>
    </font>
    <font>
      <sz val="12.0"/>
      <color theme="1"/>
      <name val="Arial"/>
      <scheme val="minor"/>
    </font>
    <font>
      <sz val="11.0"/>
      <color theme="1"/>
      <name val="Arial"/>
      <scheme val="minor"/>
    </font>
    <font>
      <b/>
      <sz val="12.0"/>
      <color rgb="FF14C2DD"/>
      <name val="Comfortaa"/>
    </font>
    <font>
      <b/>
      <sz val="14.0"/>
      <color rgb="FF14C2DD"/>
      <name val="Comfortaa"/>
    </font>
    <font>
      <sz val="12.0"/>
      <color rgb="FFFFFFFF"/>
      <name val="Arial"/>
      <scheme val="minor"/>
    </font>
    <font>
      <b/>
      <sz val="12.0"/>
      <color rgb="FF187EB5"/>
      <name val="Arial"/>
    </font>
    <font>
      <b/>
      <sz val="12.0"/>
      <color rgb="FF5A5959"/>
      <name val="Arial"/>
      <scheme val="minor"/>
    </font>
    <font/>
    <font>
      <sz val="14.0"/>
      <color rgb="FF14C2DD"/>
      <name val="Arial"/>
      <scheme val="minor"/>
    </font>
    <font>
      <sz val="12.0"/>
      <color rgb="FF5A5959"/>
      <name val="Arial"/>
      <scheme val="minor"/>
    </font>
    <font>
      <sz val="12.0"/>
      <color rgb="FF000000"/>
      <name val="Arial"/>
      <scheme val="minor"/>
    </font>
    <font>
      <b/>
      <sz val="11.0"/>
      <color rgb="FF5A5959"/>
      <name val="Arial"/>
      <scheme val="minor"/>
    </font>
    <font>
      <sz val="11.0"/>
      <color rgb="FF5A5959"/>
      <name val="Arial"/>
      <scheme val="minor"/>
    </font>
    <font>
      <i/>
      <color rgb="FF187EB5"/>
      <name val="Roboto"/>
    </font>
    <font>
      <sz val="12.0"/>
      <color rgb="FF14C2DD"/>
      <name val="Arial"/>
      <scheme val="minor"/>
    </font>
    <font>
      <sz val="12.0"/>
      <color theme="1"/>
      <name val="Arial"/>
    </font>
    <font>
      <b/>
      <sz val="10.0"/>
      <color rgb="FFC7F954"/>
      <name val="Arial"/>
      <scheme val="minor"/>
    </font>
    <font>
      <color rgb="FFC7F954"/>
      <name val="Arial"/>
      <scheme val="minor"/>
    </font>
    <font>
      <b/>
      <sz val="24.0"/>
      <color rgb="FF38328B"/>
      <name val="Comfortaa"/>
    </font>
    <font>
      <b/>
      <sz val="11.0"/>
      <color rgb="FF38328B"/>
      <name val="Comfortaa"/>
    </font>
    <font>
      <sz val="11.0"/>
      <color rgb="FF38328B"/>
      <name val="Arial"/>
      <scheme val="minor"/>
    </font>
    <font>
      <sz val="11.0"/>
      <color rgb="FF38328B"/>
      <name val="Arial"/>
    </font>
    <font>
      <sz val="11.0"/>
      <color theme="1"/>
      <name val="Arial"/>
    </font>
    <font>
      <color theme="1"/>
      <name val="Arial"/>
    </font>
    <font>
      <sz val="11.0"/>
      <color rgb="FFFFFFFF"/>
      <name val="Arial"/>
    </font>
    <font>
      <b/>
      <sz val="11.0"/>
      <color rgb="FFFFFFFF"/>
      <name val="Arial"/>
    </font>
    <font>
      <b/>
      <sz val="12.0"/>
      <color theme="0"/>
      <name val="Comfortaa"/>
    </font>
    <font>
      <u/>
      <sz val="12.0"/>
      <color rgb="FFFFFFFF"/>
      <name val="Arial"/>
    </font>
    <font>
      <b/>
      <sz val="14.0"/>
      <color rgb="FFFFFFFF"/>
      <name val="Arial"/>
      <scheme val="minor"/>
    </font>
    <font>
      <b/>
      <sz val="12.0"/>
      <color rgb="FF38328B"/>
      <name val="Arial"/>
    </font>
    <font>
      <i/>
      <color rgb="FF5A5959"/>
      <name val="Roboto"/>
    </font>
    <font>
      <b/>
      <sz val="11.0"/>
      <color rgb="FF434343"/>
      <name val="Arial"/>
      <scheme val="minor"/>
    </font>
    <font>
      <b/>
      <color theme="1"/>
      <name val="Arial"/>
      <scheme val="minor"/>
    </font>
    <font>
      <i/>
      <sz val="10.0"/>
      <color rgb="FF4472C4"/>
      <name val="Arial"/>
      <scheme val="minor"/>
    </font>
    <font>
      <b/>
      <sz val="8.0"/>
      <color theme="0"/>
      <name val="Arial"/>
      <scheme val="minor"/>
    </font>
    <font>
      <i/>
      <sz val="8.0"/>
      <color rgb="FF4472C4"/>
      <name val="Arial"/>
      <scheme val="minor"/>
    </font>
    <font>
      <sz val="9.0"/>
      <color theme="0"/>
      <name val="Arial"/>
    </font>
    <font>
      <sz val="12.0"/>
      <color rgb="FF14C2DD"/>
      <name val="Arial"/>
    </font>
    <font>
      <color rgb="FF14C2DD"/>
      <name val="Arial"/>
      <scheme val="minor"/>
    </font>
    <font>
      <sz val="8.0"/>
      <color theme="1"/>
      <name val="Arial"/>
    </font>
    <font>
      <color theme="0"/>
      <name val="Arial"/>
      <scheme val="minor"/>
    </font>
    <font>
      <sz val="11.0"/>
      <color theme="0"/>
      <name val="Inconsolata"/>
    </font>
    <font>
      <b/>
      <sz val="12.0"/>
      <color rgb="FFF2F2F2"/>
      <name val="Arial"/>
    </font>
    <font>
      <sz val="8.0"/>
      <color theme="1"/>
      <name val="Roboto"/>
    </font>
    <font>
      <b/>
      <sz val="11.0"/>
      <color rgb="FF38761D"/>
      <name val="Arial"/>
      <scheme val="minor"/>
    </font>
    <font>
      <sz val="8.0"/>
      <color theme="0"/>
      <name val="Roboto"/>
    </font>
    <font>
      <sz val="12.0"/>
      <color rgb="FFFFFFFF"/>
      <name val="Arial"/>
    </font>
    <font>
      <b/>
      <color rgb="FF434343"/>
      <name val="Arial"/>
      <scheme val="minor"/>
    </font>
    <font>
      <i/>
      <sz val="9.0"/>
      <color rgb="FF14C2DD"/>
      <name val="Arial"/>
    </font>
    <font>
      <b/>
      <sz val="12.0"/>
      <color rgb="FF187EB5"/>
      <name val="Comfortaa"/>
    </font>
    <font>
      <b/>
      <sz val="12.0"/>
      <color theme="1"/>
      <name val="Arial"/>
    </font>
    <font>
      <b/>
      <sz val="11.0"/>
      <color theme="1"/>
      <name val="Arial"/>
      <scheme val="minor"/>
    </font>
    <font>
      <b/>
      <sz val="12.0"/>
      <color theme="1"/>
      <name val="Arial"/>
      <scheme val="minor"/>
    </font>
    <font>
      <b/>
      <sz val="14.0"/>
      <color rgb="FFB7C472"/>
      <name val="Arial"/>
      <scheme val="minor"/>
    </font>
    <font>
      <b/>
      <sz val="14.0"/>
      <color rgb="FF8BC34A"/>
      <name val="Arial"/>
      <scheme val="minor"/>
    </font>
    <font>
      <b/>
      <sz val="18.0"/>
      <color rgb="FFF8F9FA"/>
      <name val="Comfortaa"/>
    </font>
    <font>
      <b/>
      <sz val="10.0"/>
      <color theme="0"/>
      <name val="Comfortaa"/>
    </font>
    <font>
      <b/>
      <sz val="11.0"/>
      <color theme="0"/>
      <name val="Comfortaa"/>
    </font>
    <font>
      <b/>
      <sz val="12.0"/>
      <color rgb="FF000000"/>
      <name val="Comfortaa"/>
    </font>
    <font>
      <b/>
      <sz val="12.0"/>
      <color rgb="FFFFFFFF"/>
      <name val="Arial"/>
      <scheme val="minor"/>
    </font>
    <font>
      <b/>
      <sz val="11.0"/>
      <color rgb="FFFFFFFF"/>
      <name val="Arial"/>
      <scheme val="minor"/>
    </font>
    <font>
      <sz val="11.0"/>
      <color rgb="FFFFFFFF"/>
      <name val="Arial"/>
      <scheme val="minor"/>
    </font>
    <font>
      <b/>
      <sz val="11.0"/>
      <color rgb="FFFFFFFF"/>
      <name val="Comfortaa"/>
    </font>
    <font>
      <sz val="10.0"/>
      <color rgb="FFFFFFFF"/>
      <name val="Arial"/>
      <scheme val="minor"/>
    </font>
    <font>
      <color rgb="FFFFFFFF"/>
      <name val="Arial"/>
      <scheme val="minor"/>
    </font>
    <font>
      <b/>
      <sz val="12.0"/>
      <color rgb="FF000000"/>
      <name val="Arial"/>
      <scheme val="minor"/>
    </font>
    <font>
      <b/>
      <sz val="11.0"/>
      <color rgb="FF000000"/>
      <name val="Comfortaa"/>
    </font>
    <font>
      <sz val="11.0"/>
      <color theme="0"/>
      <name val="Arial"/>
      <scheme val="minor"/>
    </font>
    <font>
      <sz val="11.0"/>
      <color rgb="FFEA4335"/>
      <name val="Arial"/>
      <scheme val="minor"/>
    </font>
    <font>
      <sz val="11.0"/>
      <color theme="5"/>
      <name val="Arial"/>
      <scheme val="minor"/>
    </font>
    <font>
      <color theme="1"/>
      <name val="Comfortaa"/>
    </font>
    <font>
      <color rgb="FFFFFFFF"/>
      <name val="Comfortaa"/>
    </font>
    <font>
      <b/>
      <sz val="24.0"/>
      <color theme="0"/>
      <name val="Comfortaa"/>
    </font>
    <font>
      <color rgb="FFF8F9FA"/>
      <name val="Arial"/>
      <scheme val="minor"/>
    </font>
    <font>
      <b/>
      <sz val="18.0"/>
      <color rgb="FFF8F9FA"/>
      <name val="Arial"/>
      <scheme val="minor"/>
    </font>
    <font>
      <b/>
      <sz val="14.0"/>
      <color rgb="FFB7C472"/>
      <name val="Arial"/>
    </font>
    <font>
      <b/>
      <sz val="14.0"/>
      <color rgb="FF8DD878"/>
      <name val="Arial"/>
    </font>
    <font>
      <b/>
      <sz val="18.0"/>
      <color theme="0"/>
      <name val="Comfortaa"/>
    </font>
    <font>
      <b/>
      <sz val="14.0"/>
      <color theme="0"/>
      <name val="Comfortaa"/>
    </font>
    <font>
      <b/>
      <sz val="12.0"/>
      <color theme="1"/>
      <name val="Comfortaa"/>
    </font>
    <font>
      <b/>
      <sz val="8.0"/>
      <color rgb="FFF8F9FA"/>
      <name val="Arial"/>
      <scheme val="minor"/>
    </font>
    <font>
      <b/>
      <sz val="18.0"/>
      <color rgb="FFFFFFFF"/>
      <name val="Arial"/>
      <scheme val="minor"/>
    </font>
    <font>
      <b/>
      <sz val="18.0"/>
      <color rgb="FFFFFFFF"/>
      <name val="Comfortaa"/>
    </font>
    <font>
      <b/>
      <sz val="12.0"/>
      <color rgb="FF5A5959"/>
      <name val="Comfortaa"/>
    </font>
    <font>
      <color rgb="FFFFFFFF"/>
      <name val="Arial"/>
    </font>
    <font>
      <b/>
      <sz val="14.0"/>
      <color rgb="FF38328B"/>
      <name val="Arial"/>
      <scheme val="minor"/>
    </font>
    <font>
      <b/>
      <sz val="14.0"/>
      <color rgb="FF14C2DD"/>
      <name val="Arial"/>
    </font>
    <font>
      <color rgb="FF38328B"/>
      <name val="Arial"/>
      <scheme val="minor"/>
    </font>
    <font>
      <b/>
      <sz val="12.0"/>
      <color rgb="FF14C2DD"/>
      <name val="Arial"/>
    </font>
    <font>
      <b/>
      <sz val="16.0"/>
      <color rgb="FF38328B"/>
      <name val="Comfortaa"/>
    </font>
    <font>
      <b/>
      <i/>
      <sz val="11.0"/>
      <color theme="0"/>
      <name val="Arial"/>
    </font>
    <font>
      <i/>
      <color rgb="FFB7C472"/>
      <name val="Arial"/>
    </font>
    <font>
      <b/>
      <color rgb="FFFFFFFF"/>
      <name val="Arial"/>
    </font>
    <font>
      <sz val="10.0"/>
      <color rgb="FFB7C472"/>
      <name val="Arial"/>
    </font>
    <font>
      <i/>
      <color rgb="FFB7C472"/>
      <name val="Arial"/>
      <scheme val="minor"/>
    </font>
    <font>
      <b/>
      <i/>
      <color rgb="FFFFFFFF"/>
      <name val="Arial"/>
      <scheme val="minor"/>
    </font>
    <font>
      <sz val="10.0"/>
      <color rgb="FFB7C472"/>
      <name val="Arial"/>
      <scheme val="minor"/>
    </font>
    <font>
      <sz val="11.0"/>
      <color rgb="FFB7C472"/>
      <name val="Arial"/>
      <scheme val="minor"/>
    </font>
    <font>
      <i/>
      <color rgb="FFFFFFFF"/>
      <name val="Arial"/>
    </font>
    <font>
      <b/>
      <color theme="0"/>
      <name val="Arial"/>
    </font>
    <font>
      <sz val="8.0"/>
      <color rgb="FFB7C472"/>
      <name val="Arial"/>
    </font>
    <font>
      <b/>
      <sz val="18.0"/>
      <color rgb="FF38328B"/>
      <name val="Comfortaa"/>
    </font>
    <font>
      <i/>
      <sz val="11.0"/>
      <color rgb="FFB7C472"/>
      <name val="Arial"/>
    </font>
    <font>
      <b/>
      <i/>
      <color theme="0"/>
      <name val="Arial"/>
      <scheme val="minor"/>
    </font>
    <font>
      <i/>
      <color rgb="FFFFFFFF"/>
      <name val="Arial"/>
      <scheme val="minor"/>
    </font>
    <font>
      <b/>
      <color theme="0"/>
      <name val="Arial"/>
      <scheme val="minor"/>
    </font>
    <font>
      <i/>
      <sz val="9.0"/>
      <color rgb="FFB7C472"/>
      <name val="Arial"/>
    </font>
    <font>
      <b/>
      <i/>
      <color theme="0"/>
      <name val="Arial"/>
    </font>
    <font>
      <b/>
      <sz val="12.0"/>
      <color rgb="FF8DD878"/>
      <name val="Arial"/>
    </font>
    <font>
      <i/>
      <color rgb="FF8DD878"/>
      <name val="Arial"/>
    </font>
    <font>
      <color rgb="FF000000"/>
      <name val="Arial"/>
    </font>
    <font>
      <b/>
      <sz val="60.0"/>
      <color rgb="FFFFFFFF"/>
      <name val="Comfortaa"/>
    </font>
    <font>
      <sz val="11.0"/>
      <color rgb="FFFFFFFF"/>
      <name val="Calibri"/>
    </font>
    <font>
      <sz val="11.0"/>
      <color rgb="FF000000"/>
      <name val="Calibri"/>
    </font>
    <font>
      <b/>
      <sz val="18.0"/>
      <color rgb="FF000000"/>
      <name val="Comfortaa"/>
    </font>
    <font>
      <sz val="12.0"/>
      <color rgb="FF000000"/>
      <name val="Inconsolata"/>
    </font>
    <font>
      <b/>
      <color rgb="FFFFFFFF"/>
      <name val="Arial"/>
      <scheme val="minor"/>
    </font>
    <font>
      <b/>
      <sz val="11.0"/>
      <color rgb="FFFFFFFF"/>
      <name val="Calibri"/>
    </font>
    <font>
      <b/>
      <sz val="11.0"/>
      <color theme="0"/>
      <name val="Calibri"/>
    </font>
    <font>
      <b/>
      <sz val="12.0"/>
      <color theme="0"/>
      <name val="Calibri"/>
    </font>
    <font>
      <sz val="11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b/>
      <sz val="11.0"/>
      <color rgb="FF000000"/>
      <name val="Calibri"/>
    </font>
    <font>
      <sz val="11.0"/>
      <color rgb="FF000000"/>
      <name val="Inconsolata"/>
    </font>
    <font>
      <b/>
      <sz val="11.0"/>
      <color rgb="FF5A5959"/>
      <name val="Calibri"/>
    </font>
    <font>
      <b/>
      <sz val="12.0"/>
      <color theme="0"/>
      <name val="Inconsolata"/>
    </font>
    <font>
      <sz val="11.0"/>
      <color theme="0"/>
      <name val="Calibri"/>
    </font>
    <font>
      <sz val="11.0"/>
      <color rgb="FF5A5959"/>
      <name val="Calibri"/>
    </font>
    <font>
      <b/>
      <sz val="12.0"/>
      <color rgb="FFFFFFFF"/>
      <name val="Calibri"/>
    </font>
    <font>
      <b/>
      <sz val="11.0"/>
      <color rgb="FF000000"/>
      <name val="Inconsolata"/>
    </font>
    <font>
      <sz val="11.0"/>
      <color rgb="FFAEAAAA"/>
      <name val="Calibri"/>
    </font>
    <font>
      <sz val="11.0"/>
      <color rgb="FF4472C4"/>
      <name val="Calibri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b/>
      <sz val="10.0"/>
      <color rgb="FF000000"/>
      <name val="Arial"/>
      <scheme val="minor"/>
    </font>
    <font>
      <b/>
      <sz val="10.0"/>
      <color theme="0"/>
      <name val="Arial"/>
      <scheme val="minor"/>
    </font>
    <font>
      <b/>
      <sz val="12.0"/>
      <color theme="0"/>
      <name val="Arial"/>
      <scheme val="minor"/>
    </font>
    <font>
      <b/>
      <sz val="10.0"/>
      <color rgb="FFFFFFFF"/>
      <name val="Arial"/>
      <scheme val="minor"/>
    </font>
    <font>
      <i/>
      <sz val="10.0"/>
      <color theme="1"/>
      <name val="Arial"/>
      <scheme val="minor"/>
    </font>
    <font>
      <i/>
      <sz val="10.0"/>
      <color rgb="FFB7C472"/>
      <name val="Arial"/>
      <scheme val="minor"/>
    </font>
    <font>
      <b/>
      <sz val="10.0"/>
      <color rgb="FF8DD878"/>
      <name val="Arial"/>
      <scheme val="minor"/>
    </font>
    <font>
      <u/>
      <sz val="10.0"/>
      <color rgb="FF1155CC"/>
    </font>
    <font>
      <b/>
      <color theme="1"/>
      <name val="Arial"/>
    </font>
    <font>
      <sz val="11.0"/>
      <color rgb="FFF7981D"/>
      <name val="Inconsolata"/>
    </font>
    <font>
      <sz val="11.0"/>
      <color theme="1"/>
      <name val="Inconsolata"/>
    </font>
    <font>
      <b/>
      <color rgb="FF14C2DD"/>
      <name val="Arial"/>
      <scheme val="minor"/>
    </font>
    <font>
      <b/>
      <color rgb="FFC7F954"/>
      <name val="Arial"/>
      <scheme val="minor"/>
    </font>
    <font>
      <b/>
      <sz val="9.0"/>
      <color rgb="FF14C2DD"/>
      <name val="Arial"/>
    </font>
    <font>
      <sz val="10.0"/>
      <color theme="1"/>
      <name val="Arial"/>
    </font>
    <font>
      <sz val="10.0"/>
      <color rgb="FFFFFFFF"/>
      <name val="Arial"/>
    </font>
    <font>
      <b/>
      <sz val="14.0"/>
      <color rgb="FF548135"/>
      <name val="Arial"/>
    </font>
    <font>
      <b/>
      <sz val="12.0"/>
      <color rgb="FFFFFFFF"/>
      <name val="Arial"/>
    </font>
    <font>
      <b/>
      <sz val="16.0"/>
      <color rgb="FF548135"/>
      <name val="Comfortaa"/>
    </font>
  </fonts>
  <fills count="35">
    <fill>
      <patternFill patternType="none"/>
    </fill>
    <fill>
      <patternFill patternType="lightGray"/>
    </fill>
    <fill>
      <patternFill patternType="solid">
        <fgColor rgb="FF787CA4"/>
        <bgColor rgb="FF787CA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14C2DD"/>
        <bgColor rgb="FF14C2DD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C7F954"/>
        <bgColor rgb="FFC7F954"/>
      </patternFill>
    </fill>
    <fill>
      <patternFill patternType="solid">
        <fgColor rgb="FF8DD878"/>
        <bgColor rgb="FF8DD878"/>
      </patternFill>
    </fill>
    <fill>
      <patternFill patternType="solid">
        <fgColor rgb="FF38328B"/>
        <bgColor rgb="FF38328B"/>
      </patternFill>
    </fill>
    <fill>
      <patternFill patternType="solid">
        <fgColor rgb="FF187EB5"/>
        <bgColor rgb="FF187EB5"/>
      </patternFill>
    </fill>
    <fill>
      <patternFill patternType="solid">
        <fgColor rgb="FF8BC34A"/>
        <bgColor rgb="FF8BC34A"/>
      </patternFill>
    </fill>
    <fill>
      <patternFill patternType="solid">
        <fgColor rgb="FF8989EB"/>
        <bgColor rgb="FF8989EB"/>
      </patternFill>
    </fill>
    <fill>
      <patternFill patternType="solid">
        <fgColor rgb="FFB7C472"/>
        <bgColor rgb="FFB7C472"/>
      </patternFill>
    </fill>
    <fill>
      <patternFill patternType="solid">
        <fgColor rgb="FFB4C6E7"/>
        <bgColor rgb="FFB4C6E7"/>
      </patternFill>
    </fill>
    <fill>
      <patternFill patternType="solid">
        <fgColor rgb="FFA1F7A1"/>
        <bgColor rgb="FFA1F7A1"/>
      </patternFill>
    </fill>
    <fill>
      <patternFill patternType="solid">
        <fgColor rgb="FFD3F780"/>
        <bgColor rgb="FFD3F780"/>
      </patternFill>
    </fill>
    <fill>
      <patternFill patternType="solid">
        <fgColor theme="7"/>
        <bgColor theme="7"/>
      </patternFill>
    </fill>
    <fill>
      <patternFill patternType="solid">
        <fgColor rgb="FF5A5959"/>
        <bgColor rgb="FF5A5959"/>
      </patternFill>
    </fill>
    <fill>
      <patternFill patternType="solid">
        <fgColor rgb="FF83B5DB"/>
        <bgColor rgb="FF83B5DB"/>
      </patternFill>
    </fill>
    <fill>
      <patternFill patternType="solid">
        <fgColor rgb="FFB7E1CD"/>
        <bgColor rgb="FFB7E1CD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FBBC04"/>
        <bgColor rgb="FFFBBC04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434343"/>
        <bgColor rgb="FF43434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  <fill>
      <patternFill patternType="solid">
        <fgColor rgb="FFFFD965"/>
        <bgColor rgb="FFFFD965"/>
      </patternFill>
    </fill>
  </fills>
  <borders count="201">
    <border/>
    <border>
      <left style="thin">
        <color rgb="FF000000"/>
      </left>
    </border>
    <border>
      <left style="thick">
        <color rgb="FF38328B"/>
      </left>
      <top style="thick">
        <color rgb="FF38328B"/>
      </top>
    </border>
    <border>
      <top style="thick">
        <color rgb="FF38328B"/>
      </top>
    </border>
    <border>
      <right style="thick">
        <color rgb="FF38328B"/>
      </right>
      <top style="thick">
        <color rgb="FF38328B"/>
      </top>
    </border>
    <border>
      <left style="thick">
        <color rgb="FF38328B"/>
      </left>
    </border>
    <border>
      <right style="thick">
        <color rgb="FF38328B"/>
      </right>
    </border>
    <border>
      <left style="thick">
        <color rgb="FF38328B"/>
      </left>
      <bottom style="thick">
        <color rgb="FF38328B"/>
      </bottom>
    </border>
    <border>
      <bottom style="thick">
        <color rgb="FF38328B"/>
      </bottom>
    </border>
    <border>
      <right style="thick">
        <color rgb="FF38328B"/>
      </right>
      <bottom style="thick">
        <color rgb="FF38328B"/>
      </bottom>
    </border>
    <border>
      <left style="thick">
        <color rgb="FF187EB5"/>
      </left>
      <top style="thick">
        <color rgb="FF187EB5"/>
      </top>
    </border>
    <border>
      <top style="thick">
        <color rgb="FF187EB5"/>
      </top>
    </border>
    <border>
      <right style="thick">
        <color rgb="FF187EB5"/>
      </right>
      <top style="thick">
        <color rgb="FF187EB5"/>
      </top>
    </border>
    <border>
      <left style="thick">
        <color rgb="FF187EB5"/>
      </left>
    </border>
    <border>
      <right style="thick">
        <color rgb="FF187EB5"/>
      </right>
    </border>
    <border>
      <left style="medium">
        <color rgb="FF187EB5"/>
      </left>
      <top style="medium">
        <color rgb="FF187EB5"/>
      </top>
      <bottom style="medium">
        <color rgb="FF187EB5"/>
      </bottom>
    </border>
    <border>
      <top style="medium">
        <color rgb="FF187EB5"/>
      </top>
      <bottom style="medium">
        <color rgb="FF187EB5"/>
      </bottom>
    </border>
    <border>
      <right style="medium">
        <color rgb="FF187EB5"/>
      </right>
      <top style="medium">
        <color rgb="FF187EB5"/>
      </top>
      <bottom style="medium">
        <color rgb="FF187EB5"/>
      </bottom>
    </border>
    <border>
      <left style="medium">
        <color rgb="FF187EB5"/>
      </left>
      <right style="medium">
        <color rgb="FF187EB5"/>
      </right>
      <top style="medium">
        <color rgb="FF187EB5"/>
      </top>
      <bottom style="medium">
        <color rgb="FF187EB5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187EB5"/>
      </left>
      <bottom style="thick">
        <color rgb="FF187EB5"/>
      </bottom>
    </border>
    <border>
      <bottom style="thick">
        <color rgb="FF187EB5"/>
      </bottom>
    </border>
    <border>
      <right style="thick">
        <color rgb="FF187EB5"/>
      </right>
      <bottom style="thick">
        <color rgb="FF187EB5"/>
      </bottom>
    </border>
    <border>
      <left style="thick">
        <color rgb="FF38328B"/>
      </left>
      <right style="thin">
        <color rgb="FF38328B"/>
      </right>
      <top style="thick">
        <color rgb="FF38328B"/>
      </top>
    </border>
    <border>
      <right style="thin">
        <color rgb="FF38328B"/>
      </right>
      <top style="thick">
        <color rgb="FF38328B"/>
      </top>
    </border>
    <border>
      <left style="thin">
        <color rgb="FF38328B"/>
      </left>
      <right style="thin">
        <color rgb="FF38328B"/>
      </right>
      <top style="thick">
        <color rgb="FF38328B"/>
      </top>
    </border>
    <border>
      <left style="thin">
        <color rgb="FF38328B"/>
      </left>
      <right style="thick">
        <color rgb="FF38328B"/>
      </right>
      <top style="thick">
        <color rgb="FF38328B"/>
      </top>
    </border>
    <border>
      <left style="thick">
        <color rgb="FF38328B"/>
      </left>
      <right style="thin">
        <color rgb="FF38328B"/>
      </right>
      <bottom style="thin">
        <color rgb="FF38328B"/>
      </bottom>
    </border>
    <border>
      <right style="thin">
        <color rgb="FF38328B"/>
      </right>
      <bottom style="thin">
        <color rgb="FF38328B"/>
      </bottom>
    </border>
    <border>
      <left style="thin">
        <color rgb="FF38328B"/>
      </left>
      <right style="thin">
        <color rgb="FF38328B"/>
      </right>
      <bottom style="thin">
        <color rgb="FF38328B"/>
      </bottom>
    </border>
    <border>
      <left style="thin">
        <color rgb="FF38328B"/>
      </left>
      <right style="thick">
        <color rgb="FF38328B"/>
      </right>
      <bottom style="thin">
        <color rgb="FF38328B"/>
      </bottom>
    </border>
    <border>
      <left style="thick">
        <color rgb="FF38328B"/>
      </left>
      <right style="thin">
        <color rgb="FF38328B"/>
      </right>
      <top style="thin">
        <color rgb="FF38328B"/>
      </top>
      <bottom style="thin">
        <color rgb="FF38328B"/>
      </bottom>
    </border>
    <border>
      <right style="thin">
        <color rgb="FF38328B"/>
      </right>
      <top style="thin">
        <color rgb="FF38328B"/>
      </top>
      <bottom style="thin">
        <color rgb="FF38328B"/>
      </bottom>
    </border>
    <border>
      <left style="thin">
        <color rgb="FF38328B"/>
      </left>
      <right style="thin">
        <color rgb="FF38328B"/>
      </right>
      <top style="thin">
        <color rgb="FF38328B"/>
      </top>
      <bottom style="thin">
        <color rgb="FF38328B"/>
      </bottom>
    </border>
    <border>
      <left style="thin">
        <color rgb="FF38328B"/>
      </left>
      <top style="thin">
        <color rgb="FF38328B"/>
      </top>
      <bottom style="thin">
        <color rgb="FF38328B"/>
      </bottom>
    </border>
    <border>
      <left style="thin">
        <color rgb="FF38328B"/>
      </left>
      <right style="thick">
        <color rgb="FF38328B"/>
      </right>
      <top style="thin">
        <color rgb="FF38328B"/>
      </top>
      <bottom style="thin">
        <color rgb="FF38328B"/>
      </bottom>
    </border>
    <border>
      <left style="thin">
        <color rgb="FF38328B"/>
      </left>
      <bottom style="thin">
        <color rgb="FF38328B"/>
      </bottom>
    </border>
    <border>
      <left style="thick">
        <color rgb="FF38328B"/>
      </left>
      <right style="thin">
        <color rgb="FF38328B"/>
      </right>
      <bottom style="thick">
        <color rgb="FF38328B"/>
      </bottom>
    </border>
    <border>
      <right style="thin">
        <color rgb="FF38328B"/>
      </right>
      <bottom style="thick">
        <color rgb="FF38328B"/>
      </bottom>
    </border>
    <border>
      <right style="thin">
        <color rgb="FF000000"/>
      </right>
      <bottom style="thick">
        <color rgb="FF38328B"/>
      </bottom>
    </border>
    <border>
      <left style="thick">
        <color rgb="FF8989EB"/>
      </left>
      <top style="thick">
        <color rgb="FF8989EB"/>
      </top>
    </border>
    <border>
      <top style="thick">
        <color rgb="FF8989EB"/>
      </top>
    </border>
    <border>
      <right style="thick">
        <color rgb="FF8989EB"/>
      </right>
      <top style="thick">
        <color rgb="FF8989EB"/>
      </top>
    </border>
    <border>
      <left style="thick">
        <color rgb="FF8989EB"/>
      </left>
    </border>
    <border>
      <bottom style="medium">
        <color rgb="FF38328B"/>
      </bottom>
    </border>
    <border>
      <right style="thick">
        <color rgb="FF8989EB"/>
      </right>
    </border>
    <border>
      <left style="medium">
        <color rgb="FF38328B"/>
      </left>
      <right style="medium">
        <color rgb="FF38328B"/>
      </right>
      <top style="medium">
        <color rgb="FF38328B"/>
      </top>
    </border>
    <border>
      <left style="medium">
        <color rgb="FF38328B"/>
      </left>
      <right style="medium">
        <color rgb="FF38328B"/>
      </right>
      <top style="hair">
        <color rgb="FF38328B"/>
      </top>
      <bottom style="hair">
        <color rgb="FF38328B"/>
      </bottom>
    </border>
    <border>
      <left style="medium">
        <color rgb="FF38328B"/>
      </left>
      <right style="medium">
        <color rgb="FF38328B"/>
      </right>
      <bottom style="medium">
        <color rgb="FF38328B"/>
      </bottom>
    </border>
    <border>
      <left style="medium">
        <color rgb="FF38328B"/>
      </left>
      <right style="medium">
        <color rgb="FF38328B"/>
      </right>
      <top style="medium">
        <color rgb="FF38328B"/>
      </top>
      <bottom style="medium">
        <color rgb="FF38328B"/>
      </bottom>
    </border>
    <border>
      <left style="thick">
        <color rgb="FF8989EB"/>
      </left>
      <bottom style="thick">
        <color rgb="FF8989EB"/>
      </bottom>
    </border>
    <border>
      <bottom style="thick">
        <color rgb="FF8989EB"/>
      </bottom>
    </border>
    <border>
      <right style="thick">
        <color rgb="FF8989EB"/>
      </right>
      <bottom style="thick">
        <color rgb="FF8989EB"/>
      </bottom>
    </border>
    <border>
      <left style="thick">
        <color rgb="FF187EB5"/>
      </left>
      <right style="thick">
        <color rgb="FF187EB5"/>
      </right>
      <top style="thick">
        <color rgb="FF187EB5"/>
      </top>
      <bottom style="thick">
        <color rgb="FF187EB5"/>
      </bottom>
    </border>
    <border>
      <left style="dotted">
        <color rgb="FF000000"/>
      </left>
      <top style="dotted">
        <color rgb="FF000000"/>
      </top>
    </border>
    <border>
      <top style="dotted">
        <color rgb="FF000000"/>
      </top>
    </border>
    <border>
      <right style="dotted">
        <color rgb="FF000000"/>
      </right>
      <top style="dotted">
        <color rgb="FF000000"/>
      </top>
    </border>
    <border>
      <left style="dotted">
        <color rgb="FF000000"/>
      </left>
    </border>
    <border>
      <right style="dotted">
        <color rgb="FF000000"/>
      </right>
    </border>
    <border>
      <left style="dotted">
        <color rgb="FF000000"/>
      </left>
      <bottom style="dotted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38328B"/>
      </left>
      <right style="thick">
        <color rgb="FF38328B"/>
      </right>
      <top style="thick">
        <color rgb="FF38328B"/>
      </top>
    </border>
    <border>
      <left style="thick">
        <color rgb="FF38328B"/>
      </left>
      <right style="thick">
        <color rgb="FF38328B"/>
      </right>
      <bottom style="thick">
        <color rgb="FF38328B"/>
      </bottom>
    </border>
    <border>
      <left style="thin">
        <color rgb="FF38328B"/>
      </left>
      <right style="thin">
        <color rgb="FF38328B"/>
      </right>
      <bottom style="thick">
        <color rgb="FF38328B"/>
      </bottom>
    </border>
    <border>
      <left style="thick">
        <color rgb="FF38328B"/>
      </left>
      <top style="medium">
        <color rgb="FF000000"/>
      </top>
      <bottom style="thin">
        <color rgb="FF000000"/>
      </bottom>
    </border>
    <border>
      <right style="medium">
        <color rgb="FF38328B"/>
      </right>
      <top style="medium">
        <color rgb="FF000000"/>
      </top>
      <bottom style="thin">
        <color rgb="FF000000"/>
      </bottom>
    </border>
    <border>
      <left style="medium">
        <color rgb="FF38328B"/>
      </left>
      <right style="thick">
        <color rgb="FF38328B"/>
      </right>
      <top style="medium">
        <color rgb="FF38328B"/>
      </top>
      <bottom style="thin">
        <color rgb="FF38328B"/>
      </bottom>
    </border>
    <border>
      <left style="thick">
        <color rgb="FF38328B"/>
      </left>
      <right style="thin">
        <color rgb="FF38328B"/>
      </right>
      <top style="medium">
        <color rgb="FF38328B"/>
      </top>
      <bottom style="thin">
        <color rgb="FF38328B"/>
      </bottom>
    </border>
    <border>
      <left style="thin">
        <color rgb="FF38328B"/>
      </left>
      <top style="medium">
        <color rgb="FF38328B"/>
      </top>
      <bottom style="thin">
        <color rgb="FF38328B"/>
      </bottom>
    </border>
    <border>
      <left style="thin">
        <color rgb="FF38328B"/>
      </left>
      <right style="thin">
        <color rgb="FF38328B"/>
      </right>
      <top style="medium">
        <color rgb="FF38328B"/>
      </top>
      <bottom style="thin">
        <color rgb="FF38328B"/>
      </bottom>
    </border>
    <border>
      <left style="thick">
        <color rgb="FF38328B"/>
      </left>
      <top style="thin">
        <color rgb="FF38328B"/>
      </top>
      <bottom style="thin">
        <color rgb="FF38328B"/>
      </bottom>
    </border>
    <border>
      <left style="medium">
        <color rgb="FF38328B"/>
      </left>
      <right style="thick">
        <color rgb="FF38328B"/>
      </right>
      <top style="thin">
        <color rgb="FF38328B"/>
      </top>
      <bottom style="thin">
        <color rgb="FF38328B"/>
      </bottom>
    </border>
    <border>
      <left style="thick">
        <color rgb="FF38328B"/>
      </left>
      <top style="thin">
        <color rgb="FF38328B"/>
      </top>
      <bottom style="medium">
        <color rgb="FF38328B"/>
      </bottom>
    </border>
    <border>
      <left style="thin">
        <color rgb="FF38328B"/>
      </left>
      <top style="thin">
        <color rgb="FF38328B"/>
      </top>
      <bottom style="medium">
        <color rgb="FF38328B"/>
      </bottom>
    </border>
    <border>
      <left style="thick">
        <color rgb="FF38328B"/>
      </left>
      <right style="thin">
        <color rgb="FF38328B"/>
      </right>
      <top style="thin">
        <color rgb="FF38328B"/>
      </top>
      <bottom style="medium">
        <color rgb="FF38328B"/>
      </bottom>
    </border>
    <border>
      <left style="thin">
        <color rgb="FF38328B"/>
      </left>
      <right style="thin">
        <color rgb="FF38328B"/>
      </right>
      <top style="medium">
        <color rgb="FF38328B"/>
      </top>
      <bottom style="medium">
        <color rgb="FF000000"/>
      </bottom>
    </border>
    <border>
      <left style="medium">
        <color rgb="FF38328B"/>
      </left>
      <right style="thick">
        <color rgb="FF38328B"/>
      </right>
      <top style="thin">
        <color rgb="FF38328B"/>
      </top>
      <bottom style="medium">
        <color rgb="FF38328B"/>
      </bottom>
    </border>
    <border>
      <right style="thin">
        <color rgb="FF38328B"/>
      </right>
      <top style="thin">
        <color rgb="FF38328B"/>
      </top>
      <bottom style="medium">
        <color rgb="FF38328B"/>
      </bottom>
    </border>
    <border>
      <left style="thin">
        <color rgb="FF38328B"/>
      </left>
      <right style="thin">
        <color rgb="FF38328B"/>
      </right>
      <top style="thin">
        <color rgb="FF38328B"/>
      </top>
      <bottom style="medium">
        <color rgb="FF38328B"/>
      </bottom>
    </border>
    <border>
      <right style="medium">
        <color rgb="FF38328B"/>
      </right>
    </border>
    <border>
      <left style="medium">
        <color rgb="FF38328B"/>
      </left>
      <right style="thick">
        <color rgb="FF38328B"/>
      </right>
    </border>
    <border>
      <right style="thin">
        <color rgb="FF38328B"/>
      </right>
    </border>
    <border>
      <left style="thin">
        <color rgb="FF38328B"/>
      </left>
      <right style="thick">
        <color rgb="FF38328B"/>
      </right>
    </border>
    <border>
      <left style="thick">
        <color rgb="FF38328B"/>
      </left>
      <top style="medium">
        <color rgb="FF38328B"/>
      </top>
      <bottom style="thin">
        <color rgb="FF38328B"/>
      </bottom>
    </border>
    <border>
      <top style="medium">
        <color rgb="FF38328B"/>
      </top>
      <bottom style="thin">
        <color rgb="FF38328B"/>
      </bottom>
    </border>
    <border>
      <left style="medium">
        <color rgb="FF38328B"/>
      </left>
      <right style="thin">
        <color rgb="FF38328B"/>
      </right>
      <top style="medium">
        <color rgb="FF38328B"/>
      </top>
      <bottom style="thin">
        <color rgb="FF38328B"/>
      </bottom>
    </border>
    <border>
      <right style="thin">
        <color rgb="FF38328B"/>
      </right>
      <top style="medium">
        <color rgb="FF38328B"/>
      </top>
      <bottom style="thin">
        <color rgb="FF38328B"/>
      </bottom>
    </border>
    <border>
      <top style="thin">
        <color rgb="FF38328B"/>
      </top>
      <bottom style="thin">
        <color rgb="FF38328B"/>
      </bottom>
    </border>
    <border>
      <top style="thin">
        <color rgb="FF38328B"/>
      </top>
      <bottom style="medium">
        <color rgb="FF38328B"/>
      </bottom>
    </border>
    <border>
      <left style="thick">
        <color rgb="FF38328B"/>
      </left>
      <right style="thin">
        <color rgb="FF38328B"/>
      </right>
      <top style="thin">
        <color rgb="FF38328B"/>
      </top>
      <bottom style="thick">
        <color rgb="FF38328B"/>
      </bottom>
    </border>
    <border>
      <left style="thin">
        <color rgb="FF38328B"/>
      </left>
      <top style="thin">
        <color rgb="FF38328B"/>
      </top>
      <bottom style="thick">
        <color rgb="FF38328B"/>
      </bottom>
    </border>
    <border>
      <left style="thin">
        <color rgb="FF38328B"/>
      </left>
      <right style="thin">
        <color rgb="FF38328B"/>
      </right>
      <top style="medium">
        <color rgb="FF38328B"/>
      </top>
      <bottom style="thick">
        <color rgb="FF000000"/>
      </bottom>
    </border>
    <border>
      <left style="medium">
        <color rgb="FF38328B"/>
      </left>
      <right style="thick">
        <color rgb="FF38328B"/>
      </right>
      <top style="thin">
        <color rgb="FF38328B"/>
      </top>
      <bottom style="thick">
        <color rgb="FF38328B"/>
      </bottom>
    </border>
    <border>
      <left style="thin">
        <color rgb="FF38328B"/>
      </left>
      <right style="thin">
        <color rgb="FF38328B"/>
      </right>
      <top style="thin">
        <color rgb="FF38328B"/>
      </top>
      <bottom style="thick">
        <color rgb="FF38328B"/>
      </bottom>
    </border>
    <border>
      <left style="thick">
        <color rgb="FF38328B"/>
      </left>
      <top style="thick">
        <color rgb="FF38328B"/>
      </top>
      <bottom style="thick">
        <color rgb="FF38328B"/>
      </bottom>
    </border>
    <border>
      <left style="medium">
        <color rgb="FF000000"/>
      </left>
      <right style="thick">
        <color rgb="FF38328B"/>
      </right>
      <top style="thick">
        <color rgb="FF38328B"/>
      </top>
      <bottom style="thick">
        <color rgb="FF38328B"/>
      </bottom>
    </border>
    <border>
      <left style="thin">
        <color rgb="FF38328B"/>
      </left>
      <top style="thick">
        <color rgb="FF38328B"/>
      </top>
    </border>
    <border>
      <left style="thick">
        <color rgb="FF38328B"/>
      </left>
      <bottom style="medium">
        <color rgb="FF38328B"/>
      </bottom>
    </border>
    <border>
      <right style="thin">
        <color rgb="FF38328B"/>
      </right>
      <bottom style="medium">
        <color rgb="FF38328B"/>
      </bottom>
    </border>
    <border>
      <left style="thin">
        <color rgb="FF38328B"/>
      </left>
      <bottom style="medium">
        <color rgb="FF38328B"/>
      </bottom>
    </border>
    <border>
      <left style="thick">
        <color rgb="FF38328B"/>
      </left>
      <right style="thin">
        <color rgb="FF38328B"/>
      </right>
      <bottom style="medium">
        <color rgb="FF38328B"/>
      </bottom>
    </border>
    <border>
      <left style="thin">
        <color rgb="FF38328B"/>
      </left>
      <right style="thick">
        <color rgb="FF38328B"/>
      </right>
      <bottom style="medium">
        <color rgb="FF38328B"/>
      </bottom>
    </border>
    <border>
      <left style="thick">
        <color rgb="FF38328B"/>
      </left>
      <bottom style="thin">
        <color rgb="FF38328B"/>
      </bottom>
    </border>
    <border>
      <left style="thick">
        <color rgb="FF38328B"/>
      </left>
      <top style="thin">
        <color rgb="FF38328B"/>
      </top>
      <bottom style="thick">
        <color rgb="FF38328B"/>
      </bottom>
    </border>
    <border>
      <right style="thin">
        <color rgb="FF38328B"/>
      </right>
      <top style="thin">
        <color rgb="FF38328B"/>
      </top>
      <bottom style="thick">
        <color rgb="FF38328B"/>
      </bottom>
    </border>
    <border>
      <left style="thin">
        <color rgb="FF38328B"/>
      </left>
      <right style="thick">
        <color rgb="FF38328B"/>
      </right>
      <top style="thin">
        <color rgb="FF38328B"/>
      </top>
      <bottom style="thick">
        <color rgb="FF38328B"/>
      </bottom>
    </border>
    <border>
      <left style="thick">
        <color rgb="FF8DD878"/>
      </left>
      <top style="thick">
        <color rgb="FF8DD878"/>
      </top>
    </border>
    <border>
      <top style="thick">
        <color rgb="FF8DD878"/>
      </top>
    </border>
    <border>
      <right style="thick">
        <color rgb="FF8DD878"/>
      </right>
      <top style="thick">
        <color rgb="FF8DD878"/>
      </top>
    </border>
    <border>
      <top style="thick">
        <color rgb="FFD3F780"/>
      </top>
    </border>
    <border>
      <left style="thick">
        <color rgb="FF8DD878"/>
      </left>
    </border>
    <border>
      <right style="thick">
        <color rgb="FF8DD878"/>
      </right>
    </border>
    <border>
      <left style="thick">
        <color rgb="FF8DD878"/>
      </left>
      <bottom style="thick">
        <color rgb="FF8DD878"/>
      </bottom>
    </border>
    <border>
      <bottom style="thick">
        <color rgb="FF8DD878"/>
      </bottom>
    </border>
    <border>
      <right style="thick">
        <color rgb="FF8DD878"/>
      </right>
      <bottom style="thick">
        <color rgb="FF8DD878"/>
      </bottom>
    </border>
    <border>
      <left style="thick">
        <color rgb="FF8BC34A"/>
      </left>
      <top style="thick">
        <color rgb="FF8BC34A"/>
      </top>
    </border>
    <border>
      <top style="thick">
        <color rgb="FF8BC34A"/>
      </top>
    </border>
    <border>
      <right style="thick">
        <color rgb="FF8BC34A"/>
      </right>
      <top style="thick">
        <color rgb="FF8BC34A"/>
      </top>
    </border>
    <border>
      <left style="thick">
        <color rgb="FF8BC34A"/>
      </left>
    </border>
    <border>
      <left style="thick">
        <color rgb="FFC7F954"/>
      </left>
      <top style="thick">
        <color rgb="FFC7F954"/>
      </top>
    </border>
    <border>
      <top style="thick">
        <color rgb="FFC7F954"/>
      </top>
    </border>
    <border>
      <right style="thick">
        <color rgb="FFC7F954"/>
      </right>
      <top style="thick">
        <color rgb="FFC7F954"/>
      </top>
    </border>
    <border>
      <right style="thick">
        <color rgb="FF8BC34A"/>
      </right>
    </border>
    <border>
      <left style="thick">
        <color rgb="FF8DD878"/>
      </left>
      <right style="thick">
        <color rgb="FF8DD878"/>
      </right>
      <top style="thick">
        <color rgb="FF8DD878"/>
      </top>
    </border>
    <border>
      <left style="thick">
        <color rgb="FFC7F954"/>
      </left>
      <bottom style="thick">
        <color rgb="FFC7F954"/>
      </bottom>
    </border>
    <border>
      <bottom style="thick">
        <color rgb="FFC7F954"/>
      </bottom>
    </border>
    <border>
      <right style="thick">
        <color rgb="FFC7F954"/>
      </right>
      <bottom style="thick">
        <color rgb="FFC7F954"/>
      </bottom>
    </border>
    <border>
      <left style="thick">
        <color rgb="FF8DD878"/>
      </left>
      <right style="thick">
        <color rgb="FF8DD878"/>
      </right>
      <bottom style="thick">
        <color rgb="FF8DD878"/>
      </bottom>
    </border>
    <border>
      <left style="thick">
        <color rgb="FFC7F954"/>
      </left>
      <top style="dotted">
        <color rgb="FFC7F954"/>
      </top>
      <bottom style="dotted">
        <color rgb="FFC7F954"/>
      </bottom>
    </border>
    <border>
      <right style="thick">
        <color rgb="FFC7F954"/>
      </right>
      <top style="dotted">
        <color rgb="FFC7F954"/>
      </top>
      <bottom style="dotted">
        <color rgb="FFC7F954"/>
      </bottom>
    </border>
    <border>
      <left style="thick">
        <color rgb="FF8DD878"/>
      </left>
      <right style="thick">
        <color rgb="FF8DD878"/>
      </right>
    </border>
    <border>
      <left style="thick">
        <color rgb="FFC7F954"/>
      </left>
      <right style="thick">
        <color rgb="FFC7F954"/>
      </right>
      <top style="thick">
        <color rgb="FFC7F954"/>
      </top>
      <bottom style="thick">
        <color rgb="FFC7F954"/>
      </bottom>
    </border>
    <border>
      <left style="thick">
        <color rgb="FF8DD878"/>
      </left>
      <right style="thick">
        <color rgb="FF8DD878"/>
      </right>
      <top style="thick">
        <color rgb="FF8DD878"/>
      </top>
      <bottom style="thick">
        <color rgb="FF8DD878"/>
      </bottom>
    </border>
    <border>
      <left style="thick">
        <color rgb="FF8BC34A"/>
      </left>
      <bottom style="thick">
        <color rgb="FF8BC34A"/>
      </bottom>
    </border>
    <border>
      <bottom style="thick">
        <color rgb="FF8BC34A"/>
      </bottom>
    </border>
    <border>
      <right style="thick">
        <color rgb="FF8BC34A"/>
      </right>
      <bottom style="thick">
        <color rgb="FF8BC34A"/>
      </bottom>
    </border>
    <border>
      <left style="thick">
        <color rgb="FFC7F954"/>
      </left>
      <top style="thick">
        <color rgb="FFC7F954"/>
      </top>
      <bottom style="dotted">
        <color rgb="FF000000"/>
      </bottom>
    </border>
    <border>
      <right style="thick">
        <color rgb="FFC7F954"/>
      </right>
      <top style="thick">
        <color rgb="FFC7F954"/>
      </top>
      <bottom style="dotted">
        <color rgb="FF000000"/>
      </bottom>
    </border>
    <border>
      <left style="thick">
        <color rgb="FFC7F954"/>
      </left>
    </border>
    <border>
      <right style="thick">
        <color rgb="FFC7F954"/>
      </right>
    </border>
    <border>
      <top style="thick">
        <color rgb="FFC7F954"/>
      </top>
      <bottom style="thick">
        <color rgb="FFC7F954"/>
      </bottom>
    </border>
    <border>
      <right style="thick">
        <color rgb="FFC7F954"/>
      </right>
      <top style="thick">
        <color rgb="FFC7F954"/>
      </top>
      <bottom style="thick">
        <color rgb="FFC7F95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8DD878"/>
      </left>
      <right/>
      <top style="thick">
        <color rgb="FF8DD878"/>
      </top>
      <bottom/>
    </border>
    <border>
      <left/>
      <top style="thick">
        <color rgb="FF8DD878"/>
      </top>
      <bottom/>
    </border>
    <border>
      <top style="thick">
        <color rgb="FF8DD878"/>
      </top>
      <bottom/>
    </border>
    <border>
      <right/>
      <top style="thick">
        <color rgb="FF8DD878"/>
      </top>
      <bottom/>
    </border>
    <border>
      <left/>
      <right style="thick">
        <color rgb="FF8DD878"/>
      </right>
      <top style="thick">
        <color rgb="FF8DD878"/>
      </top>
      <bottom/>
    </border>
    <border>
      <left/>
      <right/>
      <top/>
      <bottom/>
    </border>
    <border>
      <left style="thick">
        <color rgb="FF8DD878"/>
      </left>
      <right/>
      <top/>
      <bottom/>
    </border>
    <border>
      <left/>
      <right style="thick">
        <color rgb="FF8DD878"/>
      </right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thick">
        <color rgb="FF8BC34A"/>
      </bottom>
    </border>
    <border>
      <right/>
      <bottom style="thick">
        <color rgb="FF8BC34A"/>
      </bottom>
    </border>
    <border>
      <left style="thick">
        <color rgb="FF8BC34A"/>
      </left>
      <right/>
      <top style="thick">
        <color rgb="FF8BC34A"/>
      </top>
      <bottom/>
    </border>
    <border>
      <left/>
      <right/>
      <top style="thick">
        <color rgb="FF8BC34A"/>
      </top>
      <bottom/>
    </border>
    <border>
      <left/>
      <right style="thick">
        <color rgb="FF8BC34A"/>
      </right>
      <top style="thick">
        <color rgb="FF8BC34A"/>
      </top>
      <bottom/>
    </border>
    <border>
      <left style="thick">
        <color rgb="FF8BC34A"/>
      </left>
      <right/>
      <top/>
      <bottom/>
    </border>
    <border>
      <left style="medium">
        <color rgb="FF92D050"/>
      </left>
      <top style="medium">
        <color rgb="FF92D050"/>
      </top>
    </border>
    <border>
      <top style="medium">
        <color rgb="FF92D050"/>
      </top>
    </border>
    <border>
      <right style="medium">
        <color rgb="FF92D050"/>
      </right>
      <top style="medium">
        <color rgb="FF92D050"/>
      </top>
    </border>
    <border>
      <left/>
      <right style="thick">
        <color rgb="FF8BC34A"/>
      </right>
      <top/>
      <bottom/>
    </border>
    <border>
      <left style="medium">
        <color rgb="FF92D050"/>
      </left>
    </border>
    <border>
      <right style="medium">
        <color rgb="FF92D050"/>
      </right>
    </border>
    <border>
      <left style="thick">
        <color rgb="FF8DD878"/>
      </left>
      <right/>
      <top/>
      <bottom style="thick">
        <color rgb="FF8DD878"/>
      </bottom>
    </border>
    <border>
      <left style="medium">
        <color rgb="FF92D050"/>
      </left>
      <bottom style="medium">
        <color rgb="FF92D050"/>
      </bottom>
    </border>
    <border>
      <bottom style="medium">
        <color rgb="FF92D050"/>
      </bottom>
    </border>
    <border>
      <right style="medium">
        <color rgb="FF92D050"/>
      </right>
      <bottom style="medium">
        <color rgb="FF92D050"/>
      </bottom>
    </border>
    <border>
      <left/>
      <bottom/>
    </border>
    <border>
      <bottom/>
    </border>
    <border>
      <right/>
      <bottom/>
    </border>
    <border>
      <left/>
      <right/>
      <top/>
    </border>
    <border>
      <left style="thick">
        <color rgb="FFC7F954"/>
      </left>
      <right style="thick">
        <color rgb="FFC7F954"/>
      </right>
      <top style="thick">
        <color rgb="FFC7F954"/>
      </top>
    </border>
    <border>
      <left/>
      <right/>
      <bottom/>
    </border>
    <border>
      <left style="thick">
        <color rgb="FFC7F954"/>
      </left>
      <right style="thick">
        <color rgb="FFC7F954"/>
      </right>
      <bottom style="thick">
        <color rgb="FFC7F954"/>
      </bottom>
    </border>
    <border>
      <left style="thick">
        <color rgb="FFC7F954"/>
      </left>
      <top style="thick">
        <color rgb="FFC7F954"/>
      </top>
      <bottom style="thick">
        <color rgb="FFC7F954"/>
      </bottom>
    </border>
  </borders>
  <cellStyleXfs count="1">
    <xf borderId="0" fillId="0" fontId="0" numFmtId="0" applyAlignment="1" applyFont="1"/>
  </cellStyleXfs>
  <cellXfs count="10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2" fontId="1" numFmtId="0" xfId="0" applyFont="1"/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0" fillId="2" fontId="1" numFmtId="0" xfId="0" applyAlignment="1" applyFont="1">
      <alignment readingOrder="0"/>
    </xf>
    <xf borderId="0" fillId="2" fontId="1" numFmtId="0" xfId="0" applyAlignment="1" applyFont="1">
      <alignment readingOrder="0" vertical="center"/>
    </xf>
    <xf borderId="0" fillId="2" fontId="4" numFmtId="0" xfId="0" applyAlignment="1" applyFont="1">
      <alignment horizontal="center" readingOrder="0" vertical="center"/>
    </xf>
    <xf borderId="0" fillId="2" fontId="1" numFmtId="0" xfId="0" applyAlignment="1" applyFont="1">
      <alignment vertical="center"/>
    </xf>
    <xf borderId="0" fillId="2" fontId="5" numFmtId="0" xfId="0" applyAlignment="1" applyFont="1">
      <alignment horizontal="center" readingOrder="0" vertical="center"/>
    </xf>
    <xf borderId="2" fillId="3" fontId="2" numFmtId="0" xfId="0" applyAlignment="1" applyBorder="1" applyFill="1" applyFont="1">
      <alignment horizontal="center" readingOrder="0" vertical="center"/>
    </xf>
    <xf borderId="3" fillId="3" fontId="2" numFmtId="0" xfId="0" applyAlignment="1" applyBorder="1" applyFont="1">
      <alignment horizontal="center" readingOrder="0" vertical="center"/>
    </xf>
    <xf borderId="3" fillId="3" fontId="1" numFmtId="0" xfId="0" applyBorder="1" applyFont="1"/>
    <xf borderId="3" fillId="4" fontId="1" numFmtId="0" xfId="0" applyAlignment="1" applyBorder="1" applyFill="1" applyFont="1">
      <alignment vertical="center"/>
    </xf>
    <xf borderId="3" fillId="4" fontId="1" numFmtId="0" xfId="0" applyBorder="1" applyFont="1"/>
    <xf borderId="4" fillId="4" fontId="1" numFmtId="0" xfId="0" applyBorder="1" applyFont="1"/>
    <xf borderId="0" fillId="2" fontId="6" numFmtId="0" xfId="0" applyAlignment="1" applyFont="1">
      <alignment vertical="top"/>
    </xf>
    <xf borderId="5" fillId="0" fontId="7" numFmtId="0" xfId="0" applyAlignment="1" applyBorder="1" applyFont="1">
      <alignment horizontal="center" readingOrder="0" vertical="top"/>
    </xf>
    <xf borderId="0" fillId="3" fontId="8" numFmtId="0" xfId="0" applyAlignment="1" applyFont="1">
      <alignment horizontal="left" readingOrder="0" shrinkToFit="0" vertical="center" wrapText="1"/>
    </xf>
    <xf borderId="6" fillId="3" fontId="9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3" fontId="10" numFmtId="0" xfId="0" applyAlignment="1" applyBorder="1" applyFont="1">
      <alignment horizontal="center" readingOrder="0" vertical="center"/>
    </xf>
    <xf borderId="0" fillId="3" fontId="11" numFmtId="0" xfId="0" applyAlignment="1" applyFont="1">
      <alignment horizontal="left" readingOrder="0" shrinkToFit="0" vertical="center" wrapText="1"/>
    </xf>
    <xf borderId="6" fillId="3" fontId="11" numFmtId="0" xfId="0" applyAlignment="1" applyBorder="1" applyFont="1">
      <alignment horizontal="left" readingOrder="0" vertical="center"/>
    </xf>
    <xf borderId="6" fillId="3" fontId="9" numFmtId="0" xfId="0" applyBorder="1" applyFont="1"/>
    <xf borderId="6" fillId="3" fontId="1" numFmtId="0" xfId="0" applyBorder="1" applyFont="1"/>
    <xf borderId="6" fillId="0" fontId="1" numFmtId="0" xfId="0" applyBorder="1" applyFont="1"/>
    <xf borderId="7" fillId="3" fontId="2" numFmtId="0" xfId="0" applyAlignment="1" applyBorder="1" applyFont="1">
      <alignment horizontal="center" readingOrder="0" vertical="center"/>
    </xf>
    <xf borderId="8" fillId="0" fontId="1" numFmtId="0" xfId="0" applyAlignment="1" applyBorder="1" applyFont="1">
      <alignment vertical="center"/>
    </xf>
    <xf borderId="8" fillId="0" fontId="1" numFmtId="0" xfId="0" applyBorder="1" applyFont="1"/>
    <xf borderId="8" fillId="4" fontId="1" numFmtId="0" xfId="0" applyAlignment="1" applyBorder="1" applyFont="1">
      <alignment vertical="center"/>
    </xf>
    <xf borderId="8" fillId="4" fontId="1" numFmtId="0" xfId="0" applyBorder="1" applyFont="1"/>
    <xf borderId="9" fillId="4" fontId="1" numFmtId="0" xfId="0" applyBorder="1" applyFont="1"/>
    <xf borderId="0" fillId="2" fontId="12" numFmtId="0" xfId="0" applyAlignment="1" applyFont="1">
      <alignment vertical="center"/>
    </xf>
    <xf borderId="0" fillId="2" fontId="13" numFmtId="0" xfId="0" applyAlignment="1" applyFont="1">
      <alignment vertical="center"/>
    </xf>
    <xf borderId="0" fillId="5" fontId="14" numFmtId="0" xfId="0" applyAlignment="1" applyFill="1" applyFont="1">
      <alignment readingOrder="0"/>
    </xf>
    <xf borderId="0" fillId="5" fontId="2" numFmtId="0" xfId="0" applyAlignment="1" applyFont="1">
      <alignment horizontal="center" readingOrder="0" vertical="center"/>
    </xf>
    <xf borderId="0" fillId="5" fontId="3" numFmtId="0" xfId="0" applyAlignment="1" applyFont="1">
      <alignment horizontal="center" readingOrder="0" vertical="center"/>
    </xf>
    <xf borderId="0" fillId="5" fontId="1" numFmtId="0" xfId="0" applyFont="1"/>
    <xf borderId="0" fillId="5" fontId="4" numFmtId="0" xfId="0" applyAlignment="1" applyFont="1">
      <alignment horizontal="center" readingOrder="0" vertical="center"/>
    </xf>
    <xf borderId="0" fillId="5" fontId="15" numFmtId="0" xfId="0" applyAlignment="1" applyFont="1">
      <alignment horizontal="right" readingOrder="0" vertical="center"/>
    </xf>
    <xf borderId="0" fillId="5" fontId="16" numFmtId="0" xfId="0" applyAlignment="1" applyFont="1">
      <alignment horizontal="center" readingOrder="0" vertical="center"/>
    </xf>
    <xf borderId="0" fillId="5" fontId="1" numFmtId="0" xfId="0" applyAlignment="1" applyFont="1">
      <alignment readingOrder="0"/>
    </xf>
    <xf borderId="0" fillId="5" fontId="5" numFmtId="0" xfId="0" applyAlignment="1" applyFont="1">
      <alignment horizontal="center" readingOrder="0" vertical="center"/>
    </xf>
    <xf borderId="0" fillId="5" fontId="17" numFmtId="0" xfId="0" applyAlignment="1" applyFont="1">
      <alignment horizontal="center" readingOrder="0" vertical="center"/>
    </xf>
    <xf borderId="10" fillId="3" fontId="2" numFmtId="0" xfId="0" applyAlignment="1" applyBorder="1" applyFont="1">
      <alignment horizontal="center" readingOrder="0" vertical="center"/>
    </xf>
    <xf borderId="11" fillId="3" fontId="2" numFmtId="0" xfId="0" applyAlignment="1" applyBorder="1" applyFont="1">
      <alignment horizontal="center" readingOrder="0" vertical="center"/>
    </xf>
    <xf borderId="11" fillId="3" fontId="1" numFmtId="0" xfId="0" applyBorder="1" applyFont="1"/>
    <xf borderId="11" fillId="4" fontId="1" numFmtId="0" xfId="0" applyBorder="1" applyFont="1"/>
    <xf borderId="12" fillId="4" fontId="1" numFmtId="0" xfId="0" applyBorder="1" applyFont="1"/>
    <xf borderId="13" fillId="3" fontId="2" numFmtId="0" xfId="0" applyAlignment="1" applyBorder="1" applyFont="1">
      <alignment horizontal="center" readingOrder="0" vertical="center"/>
    </xf>
    <xf borderId="0" fillId="3" fontId="2" numFmtId="0" xfId="0" applyAlignment="1" applyFont="1">
      <alignment horizontal="center" readingOrder="0" vertical="center"/>
    </xf>
    <xf borderId="0" fillId="3" fontId="1" numFmtId="0" xfId="0" applyFont="1"/>
    <xf borderId="0" fillId="4" fontId="1" numFmtId="0" xfId="0" applyFont="1"/>
    <xf borderId="14" fillId="4" fontId="1" numFmtId="0" xfId="0" applyBorder="1" applyFont="1"/>
    <xf borderId="0" fillId="4" fontId="18" numFmtId="0" xfId="0" applyAlignment="1" applyFont="1">
      <alignment readingOrder="0" vertical="center"/>
    </xf>
    <xf borderId="15" fillId="6" fontId="19" numFmtId="0" xfId="0" applyAlignment="1" applyBorder="1" applyFill="1" applyFont="1">
      <alignment horizontal="left" readingOrder="0" vertical="center"/>
    </xf>
    <xf borderId="16" fillId="7" fontId="20" numFmtId="0" xfId="0" applyBorder="1" applyFill="1" applyFont="1"/>
    <xf borderId="17" fillId="7" fontId="20" numFmtId="0" xfId="0" applyBorder="1" applyFont="1"/>
    <xf borderId="0" fillId="4" fontId="9" numFmtId="0" xfId="0" applyAlignment="1" applyFont="1">
      <alignment horizontal="left" readingOrder="0"/>
    </xf>
    <xf borderId="0" fillId="4" fontId="9" numFmtId="0" xfId="0" applyAlignment="1" applyFont="1">
      <alignment readingOrder="0"/>
    </xf>
    <xf borderId="14" fillId="4" fontId="9" numFmtId="0" xfId="0" applyAlignment="1" applyBorder="1" applyFont="1">
      <alignment readingOrder="0"/>
    </xf>
    <xf borderId="0" fillId="5" fontId="9" numFmtId="0" xfId="0" applyAlignment="1" applyFont="1">
      <alignment readingOrder="0"/>
    </xf>
    <xf borderId="0" fillId="3" fontId="21" numFmtId="0" xfId="0" applyAlignment="1" applyFont="1">
      <alignment vertical="center"/>
    </xf>
    <xf borderId="0" fillId="3" fontId="22" numFmtId="0" xfId="0" applyAlignment="1" applyFont="1">
      <alignment horizontal="left" vertical="center"/>
    </xf>
    <xf borderId="0" fillId="3" fontId="6" numFmtId="0" xfId="0" applyAlignment="1" applyFont="1">
      <alignment horizontal="left" readingOrder="0" vertical="center"/>
    </xf>
    <xf borderId="0" fillId="4" fontId="6" numFmtId="0" xfId="0" applyAlignment="1" applyFont="1">
      <alignment horizontal="left" readingOrder="0" vertical="center"/>
    </xf>
    <xf borderId="0" fillId="4" fontId="21" numFmtId="0" xfId="0" applyAlignment="1" applyFont="1">
      <alignment vertical="center"/>
    </xf>
    <xf borderId="16" fillId="8" fontId="20" numFmtId="0" xfId="0" applyBorder="1" applyFill="1" applyFont="1"/>
    <xf borderId="17" fillId="8" fontId="20" numFmtId="0" xfId="0" applyBorder="1" applyFont="1"/>
    <xf borderId="0" fillId="4" fontId="13" numFmtId="0" xfId="0" applyAlignment="1" applyFont="1">
      <alignment horizontal="center" vertical="center"/>
    </xf>
    <xf borderId="0" fillId="3" fontId="9" numFmtId="0" xfId="0" applyAlignment="1" applyFont="1">
      <alignment readingOrder="0" vertical="center"/>
    </xf>
    <xf borderId="0" fillId="4" fontId="9" numFmtId="0" xfId="0" applyAlignment="1" applyFont="1">
      <alignment readingOrder="0" vertical="center"/>
    </xf>
    <xf borderId="0" fillId="5" fontId="9" numFmtId="0" xfId="0" applyAlignment="1" applyFont="1">
      <alignment horizontal="right" readingOrder="0"/>
    </xf>
    <xf borderId="0" fillId="4" fontId="18" numFmtId="0" xfId="0" applyAlignment="1" applyFont="1">
      <alignment horizontal="center" readingOrder="0" vertical="bottom"/>
    </xf>
    <xf borderId="0" fillId="3" fontId="23" numFmtId="0" xfId="0" applyAlignment="1" applyFont="1">
      <alignment readingOrder="0" vertical="bottom"/>
    </xf>
    <xf borderId="0" fillId="4" fontId="23" numFmtId="0" xfId="0" applyAlignment="1" applyFont="1">
      <alignment readingOrder="0" vertical="bottom"/>
    </xf>
    <xf borderId="18" fillId="6" fontId="24" numFmtId="0" xfId="0" applyAlignment="1" applyBorder="1" applyFont="1">
      <alignment horizontal="center" readingOrder="0" shrinkToFit="0" vertical="center" wrapText="1"/>
    </xf>
    <xf borderId="0" fillId="3" fontId="25" numFmtId="0" xfId="0" applyAlignment="1" applyFont="1">
      <alignment shrinkToFit="0" vertical="center" wrapText="1"/>
    </xf>
    <xf borderId="0" fillId="4" fontId="25" numFmtId="0" xfId="0" applyAlignment="1" applyFont="1">
      <alignment shrinkToFit="0" vertical="center" wrapText="1"/>
    </xf>
    <xf borderId="0" fillId="3" fontId="26" numFmtId="0" xfId="0" applyAlignment="1" applyFont="1">
      <alignment readingOrder="0" vertical="top"/>
    </xf>
    <xf borderId="0" fillId="4" fontId="25" numFmtId="0" xfId="0" applyAlignment="1" applyFont="1">
      <alignment horizontal="center" shrinkToFit="0" vertical="center" wrapText="1"/>
    </xf>
    <xf borderId="0" fillId="3" fontId="25" numFmtId="0" xfId="0" applyAlignment="1" applyFont="1">
      <alignment readingOrder="0" shrinkToFit="0" vertical="center" wrapText="1"/>
    </xf>
    <xf borderId="0" fillId="4" fontId="25" numFmtId="0" xfId="0" applyAlignment="1" applyFont="1">
      <alignment readingOrder="0" shrinkToFit="0" vertical="center" wrapText="1"/>
    </xf>
    <xf borderId="14" fillId="4" fontId="1" numFmtId="0" xfId="0" applyAlignment="1" applyBorder="1" applyFont="1">
      <alignment readingOrder="0"/>
    </xf>
    <xf borderId="0" fillId="4" fontId="27" numFmtId="0" xfId="0" applyAlignment="1" applyFont="1">
      <alignment vertical="center"/>
    </xf>
    <xf borderId="0" fillId="4" fontId="22" numFmtId="0" xfId="0" applyAlignment="1" applyFont="1">
      <alignment horizontal="center" shrinkToFit="0" vertical="center" wrapText="1"/>
    </xf>
    <xf borderId="0" fillId="3" fontId="6" numFmtId="0" xfId="0" applyAlignment="1" applyFont="1">
      <alignment shrinkToFit="0" vertical="center" wrapText="1"/>
    </xf>
    <xf borderId="0" fillId="4" fontId="6" numFmtId="0" xfId="0" applyAlignment="1" applyFont="1">
      <alignment shrinkToFit="0" vertical="center" wrapText="1"/>
    </xf>
    <xf borderId="14" fillId="0" fontId="1" numFmtId="0" xfId="0" applyBorder="1" applyFont="1"/>
    <xf borderId="0" fillId="3" fontId="13" numFmtId="0" xfId="0" applyAlignment="1" applyFont="1">
      <alignment vertical="center"/>
    </xf>
    <xf borderId="0" fillId="3" fontId="22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0" fillId="3" fontId="12" numFmtId="0" xfId="0" applyAlignment="1" applyFont="1">
      <alignment vertical="center"/>
    </xf>
    <xf borderId="0" fillId="3" fontId="13" numFmtId="0" xfId="0" applyFont="1"/>
    <xf borderId="0" fillId="0" fontId="19" numFmtId="0" xfId="0" applyAlignment="1" applyFont="1">
      <alignment horizontal="center" readingOrder="0" vertical="top"/>
    </xf>
    <xf borderId="19" fillId="9" fontId="28" numFmtId="0" xfId="0" applyAlignment="1" applyBorder="1" applyFill="1" applyFont="1">
      <alignment horizontal="center" readingOrder="0" shrinkToFit="0" vertical="center" wrapText="0"/>
    </xf>
    <xf borderId="20" fillId="0" fontId="20" numFmtId="0" xfId="0" applyBorder="1" applyFont="1"/>
    <xf borderId="21" fillId="0" fontId="20" numFmtId="0" xfId="0" applyBorder="1" applyFont="1"/>
    <xf borderId="1" fillId="0" fontId="20" numFmtId="0" xfId="0" applyBorder="1" applyFont="1"/>
    <xf borderId="22" fillId="0" fontId="20" numFmtId="0" xfId="0" applyBorder="1" applyFont="1"/>
    <xf borderId="23" fillId="0" fontId="20" numFmtId="0" xfId="0" applyBorder="1" applyFont="1"/>
    <xf borderId="24" fillId="0" fontId="20" numFmtId="0" xfId="0" applyBorder="1" applyFont="1"/>
    <xf borderId="25" fillId="0" fontId="20" numFmtId="0" xfId="0" applyBorder="1" applyFont="1"/>
    <xf borderId="26" fillId="3" fontId="2" numFmtId="0" xfId="0" applyAlignment="1" applyBorder="1" applyFont="1">
      <alignment horizontal="center" readingOrder="0" vertical="center"/>
    </xf>
    <xf borderId="27" fillId="3" fontId="12" numFmtId="0" xfId="0" applyAlignment="1" applyBorder="1" applyFont="1">
      <alignment vertical="center"/>
    </xf>
    <xf borderId="27" fillId="0" fontId="20" numFmtId="0" xfId="0" applyBorder="1" applyFont="1"/>
    <xf borderId="28" fillId="0" fontId="1" numFmtId="0" xfId="0" applyBorder="1" applyFont="1"/>
    <xf borderId="0" fillId="5" fontId="12" numFmtId="0" xfId="0" applyAlignment="1" applyFont="1">
      <alignment vertical="center"/>
    </xf>
    <xf borderId="0" fillId="5" fontId="13" numFmtId="0" xfId="0" applyFont="1"/>
    <xf borderId="0" fillId="10" fontId="1" numFmtId="0" xfId="0" applyAlignment="1" applyFill="1" applyFont="1">
      <alignment readingOrder="0"/>
    </xf>
    <xf borderId="0" fillId="10" fontId="29" numFmtId="0" xfId="0" applyAlignment="1" applyFont="1">
      <alignment horizontal="center" readingOrder="0" vertical="center"/>
    </xf>
    <xf borderId="0" fillId="10" fontId="29" numFmtId="0" xfId="0" applyAlignment="1" applyFont="1">
      <alignment horizontal="center" readingOrder="0" shrinkToFit="0" vertical="center" wrapText="0"/>
    </xf>
    <xf borderId="0" fillId="10" fontId="30" numFmtId="0" xfId="0" applyAlignment="1" applyFont="1">
      <alignment readingOrder="0"/>
    </xf>
    <xf borderId="0" fillId="10" fontId="31" numFmtId="0" xfId="0" applyAlignment="1" applyFont="1">
      <alignment horizontal="center" readingOrder="0" shrinkToFit="0" vertical="bottom" wrapText="1"/>
    </xf>
    <xf borderId="0" fillId="10" fontId="1" numFmtId="0" xfId="0" applyFont="1"/>
    <xf borderId="0" fillId="10" fontId="22" numFmtId="0" xfId="0" applyAlignment="1" applyFont="1">
      <alignment horizontal="center" readingOrder="0" shrinkToFit="0" vertical="center" wrapText="1"/>
    </xf>
    <xf borderId="29" fillId="11" fontId="32" numFmtId="0" xfId="0" applyAlignment="1" applyBorder="1" applyFill="1" applyFont="1">
      <alignment horizontal="center" readingOrder="0" shrinkToFit="0" vertical="center" wrapText="1"/>
    </xf>
    <xf borderId="30" fillId="11" fontId="32" numFmtId="0" xfId="0" applyAlignment="1" applyBorder="1" applyFont="1">
      <alignment horizontal="center" readingOrder="0" shrinkToFit="0" vertical="center" wrapText="1"/>
    </xf>
    <xf borderId="31" fillId="11" fontId="32" numFmtId="0" xfId="0" applyAlignment="1" applyBorder="1" applyFont="1">
      <alignment horizontal="center" readingOrder="0" vertical="center"/>
    </xf>
    <xf borderId="31" fillId="11" fontId="32" numFmtId="0" xfId="0" applyAlignment="1" applyBorder="1" applyFont="1">
      <alignment horizontal="center" readingOrder="0" shrinkToFit="0" vertical="center" wrapText="1"/>
    </xf>
    <xf borderId="32" fillId="11" fontId="32" numFmtId="0" xfId="0" applyAlignment="1" applyBorder="1" applyFont="1">
      <alignment horizontal="center" readingOrder="0" shrinkToFit="0" vertical="center" wrapText="1"/>
    </xf>
    <xf borderId="33" fillId="0" fontId="20" numFmtId="0" xfId="0" applyBorder="1" applyFont="1"/>
    <xf borderId="34" fillId="0" fontId="20" numFmtId="0" xfId="0" applyBorder="1" applyFont="1"/>
    <xf borderId="35" fillId="0" fontId="20" numFmtId="0" xfId="0" applyBorder="1" applyFont="1"/>
    <xf borderId="36" fillId="0" fontId="20" numFmtId="0" xfId="0" applyBorder="1" applyFont="1"/>
    <xf borderId="37" fillId="4" fontId="33" numFmtId="0" xfId="0" applyAlignment="1" applyBorder="1" applyFont="1">
      <alignment horizontal="center" readingOrder="0"/>
    </xf>
    <xf borderId="38" fillId="4" fontId="33" numFmtId="0" xfId="0" applyAlignment="1" applyBorder="1" applyFont="1">
      <alignment horizontal="center" readingOrder="0"/>
    </xf>
    <xf borderId="39" fillId="4" fontId="33" numFmtId="0" xfId="0" applyAlignment="1" applyBorder="1" applyFont="1">
      <alignment horizontal="center" readingOrder="0"/>
    </xf>
    <xf borderId="39" fillId="4" fontId="34" numFmtId="0" xfId="0" applyAlignment="1" applyBorder="1" applyFont="1">
      <alignment horizontal="center" readingOrder="0" vertical="bottom"/>
    </xf>
    <xf borderId="39" fillId="4" fontId="33" numFmtId="3" xfId="0" applyAlignment="1" applyBorder="1" applyFont="1" applyNumberFormat="1">
      <alignment horizontal="center" readingOrder="0"/>
    </xf>
    <xf borderId="39" fillId="4" fontId="34" numFmtId="164" xfId="0" applyAlignment="1" applyBorder="1" applyFont="1" applyNumberFormat="1">
      <alignment horizontal="center" readingOrder="0" vertical="bottom"/>
    </xf>
    <xf borderId="39" fillId="4" fontId="34" numFmtId="3" xfId="0" applyAlignment="1" applyBorder="1" applyFont="1" applyNumberFormat="1">
      <alignment horizontal="center" vertical="bottom"/>
    </xf>
    <xf borderId="40" fillId="4" fontId="33" numFmtId="0" xfId="0" applyAlignment="1" applyBorder="1" applyFont="1">
      <alignment horizontal="center"/>
    </xf>
    <xf borderId="41" fillId="4" fontId="33" numFmtId="0" xfId="0" applyAlignment="1" applyBorder="1" applyFont="1">
      <alignment horizontal="center" readingOrder="0"/>
    </xf>
    <xf borderId="35" fillId="4" fontId="34" numFmtId="3" xfId="0" applyAlignment="1" applyBorder="1" applyFont="1" applyNumberFormat="1">
      <alignment horizontal="center" vertical="bottom"/>
    </xf>
    <xf borderId="35" fillId="4" fontId="34" numFmtId="3" xfId="0" applyAlignment="1" applyBorder="1" applyFont="1" applyNumberFormat="1">
      <alignment horizontal="center" readingOrder="0" vertical="bottom"/>
    </xf>
    <xf borderId="35" fillId="4" fontId="34" numFmtId="165" xfId="0" applyAlignment="1" applyBorder="1" applyFont="1" applyNumberFormat="1">
      <alignment horizontal="center" readingOrder="0" vertical="bottom"/>
    </xf>
    <xf borderId="42" fillId="4" fontId="33" numFmtId="0" xfId="0" applyAlignment="1" applyBorder="1" applyFont="1">
      <alignment horizontal="center"/>
    </xf>
    <xf borderId="39" fillId="4" fontId="34" numFmtId="3" xfId="0" applyAlignment="1" applyBorder="1" applyFont="1" applyNumberFormat="1">
      <alignment horizontal="center" readingOrder="0" vertical="bottom"/>
    </xf>
    <xf borderId="41" fillId="4" fontId="34" numFmtId="0" xfId="0" applyAlignment="1" applyBorder="1" applyFont="1">
      <alignment horizontal="center" vertical="bottom"/>
    </xf>
    <xf borderId="36" fillId="4" fontId="34" numFmtId="0" xfId="0" applyAlignment="1" applyBorder="1" applyFont="1">
      <alignment horizontal="center" vertical="bottom"/>
    </xf>
    <xf borderId="38" fillId="4" fontId="33" numFmtId="0" xfId="0" applyAlignment="1" applyBorder="1" applyFont="1">
      <alignment horizontal="center"/>
    </xf>
    <xf borderId="39" fillId="4" fontId="33" numFmtId="0" xfId="0" applyAlignment="1" applyBorder="1" applyFont="1">
      <alignment horizontal="center"/>
    </xf>
    <xf borderId="37" fillId="4" fontId="34" numFmtId="0" xfId="0" applyAlignment="1" applyBorder="1" applyFont="1">
      <alignment horizontal="center" vertical="bottom"/>
    </xf>
    <xf borderId="38" fillId="4" fontId="35" numFmtId="0" xfId="0" applyAlignment="1" applyBorder="1" applyFont="1">
      <alignment horizontal="center" vertical="bottom"/>
    </xf>
    <xf borderId="33" fillId="4" fontId="34" numFmtId="0" xfId="0" applyAlignment="1" applyBorder="1" applyFont="1">
      <alignment horizontal="center" vertical="bottom"/>
    </xf>
    <xf borderId="34" fillId="4" fontId="35" numFmtId="0" xfId="0" applyAlignment="1" applyBorder="1" applyFont="1">
      <alignment horizontal="center" vertical="bottom"/>
    </xf>
    <xf borderId="43" fillId="4" fontId="34" numFmtId="0" xfId="0" applyAlignment="1" applyBorder="1" applyFont="1">
      <alignment horizontal="center" vertical="bottom"/>
    </xf>
    <xf borderId="44" fillId="4" fontId="35" numFmtId="0" xfId="0" applyAlignment="1" applyBorder="1" applyFont="1">
      <alignment horizontal="center" vertical="bottom"/>
    </xf>
    <xf borderId="44" fillId="4" fontId="35" numFmtId="0" xfId="0" applyAlignment="1" applyBorder="1" applyFont="1">
      <alignment horizontal="center" readingOrder="0" vertical="bottom"/>
    </xf>
    <xf borderId="45" fillId="4" fontId="35" numFmtId="0" xfId="0" applyAlignment="1" applyBorder="1" applyFont="1">
      <alignment horizontal="center" vertical="bottom"/>
    </xf>
    <xf borderId="9" fillId="4" fontId="35" numFmtId="0" xfId="0" applyAlignment="1" applyBorder="1" applyFont="1">
      <alignment horizontal="center" vertical="bottom"/>
    </xf>
    <xf borderId="0" fillId="12" fontId="1" numFmtId="0" xfId="0" applyAlignment="1" applyFill="1" applyFont="1">
      <alignment readingOrder="0"/>
    </xf>
    <xf borderId="0" fillId="12" fontId="1" numFmtId="0" xfId="0" applyFont="1"/>
    <xf borderId="0" fillId="12" fontId="2" numFmtId="0" xfId="0" applyAlignment="1" applyFont="1">
      <alignment horizontal="center" readingOrder="0" vertical="center"/>
    </xf>
    <xf borderId="0" fillId="12" fontId="36" numFmtId="0" xfId="0" applyAlignment="1" applyFont="1">
      <alignment vertical="bottom"/>
    </xf>
    <xf borderId="0" fillId="9" fontId="36" numFmtId="0" xfId="0" applyAlignment="1" applyFont="1">
      <alignment vertical="bottom"/>
    </xf>
    <xf borderId="0" fillId="12" fontId="4" numFmtId="0" xfId="0" applyAlignment="1" applyFont="1">
      <alignment horizontal="center" readingOrder="0" vertical="center"/>
    </xf>
    <xf borderId="0" fillId="12" fontId="4" numFmtId="0" xfId="0" applyAlignment="1" applyFont="1">
      <alignment horizontal="left" readingOrder="0" vertical="center"/>
    </xf>
    <xf borderId="0" fillId="12" fontId="37" numFmtId="0" xfId="0" applyAlignment="1" applyFont="1">
      <alignment horizontal="left" readingOrder="0" vertical="center"/>
    </xf>
    <xf borderId="0" fillId="12" fontId="36" numFmtId="0" xfId="0" applyFont="1"/>
    <xf borderId="0" fillId="9" fontId="36" numFmtId="0" xfId="0" applyFont="1"/>
    <xf borderId="0" fillId="12" fontId="38" numFmtId="0" xfId="0" applyAlignment="1" applyFont="1">
      <alignment horizontal="left" readingOrder="0" shrinkToFit="0" vertical="center" wrapText="1"/>
    </xf>
    <xf borderId="0" fillId="12" fontId="17" numFmtId="0" xfId="0" applyAlignment="1" applyFont="1">
      <alignment horizontal="center" readingOrder="0" shrinkToFit="0" vertical="center" wrapText="1"/>
    </xf>
    <xf borderId="0" fillId="12" fontId="39" numFmtId="0" xfId="0" applyAlignment="1" applyFont="1">
      <alignment horizontal="left" readingOrder="0" vertical="bottom"/>
    </xf>
    <xf borderId="0" fillId="12" fontId="40" numFmtId="0" xfId="0" applyAlignment="1" applyFont="1">
      <alignment horizontal="left" readingOrder="0" vertical="center"/>
    </xf>
    <xf borderId="0" fillId="12" fontId="3" numFmtId="0" xfId="0" applyAlignment="1" applyFont="1">
      <alignment horizontal="center" readingOrder="0" shrinkToFit="0" vertical="center" wrapText="1"/>
    </xf>
    <xf borderId="0" fillId="12" fontId="41" numFmtId="0" xfId="0" applyAlignment="1" applyFont="1">
      <alignment horizontal="center"/>
    </xf>
    <xf borderId="0" fillId="12" fontId="36" numFmtId="0" xfId="0" applyAlignment="1" applyFont="1">
      <alignment vertical="bottom"/>
    </xf>
    <xf borderId="0" fillId="9" fontId="36" numFmtId="0" xfId="0" applyAlignment="1" applyFont="1">
      <alignment vertical="bottom"/>
    </xf>
    <xf borderId="46" fillId="0" fontId="1" numFmtId="0" xfId="0" applyBorder="1" applyFont="1"/>
    <xf borderId="47" fillId="0" fontId="1" numFmtId="0" xfId="0" applyBorder="1" applyFont="1"/>
    <xf borderId="47" fillId="0" fontId="6" numFmtId="0" xfId="0" applyBorder="1" applyFont="1"/>
    <xf borderId="48" fillId="0" fontId="1" numFmtId="0" xfId="0" applyBorder="1" applyFont="1"/>
    <xf borderId="49" fillId="0" fontId="1" numFmtId="0" xfId="0" applyBorder="1" applyFont="1"/>
    <xf borderId="0" fillId="4" fontId="42" numFmtId="0" xfId="0" applyAlignment="1" applyFont="1">
      <alignment readingOrder="0"/>
    </xf>
    <xf borderId="0" fillId="4" fontId="42" numFmtId="0" xfId="0" applyAlignment="1" applyFont="1">
      <alignment horizontal="left" readingOrder="0"/>
    </xf>
    <xf borderId="50" fillId="4" fontId="42" numFmtId="0" xfId="0" applyAlignment="1" applyBorder="1" applyFont="1">
      <alignment horizontal="center" readingOrder="0"/>
    </xf>
    <xf borderId="51" fillId="4" fontId="42" numFmtId="0" xfId="0" applyAlignment="1" applyBorder="1" applyFont="1">
      <alignment horizontal="center" readingOrder="0"/>
    </xf>
    <xf borderId="51" fillId="0" fontId="1" numFmtId="0" xfId="0" applyBorder="1" applyFont="1"/>
    <xf borderId="0" fillId="3" fontId="43" numFmtId="0" xfId="0" applyAlignment="1" applyFont="1">
      <alignment readingOrder="0" vertical="center"/>
    </xf>
    <xf borderId="52" fillId="6" fontId="44" numFmtId="0" xfId="0" applyAlignment="1" applyBorder="1" applyFont="1">
      <alignment horizontal="left" readingOrder="0" vertical="center"/>
    </xf>
    <xf borderId="51" fillId="3" fontId="45" numFmtId="0" xfId="0" applyAlignment="1" applyBorder="1" applyFont="1">
      <alignment readingOrder="0"/>
    </xf>
    <xf borderId="0" fillId="3" fontId="46" numFmtId="0" xfId="0" applyAlignment="1" applyFont="1">
      <alignment readingOrder="0" shrinkToFit="0" vertical="top" wrapText="1"/>
    </xf>
    <xf borderId="53" fillId="6" fontId="44" numFmtId="0" xfId="0" applyAlignment="1" applyBorder="1" applyFont="1">
      <alignment horizontal="left" readingOrder="0" vertical="center"/>
    </xf>
    <xf borderId="54" fillId="6" fontId="44" numFmtId="0" xfId="0" applyAlignment="1" applyBorder="1" applyFont="1">
      <alignment horizontal="left" readingOrder="0" vertical="center"/>
    </xf>
    <xf borderId="51" fillId="3" fontId="1" numFmtId="0" xfId="0" applyBorder="1" applyFont="1"/>
    <xf borderId="0" fillId="3" fontId="45" numFmtId="0" xfId="0" applyAlignment="1" applyFont="1">
      <alignment readingOrder="0"/>
    </xf>
    <xf borderId="52" fillId="6" fontId="44" numFmtId="0" xfId="0" applyAlignment="1" applyBorder="1" applyFont="1">
      <alignment readingOrder="0" vertical="center"/>
    </xf>
    <xf borderId="51" fillId="3" fontId="47" numFmtId="0" xfId="0" applyAlignment="1" applyBorder="1" applyFont="1">
      <alignment readingOrder="0"/>
    </xf>
    <xf borderId="0" fillId="3" fontId="48" numFmtId="0" xfId="0" applyAlignment="1" applyFont="1">
      <alignment readingOrder="0" shrinkToFit="0" vertical="top" wrapText="1"/>
    </xf>
    <xf borderId="54" fillId="0" fontId="20" numFmtId="0" xfId="0" applyBorder="1" applyFont="1"/>
    <xf borderId="51" fillId="3" fontId="49" numFmtId="0" xfId="0" applyAlignment="1" applyBorder="1" applyFont="1">
      <alignment readingOrder="0" vertical="center"/>
    </xf>
    <xf borderId="51" fillId="3" fontId="49" numFmtId="0" xfId="0" applyAlignment="1" applyBorder="1" applyFont="1">
      <alignment vertical="center"/>
    </xf>
    <xf borderId="55" fillId="6" fontId="44" numFmtId="0" xfId="0" applyAlignment="1" applyBorder="1" applyFont="1">
      <alignment horizontal="center" readingOrder="0" vertical="center"/>
    </xf>
    <xf borderId="0" fillId="3" fontId="50" numFmtId="0" xfId="0" applyFont="1"/>
    <xf borderId="55" fillId="6" fontId="44" numFmtId="0" xfId="0" applyAlignment="1" applyBorder="1" applyFont="1">
      <alignment readingOrder="0"/>
    </xf>
    <xf borderId="0" fillId="3" fontId="45" numFmtId="0" xfId="0" applyAlignment="1" applyFont="1">
      <alignment readingOrder="0"/>
    </xf>
    <xf borderId="55" fillId="6" fontId="44" numFmtId="0" xfId="0" applyAlignment="1" applyBorder="1" applyFont="1">
      <alignment horizontal="left" readingOrder="0"/>
    </xf>
    <xf borderId="0" fillId="3" fontId="51" numFmtId="0" xfId="0" applyFont="1"/>
    <xf borderId="0" fillId="3" fontId="1" numFmtId="0" xfId="0" applyAlignment="1" applyFont="1">
      <alignment readingOrder="0"/>
    </xf>
    <xf borderId="51" fillId="3" fontId="49" numFmtId="0" xfId="0" applyAlignment="1" applyBorder="1" applyFont="1">
      <alignment vertical="center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12" fontId="36" numFmtId="0" xfId="0" applyAlignment="1" applyFont="1">
      <alignment horizontal="left" readingOrder="0" shrinkToFit="0" vertical="bottom" wrapText="0"/>
    </xf>
    <xf borderId="49" fillId="0" fontId="36" numFmtId="0" xfId="0" applyAlignment="1" applyBorder="1" applyFont="1">
      <alignment horizontal="left" readingOrder="0" shrinkToFit="0" vertical="bottom" wrapText="0"/>
    </xf>
    <xf borderId="0" fillId="0" fontId="36" numFmtId="0" xfId="0" applyAlignment="1" applyFont="1">
      <alignment horizontal="left" readingOrder="0" shrinkToFit="0" vertical="bottom" wrapText="0"/>
    </xf>
    <xf borderId="0" fillId="0" fontId="52" numFmtId="0" xfId="0" applyAlignment="1" applyFont="1">
      <alignment horizontal="center" readingOrder="0" shrinkToFit="0" wrapText="1"/>
    </xf>
    <xf borderId="51" fillId="0" fontId="49" numFmtId="0" xfId="0" applyAlignment="1" applyBorder="1" applyFont="1">
      <alignment vertical="center"/>
    </xf>
    <xf borderId="0" fillId="0" fontId="36" numFmtId="0" xfId="0" applyAlignment="1" applyFont="1">
      <alignment horizontal="left" shrinkToFit="0" vertical="bottom" wrapText="0"/>
    </xf>
    <xf borderId="51" fillId="0" fontId="53" numFmtId="0" xfId="0" applyBorder="1" applyFont="1"/>
    <xf borderId="51" fillId="3" fontId="54" numFmtId="0" xfId="0" applyBorder="1" applyFont="1"/>
    <xf borderId="56" fillId="0" fontId="36" numFmtId="0" xfId="0" applyAlignment="1" applyBorder="1" applyFont="1">
      <alignment horizontal="left" readingOrder="0" shrinkToFit="0" vertical="bottom" wrapText="0"/>
    </xf>
    <xf borderId="57" fillId="0" fontId="36" numFmtId="0" xfId="0" applyAlignment="1" applyBorder="1" applyFont="1">
      <alignment horizontal="left" shrinkToFit="0" vertical="bottom" wrapText="0"/>
    </xf>
    <xf borderId="57" fillId="0" fontId="1" numFmtId="0" xfId="0" applyBorder="1" applyFont="1"/>
    <xf borderId="57" fillId="0" fontId="52" numFmtId="0" xfId="0" applyAlignment="1" applyBorder="1" applyFont="1">
      <alignment horizontal="center" readingOrder="0" shrinkToFit="0" wrapText="1"/>
    </xf>
    <xf borderId="58" fillId="0" fontId="1" numFmtId="0" xfId="0" applyBorder="1" applyFont="1"/>
    <xf borderId="0" fillId="12" fontId="55" numFmtId="0" xfId="0" applyAlignment="1" applyFont="1">
      <alignment horizontal="center" readingOrder="0"/>
    </xf>
    <xf borderId="0" fillId="12" fontId="36" numFmtId="0" xfId="0" applyAlignment="1" applyFont="1">
      <alignment horizontal="left" shrinkToFit="0" vertical="bottom" wrapText="0"/>
    </xf>
    <xf borderId="46" fillId="0" fontId="36" numFmtId="0" xfId="0" applyAlignment="1" applyBorder="1" applyFont="1">
      <alignment horizontal="left" shrinkToFit="0" vertical="bottom" wrapText="0"/>
    </xf>
    <xf borderId="0" fillId="12" fontId="56" numFmtId="0" xfId="0" applyAlignment="1" applyFont="1">
      <alignment horizontal="center" readingOrder="0"/>
    </xf>
    <xf borderId="49" fillId="0" fontId="56" numFmtId="0" xfId="0" applyAlignment="1" applyBorder="1" applyFont="1">
      <alignment horizontal="center" readingOrder="0"/>
    </xf>
    <xf borderId="55" fillId="6" fontId="57" numFmtId="0" xfId="0" applyAlignment="1" applyBorder="1" applyFont="1">
      <alignment horizontal="center" readingOrder="0" vertical="center"/>
    </xf>
    <xf borderId="0" fillId="0" fontId="58" numFmtId="0" xfId="0" applyAlignment="1" applyFont="1">
      <alignment horizontal="center" readingOrder="0"/>
    </xf>
    <xf borderId="55" fillId="6" fontId="24" numFmtId="0" xfId="0" applyAlignment="1" applyBorder="1" applyFont="1">
      <alignment horizontal="center" readingOrder="0" vertical="center"/>
    </xf>
    <xf borderId="56" fillId="0" fontId="56" numFmtId="0" xfId="0" applyAlignment="1" applyBorder="1" applyFont="1">
      <alignment horizontal="center" readingOrder="0"/>
    </xf>
    <xf borderId="57" fillId="0" fontId="9" numFmtId="0" xfId="0" applyBorder="1" applyFont="1"/>
    <xf borderId="57" fillId="0" fontId="56" numFmtId="0" xfId="0" applyAlignment="1" applyBorder="1" applyFont="1">
      <alignment horizontal="center" readingOrder="0"/>
    </xf>
    <xf borderId="0" fillId="12" fontId="9" numFmtId="0" xfId="0" applyFont="1"/>
    <xf borderId="0" fillId="3" fontId="36" numFmtId="0" xfId="0" applyAlignment="1" applyFont="1">
      <alignment vertical="bottom"/>
    </xf>
    <xf borderId="0" fillId="12" fontId="53" numFmtId="0" xfId="0" applyFont="1"/>
    <xf borderId="0" fillId="13" fontId="1" numFmtId="0" xfId="0" applyFill="1" applyFont="1"/>
    <xf borderId="0" fillId="13" fontId="2" numFmtId="0" xfId="0" applyAlignment="1" applyFont="1">
      <alignment horizontal="center" readingOrder="0" vertical="center"/>
    </xf>
    <xf borderId="0" fillId="13" fontId="1" numFmtId="0" xfId="0" applyAlignment="1" applyFont="1">
      <alignment readingOrder="0"/>
    </xf>
    <xf borderId="10" fillId="13" fontId="1" numFmtId="0" xfId="0" applyBorder="1" applyFont="1"/>
    <xf borderId="11" fillId="13" fontId="1" numFmtId="0" xfId="0" applyBorder="1" applyFont="1"/>
    <xf borderId="11" fillId="13" fontId="2" numFmtId="0" xfId="0" applyAlignment="1" applyBorder="1" applyFont="1">
      <alignment horizontal="center" readingOrder="0" vertical="center"/>
    </xf>
    <xf borderId="12" fillId="13" fontId="1" numFmtId="0" xfId="0" applyAlignment="1" applyBorder="1" applyFont="1">
      <alignment readingOrder="0"/>
    </xf>
    <xf borderId="13" fillId="13" fontId="1" numFmtId="0" xfId="0" applyBorder="1" applyFont="1"/>
    <xf borderId="14" fillId="13" fontId="1" numFmtId="0" xfId="0" applyAlignment="1" applyBorder="1" applyFont="1">
      <alignment readingOrder="0"/>
    </xf>
    <xf borderId="0" fillId="13" fontId="2" numFmtId="0" xfId="0" applyAlignment="1" applyFont="1">
      <alignment horizontal="center" readingOrder="0" shrinkToFit="0" vertical="center" wrapText="1"/>
    </xf>
    <xf borderId="0" fillId="13" fontId="3" numFmtId="0" xfId="0" applyAlignment="1" applyFont="1">
      <alignment horizontal="center" readingOrder="0" shrinkToFit="0" vertical="center" wrapText="1"/>
    </xf>
    <xf borderId="14" fillId="13" fontId="3" numFmtId="0" xfId="0" applyAlignment="1" applyBorder="1" applyFont="1">
      <alignment horizontal="center" readingOrder="0" shrinkToFit="0" vertical="center" wrapText="1"/>
    </xf>
    <xf borderId="0" fillId="13" fontId="4" numFmtId="0" xfId="0" applyAlignment="1" applyFont="1">
      <alignment horizontal="center" readingOrder="0" vertical="center"/>
    </xf>
    <xf borderId="13" fillId="13" fontId="4" numFmtId="0" xfId="0" applyAlignment="1" applyBorder="1" applyFont="1">
      <alignment horizontal="center" readingOrder="0" vertical="center"/>
    </xf>
    <xf borderId="0" fillId="13" fontId="59" numFmtId="0" xfId="0" applyAlignment="1" applyFont="1">
      <alignment horizontal="center" readingOrder="0" shrinkToFit="0" vertical="center" wrapText="1"/>
    </xf>
    <xf borderId="26" fillId="13" fontId="1" numFmtId="0" xfId="0" applyBorder="1" applyFont="1"/>
    <xf borderId="14" fillId="13" fontId="1" numFmtId="0" xfId="0" applyBorder="1" applyFont="1"/>
    <xf borderId="28" fillId="13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13" fontId="1" numFmtId="0" xfId="0" applyAlignment="1" applyFont="1">
      <alignment horizontal="center"/>
    </xf>
    <xf borderId="5" fillId="0" fontId="1" numFmtId="0" xfId="0" applyBorder="1" applyFont="1"/>
    <xf borderId="0" fillId="4" fontId="18" numFmtId="0" xfId="0" applyAlignment="1" applyFont="1">
      <alignment readingOrder="0"/>
    </xf>
    <xf borderId="59" fillId="6" fontId="1" numFmtId="0" xfId="0" applyAlignment="1" applyBorder="1" applyFont="1">
      <alignment readingOrder="0"/>
    </xf>
    <xf borderId="6" fillId="3" fontId="45" numFmtId="0" xfId="0" applyAlignment="1" applyBorder="1" applyFont="1">
      <alignment readingOrder="0"/>
    </xf>
    <xf borderId="0" fillId="13" fontId="45" numFmtId="0" xfId="0" applyAlignment="1" applyFont="1">
      <alignment readingOrder="0"/>
    </xf>
    <xf borderId="59" fillId="6" fontId="44" numFmtId="0" xfId="0" applyAlignment="1" applyBorder="1" applyFont="1">
      <alignment horizontal="center" readingOrder="0"/>
    </xf>
    <xf borderId="6" fillId="3" fontId="45" numFmtId="0" xfId="0" applyAlignment="1" applyBorder="1" applyFont="1">
      <alignment readingOrder="0"/>
    </xf>
    <xf borderId="0" fillId="13" fontId="45" numFmtId="0" xfId="0" applyAlignment="1" applyFont="1">
      <alignment readingOrder="0"/>
    </xf>
    <xf borderId="0" fillId="3" fontId="27" numFmtId="0" xfId="0" applyFont="1"/>
    <xf borderId="59" fillId="6" fontId="60" numFmtId="0" xfId="0" applyAlignment="1" applyBorder="1" applyFont="1">
      <alignment horizontal="center" readingOrder="0"/>
    </xf>
    <xf borderId="0" fillId="13" fontId="45" numFmtId="0" xfId="0" applyAlignment="1" applyFont="1">
      <alignment horizontal="center" readingOrder="0"/>
    </xf>
    <xf borderId="0" fillId="3" fontId="61" numFmtId="0" xfId="0" applyAlignment="1" applyFont="1">
      <alignment readingOrder="0" vertical="top"/>
    </xf>
    <xf borderId="59" fillId="6" fontId="60" numFmtId="0" xfId="0" applyAlignment="1" applyBorder="1" applyFont="1">
      <alignment horizontal="center" readingOrder="0" vertical="center"/>
    </xf>
    <xf borderId="59" fillId="6" fontId="44" numFmtId="0" xfId="0" applyAlignment="1" applyBorder="1" applyFont="1">
      <alignment horizontal="center" readingOrder="0" vertical="center"/>
    </xf>
    <xf borderId="0" fillId="0" fontId="62" numFmtId="0" xfId="0" applyAlignment="1" applyFont="1">
      <alignment horizontal="center" readingOrder="0" shrinkToFit="0" wrapText="1"/>
    </xf>
    <xf borderId="0" fillId="13" fontId="36" numFmtId="0" xfId="0" applyAlignment="1" applyFont="1">
      <alignment horizontal="left" readingOrder="0" shrinkToFit="0" vertical="bottom" wrapText="0"/>
    </xf>
    <xf borderId="5" fillId="0" fontId="36" numFmtId="0" xfId="0" applyAlignment="1" applyBorder="1" applyFont="1">
      <alignment horizontal="left" readingOrder="0" shrinkToFit="0" vertical="bottom" wrapText="0"/>
    </xf>
    <xf borderId="60" fillId="9" fontId="36" numFmtId="0" xfId="0" applyAlignment="1" applyBorder="1" applyFont="1">
      <alignment horizontal="left" shrinkToFit="0" vertical="bottom" wrapText="0"/>
    </xf>
    <xf borderId="61" fillId="0" fontId="20" numFmtId="0" xfId="0" applyBorder="1" applyFont="1"/>
    <xf borderId="62" fillId="0" fontId="20" numFmtId="0" xfId="0" applyBorder="1" applyFont="1"/>
    <xf borderId="63" fillId="0" fontId="20" numFmtId="0" xfId="0" applyBorder="1" applyFont="1"/>
    <xf borderId="64" fillId="0" fontId="20" numFmtId="0" xfId="0" applyBorder="1" applyFont="1"/>
    <xf borderId="6" fillId="0" fontId="36" numFmtId="0" xfId="0" applyAlignment="1" applyBorder="1" applyFont="1">
      <alignment horizontal="left" shrinkToFit="0" vertical="bottom" wrapText="0"/>
    </xf>
    <xf borderId="0" fillId="13" fontId="36" numFmtId="0" xfId="0" applyAlignment="1" applyFont="1">
      <alignment horizontal="left" shrinkToFit="0" vertical="bottom" wrapText="0"/>
    </xf>
    <xf borderId="5" fillId="0" fontId="36" numFmtId="0" xfId="0" applyAlignment="1" applyBorder="1" applyFont="1">
      <alignment horizontal="left" shrinkToFit="0" vertical="bottom" wrapText="0"/>
    </xf>
    <xf borderId="0" fillId="13" fontId="63" numFmtId="0" xfId="0" applyAlignment="1" applyFont="1">
      <alignment horizontal="center" shrinkToFit="0" vertical="bottom" wrapText="0"/>
    </xf>
    <xf borderId="5" fillId="0" fontId="63" numFmtId="0" xfId="0" applyAlignment="1" applyBorder="1" applyFont="1">
      <alignment horizontal="center" shrinkToFit="0" vertical="bottom" wrapText="0"/>
    </xf>
    <xf borderId="0" fillId="13" fontId="36" numFmtId="0" xfId="0" applyAlignment="1" applyFont="1">
      <alignment horizontal="left" shrinkToFit="0" vertical="bottom" wrapText="0"/>
    </xf>
    <xf borderId="5" fillId="0" fontId="36" numFmtId="0" xfId="0" applyAlignment="1" applyBorder="1" applyFont="1">
      <alignment horizontal="left" shrinkToFit="0" vertical="bottom" wrapText="0"/>
    </xf>
    <xf borderId="0" fillId="13" fontId="63" numFmtId="0" xfId="0" applyAlignment="1" applyFont="1">
      <alignment horizontal="center" shrinkToFit="0" vertical="bottom" wrapText="0"/>
    </xf>
    <xf borderId="5" fillId="0" fontId="63" numFmtId="0" xfId="0" applyAlignment="1" applyBorder="1" applyFont="1">
      <alignment horizontal="center" shrinkToFit="0" vertical="bottom" wrapText="0"/>
    </xf>
    <xf borderId="65" fillId="0" fontId="20" numFmtId="0" xfId="0" applyBorder="1" applyFont="1"/>
    <xf borderId="66" fillId="0" fontId="20" numFmtId="0" xfId="0" applyBorder="1" applyFont="1"/>
    <xf borderId="67" fillId="0" fontId="20" numFmtId="0" xfId="0" applyBorder="1" applyFont="1"/>
    <xf borderId="0" fillId="13" fontId="56" numFmtId="0" xfId="0" applyAlignment="1" applyFont="1">
      <alignment horizontal="center" readingOrder="0"/>
    </xf>
    <xf borderId="7" fillId="0" fontId="56" numFmtId="0" xfId="0" applyAlignment="1" applyBorder="1" applyFont="1">
      <alignment horizontal="center" readingOrder="0"/>
    </xf>
    <xf borderId="8" fillId="0" fontId="9" numFmtId="0" xfId="0" applyBorder="1" applyFont="1"/>
    <xf borderId="8" fillId="0" fontId="56" numFmtId="0" xfId="0" applyAlignment="1" applyBorder="1" applyFont="1">
      <alignment horizontal="center" readingOrder="0"/>
    </xf>
    <xf borderId="9" fillId="0" fontId="1" numFmtId="0" xfId="0" applyBorder="1" applyFont="1"/>
    <xf borderId="0" fillId="13" fontId="9" numFmtId="0" xfId="0" applyFont="1"/>
    <xf borderId="2" fillId="12" fontId="45" numFmtId="0" xfId="0" applyAlignment="1" applyBorder="1" applyFont="1">
      <alignment readingOrder="0"/>
    </xf>
    <xf borderId="3" fillId="12" fontId="45" numFmtId="0" xfId="0" applyAlignment="1" applyBorder="1" applyFont="1">
      <alignment readingOrder="0"/>
    </xf>
    <xf borderId="3" fillId="12" fontId="64" numFmtId="0" xfId="0" applyAlignment="1" applyBorder="1" applyFont="1">
      <alignment horizontal="center" readingOrder="0"/>
    </xf>
    <xf borderId="3" fillId="12" fontId="65" numFmtId="0" xfId="0" applyAlignment="1" applyBorder="1" applyFont="1">
      <alignment horizontal="center" readingOrder="0" vertical="center"/>
    </xf>
    <xf borderId="3" fillId="12" fontId="1" numFmtId="0" xfId="0" applyBorder="1" applyFont="1"/>
    <xf borderId="4" fillId="12" fontId="1" numFmtId="0" xfId="0" applyBorder="1" applyFont="1"/>
    <xf borderId="5" fillId="12" fontId="45" numFmtId="0" xfId="0" applyAlignment="1" applyBorder="1" applyFont="1">
      <alignment readingOrder="0"/>
    </xf>
    <xf borderId="0" fillId="12" fontId="45" numFmtId="0" xfId="0" applyAlignment="1" applyFont="1">
      <alignment readingOrder="0"/>
    </xf>
    <xf borderId="0" fillId="12" fontId="65" numFmtId="0" xfId="0" applyAlignment="1" applyFont="1">
      <alignment horizontal="center" readingOrder="0" vertical="center"/>
    </xf>
    <xf borderId="6" fillId="12" fontId="1" numFmtId="0" xfId="0" applyBorder="1" applyFont="1"/>
    <xf borderId="68" fillId="14" fontId="3" numFmtId="0" xfId="0" applyAlignment="1" applyBorder="1" applyFill="1" applyFont="1">
      <alignment horizontal="center" shrinkToFit="0" vertical="center" wrapText="1"/>
    </xf>
    <xf borderId="69" fillId="14" fontId="3" numFmtId="0" xfId="0" applyAlignment="1" applyBorder="1" applyFont="1">
      <alignment horizontal="center" shrinkToFit="0" vertical="center" wrapText="1"/>
    </xf>
    <xf borderId="70" fillId="3" fontId="63" numFmtId="0" xfId="0" applyAlignment="1" applyBorder="1" applyFont="1">
      <alignment vertical="center"/>
    </xf>
    <xf borderId="71" fillId="3" fontId="13" numFmtId="0" xfId="0" applyAlignment="1" applyBorder="1" applyFont="1">
      <alignment horizontal="center" vertical="center"/>
    </xf>
    <xf borderId="0" fillId="12" fontId="17" numFmtId="0" xfId="0" applyAlignment="1" applyFont="1">
      <alignment horizontal="center" readingOrder="0" shrinkToFit="0" wrapText="1"/>
    </xf>
    <xf borderId="70" fillId="3" fontId="63" numFmtId="0" xfId="0" applyAlignment="1" applyBorder="1" applyFont="1">
      <alignment readingOrder="0" vertical="center"/>
    </xf>
    <xf borderId="71" fillId="3" fontId="13" numFmtId="0" xfId="0" applyAlignment="1" applyBorder="1" applyFont="1">
      <alignment horizontal="center" readingOrder="0" vertical="center"/>
    </xf>
    <xf borderId="8" fillId="0" fontId="20" numFmtId="0" xfId="0" applyBorder="1" applyFont="1"/>
    <xf borderId="0" fillId="3" fontId="64" numFmtId="0" xfId="0" applyAlignment="1" applyFont="1">
      <alignment horizontal="center" readingOrder="0"/>
    </xf>
    <xf borderId="2" fillId="3" fontId="66" numFmtId="0" xfId="0" applyAlignment="1" applyBorder="1" applyFont="1">
      <alignment horizontal="right" readingOrder="0" vertical="center"/>
    </xf>
    <xf borderId="3" fillId="3" fontId="66" numFmtId="0" xfId="0" applyAlignment="1" applyBorder="1" applyFont="1">
      <alignment horizontal="center" readingOrder="0" vertical="center"/>
    </xf>
    <xf borderId="3" fillId="0" fontId="20" numFmtId="0" xfId="0" applyBorder="1" applyFont="1"/>
    <xf borderId="4" fillId="0" fontId="20" numFmtId="0" xfId="0" applyBorder="1" applyFont="1"/>
    <xf borderId="2" fillId="3" fontId="67" numFmtId="0" xfId="0" applyAlignment="1" applyBorder="1" applyFont="1">
      <alignment horizontal="right" readingOrder="0" vertical="center"/>
    </xf>
    <xf borderId="3" fillId="3" fontId="67" numFmtId="0" xfId="0" applyAlignment="1" applyBorder="1" applyFont="1">
      <alignment horizontal="center" readingOrder="0" vertical="center"/>
    </xf>
    <xf borderId="7" fillId="0" fontId="20" numFmtId="0" xfId="0" applyBorder="1" applyFont="1"/>
    <xf borderId="9" fillId="0" fontId="20" numFmtId="0" xfId="0" applyBorder="1" applyFont="1"/>
    <xf borderId="0" fillId="12" fontId="45" numFmtId="0" xfId="0" applyAlignment="1" applyFont="1">
      <alignment horizontal="center" readingOrder="0" vertical="center"/>
    </xf>
    <xf borderId="72" fillId="15" fontId="68" numFmtId="0" xfId="0" applyAlignment="1" applyBorder="1" applyFill="1" applyFont="1">
      <alignment horizontal="center" readingOrder="0" vertical="bottom"/>
    </xf>
    <xf borderId="2" fillId="15" fontId="68" numFmtId="0" xfId="0" applyAlignment="1" applyBorder="1" applyFont="1">
      <alignment horizontal="center" readingOrder="0" vertical="bottom"/>
    </xf>
    <xf borderId="29" fillId="15" fontId="69" numFmtId="0" xfId="0" applyAlignment="1" applyBorder="1" applyFont="1">
      <alignment horizontal="center" shrinkToFit="0" vertical="center" wrapText="1"/>
    </xf>
    <xf borderId="31" fillId="15" fontId="69" numFmtId="0" xfId="0" applyAlignment="1" applyBorder="1" applyFont="1">
      <alignment horizontal="center" readingOrder="0" shrinkToFit="0" vertical="center" wrapText="1"/>
    </xf>
    <xf borderId="31" fillId="15" fontId="69" numFmtId="0" xfId="0" applyAlignment="1" applyBorder="1" applyFont="1">
      <alignment horizontal="center" shrinkToFit="0" vertical="center" wrapText="1"/>
    </xf>
    <xf borderId="4" fillId="15" fontId="70" numFmtId="0" xfId="0" applyAlignment="1" applyBorder="1" applyFont="1">
      <alignment horizontal="center" readingOrder="0" shrinkToFit="0" vertical="center" wrapText="1"/>
    </xf>
    <xf borderId="0" fillId="12" fontId="1" numFmtId="0" xfId="0" applyAlignment="1" applyFont="1">
      <alignment horizontal="center" vertical="center"/>
    </xf>
    <xf borderId="73" fillId="0" fontId="20" numFmtId="0" xfId="0" applyBorder="1" applyFont="1"/>
    <xf borderId="43" fillId="0" fontId="20" numFmtId="0" xfId="0" applyBorder="1" applyFont="1"/>
    <xf borderId="74" fillId="0" fontId="20" numFmtId="0" xfId="0" applyBorder="1" applyFont="1"/>
    <xf borderId="0" fillId="12" fontId="36" numFmtId="0" xfId="0" applyFont="1"/>
    <xf borderId="75" fillId="14" fontId="71" numFmtId="0" xfId="0" applyAlignment="1" applyBorder="1" applyFont="1">
      <alignment horizontal="left" readingOrder="0" shrinkToFit="0" vertical="center" wrapText="1"/>
    </xf>
    <xf borderId="76" fillId="0" fontId="20" numFmtId="0" xfId="0" applyBorder="1" applyFont="1"/>
    <xf borderId="0" fillId="0" fontId="65" numFmtId="9" xfId="0" applyAlignment="1" applyFont="1" applyNumberFormat="1">
      <alignment horizontal="center" vertical="bottom"/>
    </xf>
    <xf borderId="77" fillId="11" fontId="65" numFmtId="0" xfId="0" applyAlignment="1" applyBorder="1" applyFont="1">
      <alignment horizontal="center" shrinkToFit="0" vertical="center" wrapText="1"/>
    </xf>
    <xf borderId="0" fillId="0" fontId="65" numFmtId="9" xfId="0" applyAlignment="1" applyFont="1" applyNumberFormat="1">
      <alignment horizontal="center"/>
    </xf>
    <xf borderId="36" fillId="3" fontId="65" numFmtId="0" xfId="0" applyAlignment="1" applyBorder="1" applyFont="1">
      <alignment horizontal="center" shrinkToFit="0" vertical="center" wrapText="1"/>
    </xf>
    <xf borderId="0" fillId="12" fontId="72" numFmtId="166" xfId="0" applyAlignment="1" applyFont="1" applyNumberFormat="1">
      <alignment horizontal="right" readingOrder="0" shrinkToFit="0" vertical="center" wrapText="1"/>
    </xf>
    <xf borderId="78" fillId="2" fontId="73" numFmtId="166" xfId="0" applyAlignment="1" applyBorder="1" applyFont="1" applyNumberFormat="1">
      <alignment horizontal="right" readingOrder="0" shrinkToFit="0" vertical="center" wrapText="1"/>
    </xf>
    <xf borderId="79" fillId="2" fontId="74" numFmtId="0" xfId="0" applyAlignment="1" applyBorder="1" applyFont="1">
      <alignment horizontal="left" shrinkToFit="0" vertical="center" wrapText="1"/>
    </xf>
    <xf borderId="78" fillId="16" fontId="74" numFmtId="0" xfId="0" applyAlignment="1" applyBorder="1" applyFill="1" applyFont="1">
      <alignment horizontal="center" readingOrder="0" shrinkToFit="0" vertical="center" wrapText="1"/>
    </xf>
    <xf borderId="80" fillId="16" fontId="75" numFmtId="0" xfId="0" applyAlignment="1" applyBorder="1" applyFont="1">
      <alignment horizontal="center" readingOrder="0" shrinkToFit="0" vertical="center" wrapText="1"/>
    </xf>
    <xf borderId="79" fillId="16" fontId="76" numFmtId="0" xfId="0" applyAlignment="1" applyBorder="1" applyFont="1">
      <alignment horizontal="center" shrinkToFit="0" vertical="center" wrapText="1"/>
    </xf>
    <xf borderId="77" fillId="2" fontId="72" numFmtId="0" xfId="0" applyAlignment="1" applyBorder="1" applyFont="1">
      <alignment horizontal="center" shrinkToFit="0" vertical="center" wrapText="1"/>
    </xf>
    <xf borderId="78" fillId="11" fontId="74" numFmtId="0" xfId="0" applyAlignment="1" applyBorder="1" applyFont="1">
      <alignment horizontal="center" readingOrder="0" shrinkToFit="0" vertical="center" wrapText="1"/>
    </xf>
    <xf borderId="80" fillId="11" fontId="75" numFmtId="0" xfId="0" applyAlignment="1" applyBorder="1" applyFont="1">
      <alignment horizontal="center" readingOrder="0" shrinkToFit="0" vertical="center" wrapText="1"/>
    </xf>
    <xf borderId="80" fillId="11" fontId="76" numFmtId="0" xfId="0" applyAlignment="1" applyBorder="1" applyFont="1">
      <alignment horizontal="center" shrinkToFit="0" vertical="center" wrapText="1"/>
    </xf>
    <xf borderId="0" fillId="12" fontId="77" numFmtId="0" xfId="0" applyFont="1"/>
    <xf borderId="81" fillId="2" fontId="73" numFmtId="166" xfId="0" applyAlignment="1" applyBorder="1" applyFont="1" applyNumberFormat="1">
      <alignment horizontal="right" readingOrder="0" shrinkToFit="0" vertical="center" wrapText="1"/>
    </xf>
    <xf borderId="40" fillId="2" fontId="74" numFmtId="0" xfId="0" applyAlignment="1" applyBorder="1" applyFont="1">
      <alignment horizontal="left" readingOrder="0" shrinkToFit="0" vertical="center" wrapText="1"/>
    </xf>
    <xf borderId="37" fillId="16" fontId="74" numFmtId="0" xfId="0" applyAlignment="1" applyBorder="1" applyFont="1">
      <alignment horizontal="center" readingOrder="0" shrinkToFit="0" vertical="center" wrapText="1"/>
    </xf>
    <xf borderId="40" fillId="16" fontId="76" numFmtId="0" xfId="0" applyAlignment="1" applyBorder="1" applyFont="1">
      <alignment horizontal="center" shrinkToFit="0" vertical="center" wrapText="1"/>
    </xf>
    <xf borderId="82" fillId="2" fontId="72" numFmtId="0" xfId="0" applyAlignment="1" applyBorder="1" applyFont="1">
      <alignment horizontal="center" shrinkToFit="0" vertical="center" wrapText="1"/>
    </xf>
    <xf borderId="37" fillId="11" fontId="74" numFmtId="0" xfId="0" applyAlignment="1" applyBorder="1" applyFont="1">
      <alignment horizontal="center" readingOrder="0" shrinkToFit="0" vertical="center" wrapText="1"/>
    </xf>
    <xf borderId="38" fillId="11" fontId="75" numFmtId="0" xfId="0" applyAlignment="1" applyBorder="1" applyFont="1">
      <alignment horizontal="center" readingOrder="0" shrinkToFit="0" vertical="center" wrapText="1"/>
    </xf>
    <xf borderId="39" fillId="11" fontId="76" numFmtId="0" xfId="0" applyAlignment="1" applyBorder="1" applyFont="1">
      <alignment horizontal="center" shrinkToFit="0" vertical="center" wrapText="1"/>
    </xf>
    <xf borderId="83" fillId="2" fontId="73" numFmtId="166" xfId="0" applyAlignment="1" applyBorder="1" applyFont="1" applyNumberFormat="1">
      <alignment horizontal="right" readingOrder="0" shrinkToFit="0" vertical="center" wrapText="1"/>
    </xf>
    <xf borderId="84" fillId="2" fontId="74" numFmtId="0" xfId="0" applyAlignment="1" applyBorder="1" applyFont="1">
      <alignment horizontal="left" readingOrder="0" shrinkToFit="0" vertical="center" wrapText="1"/>
    </xf>
    <xf borderId="85" fillId="16" fontId="74" numFmtId="0" xfId="0" applyAlignment="1" applyBorder="1" applyFont="1">
      <alignment horizontal="center" readingOrder="0" shrinkToFit="0" vertical="center" wrapText="1"/>
    </xf>
    <xf borderId="86" fillId="16" fontId="75" numFmtId="0" xfId="0" applyAlignment="1" applyBorder="1" applyFont="1">
      <alignment horizontal="center" readingOrder="0" shrinkToFit="0" vertical="center" wrapText="1"/>
    </xf>
    <xf borderId="84" fillId="16" fontId="76" numFmtId="0" xfId="0" applyAlignment="1" applyBorder="1" applyFont="1">
      <alignment horizontal="center" shrinkToFit="0" vertical="center" wrapText="1"/>
    </xf>
    <xf borderId="87" fillId="2" fontId="72" numFmtId="0" xfId="0" applyAlignment="1" applyBorder="1" applyFont="1">
      <alignment horizontal="center" shrinkToFit="0" vertical="center" wrapText="1"/>
    </xf>
    <xf borderId="85" fillId="11" fontId="74" numFmtId="0" xfId="0" applyAlignment="1" applyBorder="1" applyFont="1">
      <alignment horizontal="center" readingOrder="0" shrinkToFit="0" vertical="center" wrapText="1"/>
    </xf>
    <xf borderId="88" fillId="11" fontId="75" numFmtId="0" xfId="0" applyAlignment="1" applyBorder="1" applyFont="1">
      <alignment horizontal="center" readingOrder="0" shrinkToFit="0" vertical="center" wrapText="1"/>
    </xf>
    <xf borderId="89" fillId="11" fontId="76" numFmtId="0" xfId="0" applyAlignment="1" applyBorder="1" applyFont="1">
      <alignment horizontal="center" shrinkToFit="0" vertical="center" wrapText="1"/>
    </xf>
    <xf borderId="0" fillId="12" fontId="78" numFmtId="0" xfId="0" applyAlignment="1" applyFont="1">
      <alignment horizontal="left" readingOrder="0" shrinkToFit="0" vertical="center" wrapText="1"/>
    </xf>
    <xf borderId="5" fillId="14" fontId="79" numFmtId="0" xfId="0" applyAlignment="1" applyBorder="1" applyFont="1">
      <alignment horizontal="left" readingOrder="0" shrinkToFit="0" vertical="center" wrapText="1"/>
    </xf>
    <xf borderId="90" fillId="0" fontId="20" numFmtId="0" xfId="0" applyBorder="1" applyFont="1"/>
    <xf borderId="5" fillId="3" fontId="76" numFmtId="0" xfId="0" applyAlignment="1" applyBorder="1" applyFont="1">
      <alignment horizontal="center" shrinkToFit="0" vertical="center" wrapText="1"/>
    </xf>
    <xf borderId="0" fillId="3" fontId="76" numFmtId="0" xfId="0" applyAlignment="1" applyFont="1">
      <alignment horizontal="center" shrinkToFit="0" vertical="center" wrapText="1"/>
    </xf>
    <xf borderId="91" fillId="3" fontId="65" numFmtId="0" xfId="0" applyAlignment="1" applyBorder="1" applyFont="1">
      <alignment horizontal="center" shrinkToFit="0" vertical="center" wrapText="1"/>
    </xf>
    <xf borderId="92" fillId="3" fontId="76" numFmtId="0" xfId="0" applyAlignment="1" applyBorder="1" applyFont="1">
      <alignment horizontal="center" shrinkToFit="0" vertical="center" wrapText="1"/>
    </xf>
    <xf borderId="93" fillId="3" fontId="65" numFmtId="0" xfId="0" applyAlignment="1" applyBorder="1" applyFont="1">
      <alignment horizontal="center" shrinkToFit="0" vertical="center" wrapText="1"/>
    </xf>
    <xf borderId="94" fillId="15" fontId="73" numFmtId="166" xfId="0" applyAlignment="1" applyBorder="1" applyFont="1" applyNumberFormat="1">
      <alignment horizontal="right" readingOrder="0" shrinkToFit="0" vertical="center" wrapText="1"/>
    </xf>
    <xf borderId="79" fillId="15" fontId="74" numFmtId="0" xfId="0" applyAlignment="1" applyBorder="1" applyFont="1">
      <alignment horizontal="left" readingOrder="0" shrinkToFit="0" vertical="center" wrapText="1"/>
    </xf>
    <xf borderId="95" fillId="16" fontId="76" numFmtId="0" xfId="0" applyAlignment="1" applyBorder="1" applyFont="1">
      <alignment horizontal="center" readingOrder="0" shrinkToFit="0" vertical="center" wrapText="1"/>
    </xf>
    <xf borderId="77" fillId="15" fontId="77" numFmtId="0" xfId="0" applyBorder="1" applyFont="1"/>
    <xf borderId="96" fillId="11" fontId="77" numFmtId="0" xfId="0" applyAlignment="1" applyBorder="1" applyFont="1">
      <alignment readingOrder="0"/>
    </xf>
    <xf borderId="97" fillId="11" fontId="76" numFmtId="0" xfId="0" applyAlignment="1" applyBorder="1" applyFont="1">
      <alignment horizontal="center" readingOrder="0" shrinkToFit="0" vertical="center" wrapText="1"/>
    </xf>
    <xf borderId="81" fillId="15" fontId="73" numFmtId="166" xfId="0" applyAlignment="1" applyBorder="1" applyFont="1" applyNumberFormat="1">
      <alignment horizontal="right" readingOrder="0" shrinkToFit="0" vertical="center" wrapText="1"/>
    </xf>
    <xf borderId="40" fillId="15" fontId="80" numFmtId="0" xfId="0" applyAlignment="1" applyBorder="1" applyFont="1">
      <alignment horizontal="left" readingOrder="0" shrinkToFit="0" vertical="center" wrapText="1"/>
    </xf>
    <xf borderId="98" fillId="16" fontId="76" numFmtId="0" xfId="0" applyAlignment="1" applyBorder="1" applyFont="1">
      <alignment horizontal="center" readingOrder="0" shrinkToFit="0" vertical="center" wrapText="1"/>
    </xf>
    <xf borderId="82" fillId="15" fontId="77" numFmtId="0" xfId="0" applyBorder="1" applyFont="1"/>
    <xf borderId="38" fillId="11" fontId="75" numFmtId="0" xfId="0" applyAlignment="1" applyBorder="1" applyFont="1">
      <alignment horizontal="center" readingOrder="0"/>
    </xf>
    <xf borderId="38" fillId="11" fontId="76" numFmtId="0" xfId="0" applyAlignment="1" applyBorder="1" applyFont="1">
      <alignment horizontal="center" readingOrder="0" shrinkToFit="0" vertical="center" wrapText="1"/>
    </xf>
    <xf borderId="83" fillId="15" fontId="73" numFmtId="166" xfId="0" applyAlignment="1" applyBorder="1" applyFont="1" applyNumberFormat="1">
      <alignment horizontal="right" readingOrder="0" shrinkToFit="0" vertical="center" wrapText="1"/>
    </xf>
    <xf borderId="84" fillId="15" fontId="80" numFmtId="0" xfId="0" applyAlignment="1" applyBorder="1" applyFont="1">
      <alignment horizontal="left" readingOrder="0" shrinkToFit="0" vertical="center" wrapText="1"/>
    </xf>
    <xf borderId="99" fillId="16" fontId="76" numFmtId="0" xfId="0" applyAlignment="1" applyBorder="1" applyFont="1">
      <alignment horizontal="center" readingOrder="0" shrinkToFit="0" vertical="center" wrapText="1"/>
    </xf>
    <xf borderId="87" fillId="15" fontId="77" numFmtId="0" xfId="0" applyBorder="1" applyFont="1"/>
    <xf borderId="88" fillId="11" fontId="75" numFmtId="0" xfId="0" applyAlignment="1" applyBorder="1" applyFont="1">
      <alignment horizontal="center" readingOrder="0"/>
    </xf>
    <xf borderId="88" fillId="11" fontId="76" numFmtId="0" xfId="0" applyAlignment="1" applyBorder="1" applyFont="1">
      <alignment horizontal="center" readingOrder="0" shrinkToFit="0" vertical="center" wrapText="1"/>
    </xf>
    <xf borderId="5" fillId="3" fontId="77" numFmtId="0" xfId="0" applyBorder="1" applyFont="1"/>
    <xf borderId="0" fillId="3" fontId="77" numFmtId="0" xfId="0" applyFont="1"/>
    <xf borderId="92" fillId="3" fontId="77" numFmtId="0" xfId="0" applyBorder="1" applyFont="1"/>
    <xf borderId="94" fillId="2" fontId="73" numFmtId="166" xfId="0" applyAlignment="1" applyBorder="1" applyFont="1" applyNumberFormat="1">
      <alignment horizontal="right" readingOrder="0" shrinkToFit="0" vertical="center" wrapText="1"/>
    </xf>
    <xf borderId="77" fillId="2" fontId="77" numFmtId="0" xfId="0" applyBorder="1" applyFont="1"/>
    <xf borderId="37" fillId="16" fontId="81" numFmtId="0" xfId="0" applyAlignment="1" applyBorder="1" applyFont="1">
      <alignment horizontal="center" readingOrder="0" shrinkToFit="0" vertical="center" wrapText="1"/>
    </xf>
    <xf borderId="82" fillId="2" fontId="77" numFmtId="0" xfId="0" applyBorder="1" applyFont="1"/>
    <xf borderId="37" fillId="11" fontId="81" numFmtId="0" xfId="0" applyAlignment="1" applyBorder="1" applyFont="1">
      <alignment horizontal="center" readingOrder="0" shrinkToFit="0" vertical="center" wrapText="1"/>
    </xf>
    <xf borderId="40" fillId="2" fontId="80" numFmtId="0" xfId="0" applyAlignment="1" applyBorder="1" applyFont="1">
      <alignment horizontal="left" readingOrder="0" shrinkToFit="0" vertical="center" wrapText="1"/>
    </xf>
    <xf borderId="37" fillId="16" fontId="82" numFmtId="0" xfId="0" applyAlignment="1" applyBorder="1" applyFont="1">
      <alignment horizontal="center" readingOrder="0" shrinkToFit="0" vertical="center" wrapText="1"/>
    </xf>
    <xf borderId="37" fillId="11" fontId="82" numFmtId="0" xfId="0" applyAlignment="1" applyBorder="1" applyFont="1">
      <alignment horizontal="center" readingOrder="0" shrinkToFit="0" vertical="center" wrapText="1"/>
    </xf>
    <xf borderId="87" fillId="2" fontId="77" numFmtId="0" xfId="0" applyBorder="1" applyFont="1"/>
    <xf borderId="97" fillId="11" fontId="75" numFmtId="0" xfId="0" applyAlignment="1" applyBorder="1" applyFont="1">
      <alignment horizontal="center" readingOrder="0" shrinkToFit="0" vertical="center" wrapText="1"/>
    </xf>
    <xf borderId="40" fillId="15" fontId="74" numFmtId="0" xfId="0" applyAlignment="1" applyBorder="1" applyFont="1">
      <alignment horizontal="left" readingOrder="0" shrinkToFit="0" vertical="center" wrapText="1"/>
    </xf>
    <xf borderId="84" fillId="15" fontId="74" numFmtId="0" xfId="0" applyAlignment="1" applyBorder="1" applyFont="1">
      <alignment horizontal="left" readingOrder="0" shrinkToFit="0" vertical="center" wrapText="1"/>
    </xf>
    <xf borderId="79" fillId="2" fontId="74" numFmtId="0" xfId="0" applyAlignment="1" applyBorder="1" applyFont="1">
      <alignment horizontal="left" readingOrder="0" shrinkToFit="0" vertical="center" wrapText="1"/>
    </xf>
    <xf borderId="77" fillId="2" fontId="77" numFmtId="0" xfId="0" applyAlignment="1" applyBorder="1" applyFont="1">
      <alignment readingOrder="0"/>
    </xf>
    <xf borderId="37" fillId="2" fontId="73" numFmtId="166" xfId="0" applyAlignment="1" applyBorder="1" applyFont="1" applyNumberFormat="1">
      <alignment horizontal="right" readingOrder="0" shrinkToFit="0" vertical="center" wrapText="1"/>
    </xf>
    <xf borderId="39" fillId="11" fontId="75" numFmtId="0" xfId="0" applyAlignment="1" applyBorder="1" applyFont="1">
      <alignment horizontal="center" readingOrder="0" shrinkToFit="0" vertical="center" wrapText="1"/>
    </xf>
    <xf borderId="0" fillId="2" fontId="37" numFmtId="0" xfId="0" applyAlignment="1" applyFont="1">
      <alignment horizontal="left" readingOrder="0" shrinkToFit="0" wrapText="1"/>
    </xf>
    <xf borderId="100" fillId="2" fontId="73" numFmtId="166" xfId="0" applyAlignment="1" applyBorder="1" applyFont="1" applyNumberFormat="1">
      <alignment horizontal="right" readingOrder="0" shrinkToFit="0" vertical="center" wrapText="1"/>
    </xf>
    <xf borderId="101" fillId="2" fontId="80" numFmtId="0" xfId="0" applyAlignment="1" applyBorder="1" applyFont="1">
      <alignment horizontal="left" readingOrder="0" shrinkToFit="0" vertical="center" wrapText="1"/>
    </xf>
    <xf borderId="100" fillId="16" fontId="74" numFmtId="0" xfId="0" applyAlignment="1" applyBorder="1" applyFont="1">
      <alignment horizontal="center" readingOrder="0" shrinkToFit="0" vertical="center" wrapText="1"/>
    </xf>
    <xf borderId="102" fillId="16" fontId="75" numFmtId="0" xfId="0" applyAlignment="1" applyBorder="1" applyFont="1">
      <alignment horizontal="center" readingOrder="0" shrinkToFit="0" vertical="center" wrapText="1"/>
    </xf>
    <xf borderId="101" fillId="16" fontId="76" numFmtId="0" xfId="0" applyAlignment="1" applyBorder="1" applyFont="1">
      <alignment horizontal="center" shrinkToFit="0" vertical="center" wrapText="1"/>
    </xf>
    <xf borderId="103" fillId="2" fontId="77" numFmtId="0" xfId="0" applyBorder="1" applyFont="1"/>
    <xf borderId="100" fillId="11" fontId="74" numFmtId="0" xfId="0" applyAlignment="1" applyBorder="1" applyFont="1">
      <alignment horizontal="center" readingOrder="0" shrinkToFit="0" vertical="center" wrapText="1"/>
    </xf>
    <xf borderId="104" fillId="11" fontId="75" numFmtId="0" xfId="0" applyAlignment="1" applyBorder="1" applyFont="1">
      <alignment horizontal="center" readingOrder="0" shrinkToFit="0" vertical="center" wrapText="1"/>
    </xf>
    <xf borderId="104" fillId="11" fontId="76" numFmtId="0" xfId="0" applyAlignment="1" applyBorder="1" applyFont="1">
      <alignment horizontal="center" shrinkToFit="0" vertical="center" wrapText="1"/>
    </xf>
    <xf borderId="0" fillId="12" fontId="83" numFmtId="0" xfId="0" applyAlignment="1" applyFont="1">
      <alignment horizontal="center"/>
    </xf>
    <xf borderId="0" fillId="12" fontId="84" numFmtId="0" xfId="0" applyAlignment="1" applyFont="1">
      <alignment horizontal="center"/>
    </xf>
    <xf borderId="0" fillId="17" fontId="1" numFmtId="0" xfId="0" applyFill="1" applyFont="1"/>
    <xf borderId="0" fillId="17" fontId="85" numFmtId="0" xfId="0" applyAlignment="1" applyFont="1">
      <alignment horizontal="center" readingOrder="0" shrinkToFit="0" vertical="center" wrapText="1"/>
    </xf>
    <xf borderId="0" fillId="17" fontId="59" numFmtId="0" xfId="0" applyAlignment="1" applyFont="1">
      <alignment horizontal="center" readingOrder="0" shrinkToFit="0" vertical="center" wrapText="1"/>
    </xf>
    <xf borderId="0" fillId="17" fontId="86" numFmtId="0" xfId="0" applyFont="1"/>
    <xf borderId="105" fillId="3" fontId="65" numFmtId="0" xfId="0" applyAlignment="1" applyBorder="1" applyFont="1">
      <alignment horizontal="left" readingOrder="0" vertical="center"/>
    </xf>
    <xf borderId="106" fillId="16" fontId="87" numFmtId="0" xfId="0" applyAlignment="1" applyBorder="1" applyFont="1">
      <alignment horizontal="center" shrinkToFit="0" vertical="center" wrapText="1"/>
    </xf>
    <xf borderId="106" fillId="14" fontId="87" numFmtId="0" xfId="0" applyAlignment="1" applyBorder="1" applyFont="1">
      <alignment horizontal="center" shrinkToFit="0" vertical="center" wrapText="1"/>
    </xf>
    <xf borderId="0" fillId="17" fontId="86" numFmtId="0" xfId="0" applyAlignment="1" applyFont="1">
      <alignment horizontal="center" vertical="center"/>
    </xf>
    <xf borderId="2" fillId="0" fontId="88" numFmtId="0" xfId="0" applyAlignment="1" applyBorder="1" applyFont="1">
      <alignment horizontal="center" vertical="center"/>
    </xf>
    <xf borderId="2" fillId="0" fontId="89" numFmtId="0" xfId="0" applyAlignment="1" applyBorder="1" applyFont="1">
      <alignment horizontal="center" readingOrder="0" vertical="center"/>
    </xf>
    <xf borderId="0" fillId="17" fontId="1" numFmtId="0" xfId="0" applyAlignment="1" applyFont="1">
      <alignment horizontal="center" vertical="center"/>
    </xf>
    <xf borderId="0" fillId="17" fontId="86" numFmtId="0" xfId="0" applyAlignment="1" applyFont="1">
      <alignment horizontal="center" vertical="bottom"/>
    </xf>
    <xf borderId="2" fillId="15" fontId="90" numFmtId="0" xfId="0" applyAlignment="1" applyBorder="1" applyFont="1">
      <alignment horizontal="center" readingOrder="0" vertical="bottom"/>
    </xf>
    <xf borderId="30" fillId="0" fontId="20" numFmtId="0" xfId="0" applyBorder="1" applyFont="1"/>
    <xf borderId="107" fillId="12" fontId="91" numFmtId="0" xfId="0" applyAlignment="1" applyBorder="1" applyFont="1">
      <alignment horizontal="center" readingOrder="0" shrinkToFit="0" vertical="center" wrapText="1"/>
    </xf>
    <xf borderId="29" fillId="16" fontId="92" numFmtId="0" xfId="0" applyAlignment="1" applyBorder="1" applyFont="1">
      <alignment horizontal="center" readingOrder="0" shrinkToFit="0" vertical="center" wrapText="1"/>
    </xf>
    <xf borderId="32" fillId="16" fontId="92" numFmtId="0" xfId="0" applyAlignment="1" applyBorder="1" applyFont="1">
      <alignment horizontal="center" readingOrder="0" shrinkToFit="0" vertical="center" wrapText="1"/>
    </xf>
    <xf borderId="29" fillId="11" fontId="92" numFmtId="0" xfId="0" applyAlignment="1" applyBorder="1" applyFont="1">
      <alignment horizontal="center" readingOrder="0" shrinkToFit="0" vertical="center" wrapText="1"/>
    </xf>
    <xf borderId="32" fillId="11" fontId="92" numFmtId="0" xfId="0" applyAlignment="1" applyBorder="1" applyFont="1">
      <alignment horizontal="center" readingOrder="0" shrinkToFit="0" vertical="center" wrapText="1"/>
    </xf>
    <xf borderId="0" fillId="17" fontId="93" numFmtId="0" xfId="0" applyAlignment="1" applyFont="1">
      <alignment horizontal="center" shrinkToFit="0" vertical="bottom" wrapText="1"/>
    </xf>
    <xf borderId="108" fillId="0" fontId="20" numFmtId="0" xfId="0" applyBorder="1" applyFont="1"/>
    <xf borderId="109" fillId="0" fontId="20" numFmtId="0" xfId="0" applyBorder="1" applyFont="1"/>
    <xf borderId="110" fillId="0" fontId="20" numFmtId="0" xfId="0" applyBorder="1" applyFont="1"/>
    <xf borderId="111" fillId="0" fontId="20" numFmtId="0" xfId="0" applyBorder="1" applyFont="1"/>
    <xf borderId="112" fillId="0" fontId="20" numFmtId="0" xfId="0" applyBorder="1" applyFont="1"/>
    <xf borderId="0" fillId="17" fontId="78" numFmtId="0" xfId="0" applyAlignment="1" applyFont="1">
      <alignment horizontal="center" shrinkToFit="0" vertical="center" wrapText="1"/>
    </xf>
    <xf borderId="113" fillId="14" fontId="71" numFmtId="0" xfId="0" applyAlignment="1" applyBorder="1" applyFont="1">
      <alignment horizontal="left" readingOrder="0" shrinkToFit="0" vertical="center" wrapText="1"/>
    </xf>
    <xf borderId="42" fillId="2" fontId="94" numFmtId="0" xfId="0" applyAlignment="1" applyBorder="1" applyFont="1">
      <alignment horizontal="center" readingOrder="0" vertical="center"/>
    </xf>
    <xf borderId="33" fillId="16" fontId="63" numFmtId="0" xfId="0" applyAlignment="1" applyBorder="1" applyFont="1">
      <alignment horizontal="center" vertical="center"/>
    </xf>
    <xf borderId="36" fillId="16" fontId="63" numFmtId="0" xfId="0" applyAlignment="1" applyBorder="1" applyFont="1">
      <alignment horizontal="center" vertical="center"/>
    </xf>
    <xf borderId="33" fillId="18" fontId="63" numFmtId="0" xfId="0" applyAlignment="1" applyBorder="1" applyFill="1" applyFont="1">
      <alignment horizontal="center" vertical="center"/>
    </xf>
    <xf borderId="36" fillId="18" fontId="63" numFmtId="0" xfId="0" applyAlignment="1" applyBorder="1" applyFont="1">
      <alignment horizontal="center" vertical="center"/>
    </xf>
    <xf borderId="81" fillId="14" fontId="71" numFmtId="0" xfId="0" applyAlignment="1" applyBorder="1" applyFont="1">
      <alignment horizontal="left" readingOrder="0" shrinkToFit="0" vertical="center" wrapText="1"/>
    </xf>
    <xf borderId="38" fillId="0" fontId="20" numFmtId="0" xfId="0" applyBorder="1" applyFont="1"/>
    <xf borderId="40" fillId="2" fontId="94" numFmtId="0" xfId="0" applyAlignment="1" applyBorder="1" applyFont="1">
      <alignment horizontal="center" readingOrder="0" vertical="center"/>
    </xf>
    <xf borderId="37" fillId="16" fontId="63" numFmtId="0" xfId="0" applyAlignment="1" applyBorder="1" applyFont="1">
      <alignment horizontal="center" vertical="center"/>
    </xf>
    <xf borderId="41" fillId="16" fontId="63" numFmtId="0" xfId="0" applyAlignment="1" applyBorder="1" applyFont="1">
      <alignment horizontal="center" vertical="center"/>
    </xf>
    <xf borderId="37" fillId="18" fontId="63" numFmtId="0" xfId="0" applyAlignment="1" applyBorder="1" applyFont="1">
      <alignment horizontal="center" vertical="center"/>
    </xf>
    <xf borderId="41" fillId="18" fontId="63" numFmtId="0" xfId="0" applyAlignment="1" applyBorder="1" applyFont="1">
      <alignment horizontal="center" vertical="center"/>
    </xf>
    <xf borderId="0" fillId="17" fontId="78" numFmtId="0" xfId="0" applyAlignment="1" applyFont="1">
      <alignment horizontal="center" readingOrder="0" shrinkToFit="0" vertical="center" wrapText="1"/>
    </xf>
    <xf borderId="114" fillId="14" fontId="71" numFmtId="0" xfId="0" applyAlignment="1" applyBorder="1" applyFont="1">
      <alignment horizontal="left" readingOrder="0" shrinkToFit="0" vertical="center" wrapText="1"/>
    </xf>
    <xf borderId="115" fillId="0" fontId="20" numFmtId="0" xfId="0" applyBorder="1" applyFont="1"/>
    <xf borderId="101" fillId="2" fontId="94" numFmtId="0" xfId="0" applyAlignment="1" applyBorder="1" applyFont="1">
      <alignment horizontal="center" readingOrder="0" vertical="center"/>
    </xf>
    <xf borderId="100" fillId="16" fontId="63" numFmtId="0" xfId="0" applyAlignment="1" applyBorder="1" applyFont="1">
      <alignment horizontal="center" vertical="center"/>
    </xf>
    <xf borderId="116" fillId="16" fontId="63" numFmtId="0" xfId="0" applyAlignment="1" applyBorder="1" applyFont="1">
      <alignment horizontal="center" vertical="center"/>
    </xf>
    <xf borderId="100" fillId="18" fontId="63" numFmtId="0" xfId="0" applyAlignment="1" applyBorder="1" applyFont="1">
      <alignment horizontal="center" vertical="center"/>
    </xf>
    <xf borderId="116" fillId="18" fontId="63" numFmtId="0" xfId="0" applyAlignment="1" applyBorder="1" applyFont="1">
      <alignment horizontal="center" vertical="center"/>
    </xf>
    <xf borderId="117" fillId="11" fontId="1" numFmtId="0" xfId="0" applyBorder="1" applyFont="1"/>
    <xf borderId="118" fillId="11" fontId="1" numFmtId="0" xfId="0" applyBorder="1" applyFont="1"/>
    <xf borderId="118" fillId="0" fontId="20" numFmtId="0" xfId="0" applyBorder="1" applyFont="1"/>
    <xf borderId="119" fillId="11" fontId="1" numFmtId="0" xfId="0" applyBorder="1" applyFont="1"/>
    <xf borderId="0" fillId="11" fontId="1" numFmtId="0" xfId="0" applyFont="1"/>
    <xf borderId="120" fillId="19" fontId="1" numFmtId="0" xfId="0" applyBorder="1" applyFill="1" applyFont="1"/>
    <xf borderId="120" fillId="19" fontId="1" numFmtId="0" xfId="0" applyAlignment="1" applyBorder="1" applyFont="1">
      <alignment shrinkToFit="0" wrapText="1"/>
    </xf>
    <xf borderId="0" fillId="19" fontId="14" numFmtId="0" xfId="0" applyAlignment="1" applyFont="1">
      <alignment readingOrder="0"/>
    </xf>
    <xf borderId="121" fillId="11" fontId="1" numFmtId="0" xfId="0" applyBorder="1" applyFont="1"/>
    <xf borderId="0" fillId="11" fontId="95" numFmtId="0" xfId="0" applyAlignment="1" applyFont="1">
      <alignment horizontal="center" readingOrder="0" shrinkToFit="0" wrapText="1"/>
    </xf>
    <xf borderId="122" fillId="11" fontId="1" numFmtId="0" xfId="0" applyBorder="1" applyFont="1"/>
    <xf borderId="0" fillId="19" fontId="1" numFmtId="0" xfId="0" applyFont="1"/>
    <xf borderId="0" fillId="19" fontId="14" numFmtId="0" xfId="0" applyAlignment="1" applyFont="1">
      <alignment readingOrder="0" shrinkToFit="0" wrapText="1"/>
    </xf>
    <xf borderId="0" fillId="11" fontId="85" numFmtId="0" xfId="0" applyAlignment="1" applyFont="1">
      <alignment horizontal="center" readingOrder="0" shrinkToFit="0" vertical="center" wrapText="1"/>
    </xf>
    <xf borderId="122" fillId="0" fontId="20" numFmtId="0" xfId="0" applyBorder="1" applyFont="1"/>
    <xf borderId="0" fillId="19" fontId="1" numFmtId="0" xfId="0" applyAlignment="1" applyFont="1">
      <alignment shrinkToFit="0" wrapText="1"/>
    </xf>
    <xf borderId="0" fillId="19" fontId="92" numFmtId="0" xfId="0" applyAlignment="1" applyFont="1">
      <alignment horizontal="center" readingOrder="0"/>
    </xf>
    <xf borderId="0" fillId="19" fontId="22" numFmtId="0" xfId="0" applyAlignment="1" applyFont="1">
      <alignment horizontal="center" readingOrder="0" shrinkToFit="0" wrapText="1"/>
    </xf>
    <xf borderId="0" fillId="11" fontId="59" numFmtId="0" xfId="0" applyAlignment="1" applyFont="1">
      <alignment horizontal="center" readingOrder="0" shrinkToFit="0" vertical="center" wrapText="1"/>
    </xf>
    <xf borderId="0" fillId="19" fontId="22" numFmtId="0" xfId="0" applyAlignment="1" applyFont="1">
      <alignment horizontal="center" readingOrder="0" shrinkToFit="0" vertical="top" wrapText="1"/>
    </xf>
    <xf borderId="123" fillId="11" fontId="1" numFmtId="0" xfId="0" applyBorder="1" applyFont="1"/>
    <xf borderId="124" fillId="0" fontId="20" numFmtId="0" xfId="0" applyBorder="1" applyFont="1"/>
    <xf borderId="125" fillId="0" fontId="20" numFmtId="0" xfId="0" applyBorder="1" applyFont="1"/>
    <xf borderId="0" fillId="19" fontId="96" numFmtId="0" xfId="0" applyAlignment="1" applyFont="1">
      <alignment horizontal="center" readingOrder="0"/>
    </xf>
    <xf borderId="0" fillId="19" fontId="6" numFmtId="0" xfId="0" applyFont="1"/>
    <xf borderId="0" fillId="19" fontId="96" numFmtId="0" xfId="0" applyAlignment="1" applyFont="1">
      <alignment horizontal="center" readingOrder="0" shrinkToFit="0" wrapText="1"/>
    </xf>
    <xf borderId="126" fillId="3" fontId="1" numFmtId="0" xfId="0" applyBorder="1" applyFont="1"/>
    <xf borderId="127" fillId="3" fontId="97" numFmtId="0" xfId="0" applyAlignment="1" applyBorder="1" applyFont="1">
      <alignment shrinkToFit="0" vertical="top" wrapText="1"/>
    </xf>
    <xf borderId="127" fillId="3" fontId="1" numFmtId="0" xfId="0" applyBorder="1" applyFont="1"/>
    <xf borderId="128" fillId="3" fontId="1" numFmtId="0" xfId="0" applyBorder="1" applyFont="1"/>
    <xf borderId="126" fillId="3" fontId="92" numFmtId="0" xfId="0" applyAlignment="1" applyBorder="1" applyFont="1">
      <alignment horizontal="center" readingOrder="0"/>
    </xf>
    <xf borderId="127" fillId="3" fontId="92" numFmtId="0" xfId="0" applyAlignment="1" applyBorder="1" applyFont="1">
      <alignment horizontal="center" readingOrder="0"/>
    </xf>
    <xf borderId="127" fillId="3" fontId="92" numFmtId="0" xfId="0" applyAlignment="1" applyBorder="1" applyFont="1">
      <alignment horizontal="center" readingOrder="0" shrinkToFit="0" wrapText="1"/>
    </xf>
    <xf borderId="129" fillId="3" fontId="1" numFmtId="0" xfId="0" applyBorder="1" applyFont="1"/>
    <xf borderId="0" fillId="3" fontId="89" numFmtId="0" xfId="0" applyAlignment="1" applyFont="1">
      <alignment readingOrder="0" shrinkToFit="0" vertical="top" wrapText="1"/>
    </xf>
    <xf borderId="130" fillId="16" fontId="72" numFmtId="0" xfId="0" applyAlignment="1" applyBorder="1" applyFont="1">
      <alignment horizontal="center" readingOrder="0" vertical="center"/>
    </xf>
    <xf borderId="131" fillId="0" fontId="20" numFmtId="0" xfId="0" applyBorder="1" applyFont="1"/>
    <xf borderId="132" fillId="0" fontId="20" numFmtId="0" xfId="0" applyBorder="1" applyFont="1"/>
    <xf borderId="0" fillId="3" fontId="98" numFmtId="0" xfId="0" applyAlignment="1" applyFont="1">
      <alignment horizontal="center" readingOrder="0" vertical="center"/>
    </xf>
    <xf borderId="133" fillId="3" fontId="1" numFmtId="0" xfId="0" applyBorder="1" applyFont="1"/>
    <xf borderId="134" fillId="19" fontId="1" numFmtId="0" xfId="0" applyAlignment="1" applyBorder="1" applyFont="1">
      <alignment readingOrder="0"/>
    </xf>
    <xf borderId="0" fillId="3" fontId="99" numFmtId="0" xfId="0" applyAlignment="1" applyFont="1">
      <alignment shrinkToFit="0" vertical="top" wrapText="1"/>
    </xf>
    <xf borderId="134" fillId="19" fontId="100" numFmtId="0" xfId="0" applyAlignment="1" applyBorder="1" applyFont="1">
      <alignment readingOrder="0" shrinkToFit="0" wrapText="1"/>
    </xf>
    <xf borderId="133" fillId="3" fontId="100" numFmtId="0" xfId="0" applyAlignment="1" applyBorder="1" applyFont="1">
      <alignment readingOrder="0" shrinkToFit="0" wrapText="1"/>
    </xf>
    <xf borderId="135" fillId="0" fontId="20" numFmtId="0" xfId="0" applyBorder="1" applyFont="1"/>
    <xf borderId="136" fillId="0" fontId="20" numFmtId="0" xfId="0" applyBorder="1" applyFont="1"/>
    <xf borderId="137" fillId="0" fontId="20" numFmtId="0" xfId="0" applyBorder="1" applyFont="1"/>
    <xf borderId="138" fillId="0" fontId="20" numFmtId="0" xfId="0" applyBorder="1" applyFont="1"/>
    <xf borderId="0" fillId="3" fontId="101" numFmtId="0" xfId="0" applyAlignment="1" applyFont="1">
      <alignment vertical="bottom"/>
    </xf>
    <xf borderId="0" fillId="3" fontId="102" numFmtId="0" xfId="0" applyAlignment="1" applyFont="1">
      <alignment horizontal="center" vertical="bottom"/>
    </xf>
    <xf borderId="0" fillId="3" fontId="1" numFmtId="0" xfId="0" applyAlignment="1" applyFont="1">
      <alignment shrinkToFit="0" wrapText="1"/>
    </xf>
    <xf borderId="133" fillId="3" fontId="101" numFmtId="0" xfId="0" applyAlignment="1" applyBorder="1" applyFont="1">
      <alignment vertical="bottom"/>
    </xf>
    <xf borderId="0" fillId="3" fontId="89" numFmtId="0" xfId="0" applyAlignment="1" applyFont="1">
      <alignment vertical="bottom"/>
    </xf>
    <xf borderId="0" fillId="3" fontId="36" numFmtId="0" xfId="0" applyAlignment="1" applyFont="1">
      <alignment horizontal="center" shrinkToFit="0" wrapText="1"/>
    </xf>
    <xf borderId="130" fillId="16" fontId="103" numFmtId="0" xfId="0" applyAlignment="1" applyBorder="1" applyFont="1">
      <alignment horizontal="center" readingOrder="0" shrinkToFit="0" vertical="center" wrapText="1"/>
    </xf>
    <xf borderId="134" fillId="19" fontId="1" numFmtId="0" xfId="0" applyBorder="1" applyFont="1"/>
    <xf borderId="0" fillId="3" fontId="104" numFmtId="0" xfId="0" applyAlignment="1" applyFont="1">
      <alignment readingOrder="0" vertical="bottom"/>
    </xf>
    <xf borderId="139" fillId="16" fontId="103" numFmtId="0" xfId="0" applyAlignment="1" applyBorder="1" applyFont="1">
      <alignment horizontal="center" readingOrder="0" shrinkToFit="0" vertical="center" wrapText="1"/>
    </xf>
    <xf borderId="140" fillId="0" fontId="20" numFmtId="0" xfId="0" applyBorder="1" applyFont="1"/>
    <xf borderId="141" fillId="0" fontId="20" numFmtId="0" xfId="0" applyBorder="1" applyFont="1"/>
    <xf borderId="0" fillId="3" fontId="101" numFmtId="0" xfId="0" applyAlignment="1" applyFont="1">
      <alignment readingOrder="0" vertical="bottom"/>
    </xf>
    <xf borderId="135" fillId="16" fontId="103" numFmtId="0" xfId="0" applyAlignment="1" applyBorder="1" applyFont="1">
      <alignment horizontal="center" readingOrder="0" shrinkToFit="0" vertical="center" wrapText="1"/>
    </xf>
    <xf borderId="133" fillId="3" fontId="101" numFmtId="0" xfId="0" applyAlignment="1" applyBorder="1" applyFont="1">
      <alignment readingOrder="0" vertical="bottom"/>
    </xf>
    <xf borderId="0" fillId="3" fontId="89" numFmtId="0" xfId="0" applyAlignment="1" applyFont="1">
      <alignment readingOrder="0" vertical="bottom"/>
    </xf>
    <xf borderId="142" fillId="16" fontId="105" numFmtId="0" xfId="0" applyAlignment="1" applyBorder="1" applyFont="1">
      <alignment horizontal="center" readingOrder="0" vertical="bottom"/>
    </xf>
    <xf borderId="0" fillId="3" fontId="106" numFmtId="0" xfId="0" applyAlignment="1" applyFont="1">
      <alignment readingOrder="0" vertical="bottom"/>
    </xf>
    <xf borderId="143" fillId="19" fontId="1" numFmtId="0" xfId="0" applyBorder="1" applyFont="1"/>
    <xf borderId="143" fillId="19" fontId="100" numFmtId="0" xfId="0" applyAlignment="1" applyBorder="1" applyFont="1">
      <alignment readingOrder="0" shrinkToFit="0" wrapText="1"/>
    </xf>
    <xf borderId="142" fillId="16" fontId="38" numFmtId="0" xfId="0" applyAlignment="1" applyBorder="1" applyFont="1">
      <alignment horizontal="center" readingOrder="0" vertical="bottom"/>
    </xf>
    <xf borderId="142" fillId="20" fontId="38" numFmtId="0" xfId="0" applyAlignment="1" applyBorder="1" applyFill="1" applyFont="1">
      <alignment horizontal="center" readingOrder="0" vertical="bottom"/>
    </xf>
    <xf borderId="0" fillId="3" fontId="107" numFmtId="0" xfId="0" applyAlignment="1" applyFont="1">
      <alignment readingOrder="0" shrinkToFit="0" vertical="top" wrapText="1"/>
    </xf>
    <xf borderId="130" fillId="20" fontId="105" numFmtId="0" xfId="0" applyAlignment="1" applyBorder="1" applyFont="1">
      <alignment horizontal="center" readingOrder="0" vertical="bottom"/>
    </xf>
    <xf borderId="0" fillId="3" fontId="36" numFmtId="0" xfId="0" applyAlignment="1" applyFont="1">
      <alignment shrinkToFit="0" wrapText="1"/>
    </xf>
    <xf borderId="142" fillId="16" fontId="108" numFmtId="0" xfId="0" applyAlignment="1" applyBorder="1" applyFont="1">
      <alignment horizontal="center" readingOrder="0"/>
    </xf>
    <xf borderId="0" fillId="3" fontId="97" numFmtId="0" xfId="0" applyAlignment="1" applyFont="1">
      <alignment vertical="bottom"/>
    </xf>
    <xf borderId="0" fillId="3" fontId="104" numFmtId="0" xfId="0" applyAlignment="1" applyFont="1">
      <alignment readingOrder="0" vertical="top"/>
    </xf>
    <xf borderId="0" fillId="3" fontId="109" numFmtId="0" xfId="0" applyAlignment="1" applyFont="1">
      <alignment readingOrder="0"/>
    </xf>
    <xf borderId="0" fillId="3" fontId="110" numFmtId="0" xfId="0" applyAlignment="1" applyFont="1">
      <alignment readingOrder="0"/>
    </xf>
    <xf borderId="0" fillId="3" fontId="111" numFmtId="0" xfId="0" applyAlignment="1" applyFont="1">
      <alignment vertical="top"/>
    </xf>
    <xf borderId="142" fillId="20" fontId="112" numFmtId="0" xfId="0" applyAlignment="1" applyBorder="1" applyFont="1">
      <alignment horizontal="center" vertical="bottom"/>
    </xf>
    <xf borderId="0" fillId="3" fontId="113" numFmtId="0" xfId="0" applyAlignment="1" applyFont="1">
      <alignment readingOrder="0" vertical="bottom"/>
    </xf>
    <xf borderId="144" fillId="3" fontId="1" numFmtId="0" xfId="0" applyBorder="1" applyFont="1"/>
    <xf borderId="145" fillId="3" fontId="114" numFmtId="0" xfId="0" applyAlignment="1" applyBorder="1" applyFont="1">
      <alignment horizontal="center"/>
    </xf>
    <xf borderId="145" fillId="3" fontId="36" numFmtId="0" xfId="0" applyAlignment="1" applyBorder="1" applyFont="1">
      <alignment vertical="bottom"/>
    </xf>
    <xf borderId="145" fillId="3" fontId="1" numFmtId="0" xfId="0" applyBorder="1" applyFont="1"/>
    <xf borderId="146" fillId="3" fontId="1" numFmtId="0" xfId="0" applyBorder="1" applyFont="1"/>
    <xf borderId="145" fillId="3" fontId="1" numFmtId="0" xfId="0" applyAlignment="1" applyBorder="1" applyFont="1">
      <alignment shrinkToFit="0" wrapText="1"/>
    </xf>
    <xf borderId="127" fillId="3" fontId="114" numFmtId="0" xfId="0" applyAlignment="1" applyBorder="1" applyFont="1">
      <alignment horizontal="center"/>
    </xf>
    <xf borderId="127" fillId="0" fontId="20" numFmtId="0" xfId="0" applyBorder="1" applyFont="1"/>
    <xf borderId="127" fillId="3" fontId="1" numFmtId="0" xfId="0" applyAlignment="1" applyBorder="1" applyFont="1">
      <alignment shrinkToFit="0" wrapText="1"/>
    </xf>
    <xf borderId="0" fillId="3" fontId="115" numFmtId="0" xfId="0" applyAlignment="1" applyFont="1">
      <alignment horizontal="center" readingOrder="0" vertical="top"/>
    </xf>
    <xf borderId="0" fillId="4" fontId="96" numFmtId="0" xfId="0" applyAlignment="1" applyFont="1">
      <alignment horizontal="center" readingOrder="0"/>
    </xf>
    <xf borderId="0" fillId="4" fontId="6" numFmtId="0" xfId="0" applyFont="1"/>
    <xf borderId="0" fillId="4" fontId="96" numFmtId="0" xfId="0" applyAlignment="1" applyFont="1">
      <alignment horizontal="center" readingOrder="0" shrinkToFit="0" wrapText="1"/>
    </xf>
    <xf borderId="147" fillId="16" fontId="116" numFmtId="0" xfId="0" applyAlignment="1" applyBorder="1" applyFont="1">
      <alignment horizontal="center" readingOrder="0"/>
    </xf>
    <xf borderId="148" fillId="0" fontId="20" numFmtId="0" xfId="0" applyBorder="1" applyFont="1"/>
    <xf borderId="0" fillId="3" fontId="104" numFmtId="0" xfId="0" applyAlignment="1" applyFont="1">
      <alignment vertical="bottom"/>
    </xf>
    <xf borderId="135" fillId="16" fontId="117" numFmtId="0" xfId="0" applyAlignment="1" applyBorder="1" applyFont="1">
      <alignment horizontal="center" readingOrder="0"/>
    </xf>
    <xf borderId="147" fillId="16" fontId="118" numFmtId="0" xfId="0" applyAlignment="1" applyBorder="1" applyFont="1">
      <alignment horizontal="center"/>
    </xf>
    <xf borderId="0" fillId="3" fontId="119" numFmtId="0" xfId="0" applyAlignment="1" applyFont="1">
      <alignment readingOrder="0" shrinkToFit="0" vertical="top" wrapText="1"/>
    </xf>
    <xf borderId="149" fillId="16" fontId="117" numFmtId="0" xfId="0" applyAlignment="1" applyBorder="1" applyFont="1">
      <alignment horizontal="center" readingOrder="0" vertical="center"/>
    </xf>
    <xf borderId="150" fillId="0" fontId="20" numFmtId="0" xfId="0" applyBorder="1" applyFont="1"/>
    <xf borderId="142" fillId="16" fontId="112" numFmtId="0" xfId="0" applyAlignment="1" applyBorder="1" applyFont="1">
      <alignment horizontal="center" vertical="bottom"/>
    </xf>
    <xf borderId="0" fillId="3" fontId="113" numFmtId="0" xfId="0" applyAlignment="1" applyFont="1">
      <alignment vertical="bottom"/>
    </xf>
    <xf borderId="142" fillId="20" fontId="105" numFmtId="0" xfId="0" applyAlignment="1" applyBorder="1" applyFont="1">
      <alignment horizontal="center" readingOrder="0" vertical="bottom"/>
    </xf>
    <xf borderId="0" fillId="3" fontId="104" numFmtId="0" xfId="0" applyAlignment="1" applyFont="1">
      <alignment vertical="top"/>
    </xf>
    <xf borderId="142" fillId="16" fontId="120" numFmtId="0" xfId="0" applyAlignment="1" applyBorder="1" applyFont="1">
      <alignment horizontal="center" vertical="bottom"/>
    </xf>
    <xf borderId="133" fillId="0" fontId="1" numFmtId="0" xfId="0" applyBorder="1" applyFont="1"/>
    <xf borderId="142" fillId="16" fontId="103" numFmtId="0" xfId="0" applyAlignment="1" applyBorder="1" applyFont="1">
      <alignment horizontal="center" readingOrder="0" vertical="bottom"/>
    </xf>
    <xf borderId="0" fillId="3" fontId="89" numFmtId="0" xfId="0" applyAlignment="1" applyFont="1">
      <alignment readingOrder="0" vertical="top"/>
    </xf>
    <xf borderId="145" fillId="0" fontId="1" numFmtId="0" xfId="0" applyBorder="1" applyFont="1"/>
    <xf borderId="0" fillId="3" fontId="115" numFmtId="0" xfId="0" applyAlignment="1" applyFont="1">
      <alignment horizontal="center" vertical="top"/>
    </xf>
    <xf borderId="0" fillId="3" fontId="121" numFmtId="0" xfId="0" applyAlignment="1" applyFont="1">
      <alignment readingOrder="0" vertical="bottom"/>
    </xf>
    <xf borderId="0" fillId="3" fontId="36" numFmtId="167" xfId="0" applyAlignment="1" applyFont="1" applyNumberFormat="1">
      <alignment horizontal="right" vertical="bottom"/>
    </xf>
    <xf borderId="142" fillId="16" fontId="105" numFmtId="167" xfId="0" applyAlignment="1" applyBorder="1" applyFont="1" applyNumberFormat="1">
      <alignment horizontal="center" readingOrder="0" vertical="bottom"/>
    </xf>
    <xf borderId="151" fillId="16" fontId="72" numFmtId="0" xfId="0" applyAlignment="1" applyBorder="1" applyFont="1">
      <alignment horizontal="center" readingOrder="0"/>
    </xf>
    <xf borderId="152" fillId="0" fontId="20" numFmtId="0" xfId="0" applyBorder="1" applyFont="1"/>
    <xf borderId="0" fillId="3" fontId="122" numFmtId="0" xfId="0" applyAlignment="1" applyFont="1">
      <alignment readingOrder="0" vertical="top"/>
    </xf>
    <xf borderId="0" fillId="4" fontId="123" numFmtId="167" xfId="0" applyAlignment="1" applyFont="1" applyNumberFormat="1">
      <alignment horizontal="right" vertical="bottom"/>
    </xf>
    <xf borderId="0" fillId="4" fontId="100" numFmtId="0" xfId="0" applyAlignment="1" applyFont="1">
      <alignment readingOrder="0" shrinkToFit="0" wrapText="1"/>
    </xf>
    <xf borderId="0" fillId="3" fontId="121" numFmtId="0" xfId="0" applyAlignment="1" applyFont="1">
      <alignment vertical="bottom"/>
    </xf>
    <xf borderId="142" fillId="16" fontId="38" numFmtId="167" xfId="0" applyAlignment="1" applyBorder="1" applyFont="1" applyNumberFormat="1">
      <alignment horizontal="center" readingOrder="0" vertical="bottom"/>
    </xf>
    <xf borderId="142" fillId="20" fontId="38" numFmtId="167" xfId="0" applyAlignment="1" applyBorder="1" applyFont="1" applyNumberFormat="1">
      <alignment horizontal="center" readingOrder="0" vertical="bottom"/>
    </xf>
    <xf borderId="124" fillId="11" fontId="36" numFmtId="0" xfId="0" applyAlignment="1" applyBorder="1" applyFont="1">
      <alignment vertical="bottom"/>
    </xf>
    <xf borderId="124" fillId="11" fontId="1" numFmtId="0" xfId="0" applyBorder="1" applyFont="1"/>
    <xf borderId="0" fillId="21" fontId="1" numFmtId="0" xfId="0" applyFill="1" applyFont="1"/>
    <xf borderId="0" fillId="21" fontId="5" numFmtId="0" xfId="0" applyAlignment="1" applyFont="1">
      <alignment horizontal="center" readingOrder="0" shrinkToFit="0" vertical="center" wrapText="1"/>
    </xf>
    <xf borderId="0" fillId="21" fontId="124" numFmtId="0" xfId="0" applyAlignment="1" applyFont="1">
      <alignment horizontal="center" readingOrder="0" shrinkToFit="0" vertical="center" wrapText="1"/>
    </xf>
    <xf borderId="153" fillId="22" fontId="125" numFmtId="3" xfId="0" applyAlignment="1" applyBorder="1" applyFill="1" applyFont="1" applyNumberFormat="1">
      <alignment horizontal="left" readingOrder="0" shrinkToFit="0" vertical="bottom" wrapText="0"/>
    </xf>
    <xf borderId="154" fillId="0" fontId="20" numFmtId="0" xfId="0" applyBorder="1" applyFont="1"/>
    <xf borderId="155" fillId="0" fontId="20" numFmtId="0" xfId="0" applyBorder="1" applyFont="1"/>
    <xf borderId="153" fillId="23" fontId="126" numFmtId="0" xfId="0" applyAlignment="1" applyBorder="1" applyFill="1" applyFont="1">
      <alignment horizontal="left" readingOrder="0" shrinkToFit="0" vertical="bottom" wrapText="0"/>
    </xf>
    <xf borderId="153" fillId="4" fontId="126" numFmtId="0" xfId="0" applyAlignment="1" applyBorder="1" applyFont="1">
      <alignment horizontal="left" readingOrder="0" shrinkToFit="0" vertical="center" wrapText="0"/>
    </xf>
    <xf borderId="0" fillId="21" fontId="9" numFmtId="0" xfId="0" applyFont="1"/>
    <xf borderId="0" fillId="0" fontId="127" numFmtId="0" xfId="0" applyAlignment="1" applyFont="1">
      <alignment horizontal="center" readingOrder="0" shrinkToFit="0" vertical="bottom" wrapText="0"/>
    </xf>
    <xf borderId="19" fillId="2" fontId="95" numFmtId="0" xfId="0" applyAlignment="1" applyBorder="1" applyFont="1">
      <alignment horizontal="center" readingOrder="0" shrinkToFit="0" vertical="center" wrapText="0"/>
    </xf>
    <xf borderId="0" fillId="3" fontId="128" numFmtId="0" xfId="0" applyAlignment="1" applyFont="1">
      <alignment horizontal="center" readingOrder="0" shrinkToFit="0" wrapText="1"/>
    </xf>
    <xf borderId="19" fillId="2" fontId="129" numFmtId="0" xfId="0" applyAlignment="1" applyBorder="1" applyFont="1">
      <alignment horizontal="center" readingOrder="0" shrinkToFit="0" textRotation="90" vertical="center" wrapText="1"/>
    </xf>
    <xf borderId="153" fillId="12" fontId="118" numFmtId="0" xfId="0" applyAlignment="1" applyBorder="1" applyFont="1">
      <alignment readingOrder="0"/>
    </xf>
    <xf borderId="153" fillId="12" fontId="130" numFmtId="0" xfId="0" applyAlignment="1" applyBorder="1" applyFont="1">
      <alignment readingOrder="0" shrinkToFit="0" vertical="bottom" wrapText="0"/>
    </xf>
    <xf borderId="153" fillId="5" fontId="130" numFmtId="0" xfId="0" applyAlignment="1" applyBorder="1" applyFont="1">
      <alignment horizontal="left" readingOrder="0" shrinkToFit="0" vertical="bottom" wrapText="0"/>
    </xf>
    <xf borderId="153" fillId="5" fontId="131" numFmtId="0" xfId="0" applyAlignment="1" applyBorder="1" applyFont="1">
      <alignment readingOrder="0" shrinkToFit="0" vertical="bottom" wrapText="0"/>
    </xf>
    <xf borderId="153" fillId="11" fontId="130" numFmtId="0" xfId="0" applyAlignment="1" applyBorder="1" applyFont="1">
      <alignment horizontal="left" readingOrder="0" shrinkToFit="0" vertical="bottom" wrapText="0"/>
    </xf>
    <xf borderId="153" fillId="11" fontId="130" numFmtId="0" xfId="0" applyAlignment="1" applyBorder="1" applyFont="1">
      <alignment horizontal="center" readingOrder="0" shrinkToFit="0" vertical="bottom" wrapText="0"/>
    </xf>
    <xf borderId="156" fillId="2" fontId="130" numFmtId="0" xfId="0" applyAlignment="1" applyBorder="1" applyFont="1">
      <alignment readingOrder="0" shrinkToFit="0" vertical="center" wrapText="0"/>
    </xf>
    <xf borderId="153" fillId="2" fontId="131" numFmtId="0" xfId="0" applyAlignment="1" applyBorder="1" applyFont="1">
      <alignment readingOrder="0" shrinkToFit="0" vertical="center" wrapText="0"/>
    </xf>
    <xf borderId="156" fillId="2" fontId="131" numFmtId="0" xfId="0" applyAlignment="1" applyBorder="1" applyFont="1">
      <alignment horizontal="center" readingOrder="0" shrinkToFit="0" vertical="center" wrapText="0"/>
    </xf>
    <xf borderId="153" fillId="12" fontId="132" numFmtId="0" xfId="0" applyAlignment="1" applyBorder="1" applyFont="1">
      <alignment horizontal="center" readingOrder="0"/>
    </xf>
    <xf borderId="0" fillId="0" fontId="53" numFmtId="0" xfId="0" applyFont="1"/>
    <xf borderId="153" fillId="11" fontId="132" numFmtId="0" xfId="0" applyAlignment="1" applyBorder="1" applyFont="1">
      <alignment horizontal="center" readingOrder="0"/>
    </xf>
    <xf borderId="153" fillId="4" fontId="126" numFmtId="0" xfId="0" applyAlignment="1" applyBorder="1" applyFont="1">
      <alignment readingOrder="0" shrinkToFit="0" vertical="bottom" wrapText="0"/>
    </xf>
    <xf borderId="156" fillId="22" fontId="125" numFmtId="168" xfId="0" applyAlignment="1" applyBorder="1" applyFont="1" applyNumberFormat="1">
      <alignment horizontal="center" readingOrder="0" shrinkToFit="0" vertical="bottom" wrapText="0"/>
    </xf>
    <xf borderId="156" fillId="4" fontId="126" numFmtId="0" xfId="0" applyAlignment="1" applyBorder="1" applyFont="1">
      <alignment horizontal="center" readingOrder="0" shrinkToFit="0" vertical="bottom" wrapText="0"/>
    </xf>
    <xf borderId="153" fillId="4" fontId="126" numFmtId="0" xfId="0" applyAlignment="1" applyBorder="1" applyFont="1">
      <alignment horizontal="left" readingOrder="0" shrinkToFit="0" vertical="bottom" wrapText="0"/>
    </xf>
    <xf borderId="156" fillId="23" fontId="133" numFmtId="3" xfId="0" applyAlignment="1" applyBorder="1" applyFont="1" applyNumberFormat="1">
      <alignment horizontal="center" readingOrder="0" shrinkToFit="0" vertical="bottom" wrapText="0"/>
    </xf>
    <xf borderId="153" fillId="3" fontId="134" numFmtId="0" xfId="0" applyAlignment="1" applyBorder="1" applyFont="1">
      <alignment readingOrder="0" shrinkToFit="0" vertical="bottom" wrapText="0"/>
    </xf>
    <xf borderId="156" fillId="3" fontId="134" numFmtId="167" xfId="0" applyAlignment="1" applyBorder="1" applyFont="1" applyNumberFormat="1">
      <alignment readingOrder="0" shrinkToFit="0" vertical="bottom" wrapText="0"/>
    </xf>
    <xf borderId="153" fillId="4" fontId="134" numFmtId="0" xfId="0" applyAlignment="1" applyBorder="1" applyFont="1">
      <alignment horizontal="left" readingOrder="0" shrinkToFit="0" vertical="bottom" wrapText="0"/>
    </xf>
    <xf borderId="156" fillId="4" fontId="134" numFmtId="3" xfId="0" applyAlignment="1" applyBorder="1" applyFont="1" applyNumberFormat="1">
      <alignment horizontal="center" readingOrder="0" shrinkToFit="0" vertical="bottom" wrapText="0"/>
    </xf>
    <xf borderId="156" fillId="4" fontId="126" numFmtId="0" xfId="0" applyAlignment="1" applyBorder="1" applyFont="1">
      <alignment horizontal="center" readingOrder="0" shrinkToFit="0" vertical="bottom" wrapText="0"/>
    </xf>
    <xf borderId="156" fillId="22" fontId="125" numFmtId="3" xfId="0" applyAlignment="1" applyBorder="1" applyFont="1" applyNumberFormat="1">
      <alignment horizontal="center" readingOrder="0" shrinkToFit="0" vertical="bottom" wrapText="0"/>
    </xf>
    <xf borderId="153" fillId="3" fontId="135" numFmtId="0" xfId="0" applyAlignment="1" applyBorder="1" applyFont="1">
      <alignment readingOrder="0"/>
    </xf>
    <xf borderId="0" fillId="21" fontId="14" numFmtId="0" xfId="0" applyAlignment="1" applyFont="1">
      <alignment readingOrder="0"/>
    </xf>
    <xf borderId="156" fillId="23" fontId="133" numFmtId="9" xfId="0" applyAlignment="1" applyBorder="1" applyFont="1" applyNumberFormat="1">
      <alignment horizontal="center" readingOrder="0" shrinkToFit="0" vertical="center" wrapText="0"/>
    </xf>
    <xf borderId="156" fillId="4" fontId="126" numFmtId="0" xfId="0" applyAlignment="1" applyBorder="1" applyFont="1">
      <alignment horizontal="center" readingOrder="0" shrinkToFit="0" vertical="center" wrapText="0"/>
    </xf>
    <xf borderId="153" fillId="3" fontId="126" numFmtId="0" xfId="0" applyAlignment="1" applyBorder="1" applyFont="1">
      <alignment readingOrder="0" shrinkToFit="0" vertical="bottom" wrapText="0"/>
    </xf>
    <xf borderId="156" fillId="23" fontId="126" numFmtId="169" xfId="0" applyAlignment="1" applyBorder="1" applyFont="1" applyNumberFormat="1">
      <alignment horizontal="center" readingOrder="0" shrinkToFit="0" vertical="bottom" wrapText="0"/>
    </xf>
    <xf borderId="153" fillId="3" fontId="136" numFmtId="0" xfId="0" applyAlignment="1" applyBorder="1" applyFont="1">
      <alignment readingOrder="0" shrinkToFit="0" vertical="bottom" wrapText="0"/>
    </xf>
    <xf borderId="156" fillId="3" fontId="137" numFmtId="1" xfId="0" applyAlignment="1" applyBorder="1" applyFont="1" applyNumberFormat="1">
      <alignment horizontal="center"/>
    </xf>
    <xf borderId="153" fillId="3" fontId="137" numFmtId="0" xfId="0" applyAlignment="1" applyBorder="1" applyFont="1">
      <alignment readingOrder="0"/>
    </xf>
    <xf borderId="156" fillId="4" fontId="137" numFmtId="170" xfId="0" applyAlignment="1" applyBorder="1" applyFont="1" applyNumberFormat="1">
      <alignment horizontal="center"/>
    </xf>
    <xf borderId="156" fillId="4" fontId="138" numFmtId="0" xfId="0" applyAlignment="1" applyBorder="1" applyFont="1">
      <alignment horizontal="center" readingOrder="0" shrinkToFit="0" vertical="bottom" wrapText="0"/>
    </xf>
    <xf borderId="156" fillId="23" fontId="1" numFmtId="0" xfId="0" applyAlignment="1" applyBorder="1" applyFont="1">
      <alignment horizontal="center" readingOrder="0" vertical="center"/>
    </xf>
    <xf borderId="156" fillId="23" fontId="126" numFmtId="169" xfId="0" applyAlignment="1" applyBorder="1" applyFont="1" applyNumberFormat="1">
      <alignment horizontal="center" readingOrder="0" shrinkToFit="0" vertical="center" wrapText="0"/>
    </xf>
    <xf borderId="156" fillId="23" fontId="133" numFmtId="10" xfId="0" applyAlignment="1" applyBorder="1" applyFont="1" applyNumberFormat="1">
      <alignment horizontal="center" readingOrder="0" shrinkToFit="0" vertical="center" wrapText="0"/>
    </xf>
    <xf borderId="157" fillId="0" fontId="1" numFmtId="0" xfId="0" applyBorder="1" applyFont="1"/>
    <xf borderId="0" fillId="3" fontId="139" numFmtId="0" xfId="0" applyAlignment="1" applyFont="1">
      <alignment readingOrder="0"/>
    </xf>
    <xf borderId="0" fillId="0" fontId="1" numFmtId="0" xfId="0" applyAlignment="1" applyFont="1">
      <alignment readingOrder="0"/>
    </xf>
    <xf borderId="153" fillId="5" fontId="130" numFmtId="0" xfId="0" applyAlignment="1" applyBorder="1" applyFont="1">
      <alignment horizontal="center" readingOrder="0" shrinkToFit="0" vertical="bottom" wrapText="0"/>
    </xf>
    <xf borderId="154" fillId="5" fontId="130" numFmtId="0" xfId="0" applyAlignment="1" applyBorder="1" applyFont="1">
      <alignment horizontal="left" readingOrder="0" shrinkToFit="0" vertical="bottom" wrapText="0"/>
    </xf>
    <xf borderId="154" fillId="11" fontId="130" numFmtId="0" xfId="0" applyAlignment="1" applyBorder="1" applyFont="1">
      <alignment horizontal="left" readingOrder="0" shrinkToFit="0" vertical="bottom" wrapText="0"/>
    </xf>
    <xf borderId="0" fillId="3" fontId="124" numFmtId="0" xfId="0" applyAlignment="1" applyFont="1">
      <alignment horizontal="center" readingOrder="0" shrinkToFit="0" vertical="center" wrapText="1"/>
    </xf>
    <xf borderId="153" fillId="2" fontId="130" numFmtId="0" xfId="0" applyAlignment="1" applyBorder="1" applyFont="1">
      <alignment horizontal="center" readingOrder="0" shrinkToFit="0" vertical="bottom" wrapText="0"/>
    </xf>
    <xf borderId="156" fillId="23" fontId="126" numFmtId="3" xfId="0" applyAlignment="1" applyBorder="1" applyFont="1" applyNumberFormat="1">
      <alignment horizontal="center" readingOrder="0" shrinkToFit="0" vertical="bottom" wrapText="0"/>
    </xf>
    <xf borderId="156" fillId="2" fontId="131" numFmtId="0" xfId="0" applyAlignment="1" applyBorder="1" applyFont="1">
      <alignment horizontal="center" readingOrder="0" shrinkToFit="0" vertical="bottom" wrapText="0"/>
    </xf>
    <xf borderId="156" fillId="2" fontId="130" numFmtId="0" xfId="0" applyAlignment="1" applyBorder="1" applyFont="1">
      <alignment horizontal="center" readingOrder="0" shrinkToFit="0" vertical="bottom" wrapText="0"/>
    </xf>
    <xf borderId="158" fillId="4" fontId="140" numFmtId="0" xfId="0" applyAlignment="1" applyBorder="1" applyFont="1">
      <alignment horizontal="center" readingOrder="0" shrinkToFit="0" vertical="bottom" wrapText="0"/>
    </xf>
    <xf borderId="21" fillId="0" fontId="126" numFmtId="167" xfId="0" applyAlignment="1" applyBorder="1" applyFont="1" applyNumberFormat="1">
      <alignment horizontal="center" readingOrder="0" shrinkToFit="0" vertical="bottom" wrapText="0"/>
    </xf>
    <xf borderId="156" fillId="22" fontId="125" numFmtId="171" xfId="0" applyAlignment="1" applyBorder="1" applyFont="1" applyNumberFormat="1">
      <alignment horizontal="center" readingOrder="0" shrinkToFit="0" vertical="bottom" wrapText="0"/>
    </xf>
    <xf borderId="156" fillId="22" fontId="125" numFmtId="4" xfId="0" applyAlignment="1" applyBorder="1" applyFont="1" applyNumberFormat="1">
      <alignment horizontal="center" readingOrder="0" shrinkToFit="0" vertical="bottom" wrapText="0"/>
    </xf>
    <xf borderId="25" fillId="4" fontId="126" numFmtId="0" xfId="0" applyAlignment="1" applyBorder="1" applyFont="1">
      <alignment horizontal="center" readingOrder="0" shrinkToFit="0" vertical="bottom" wrapText="0"/>
    </xf>
    <xf borderId="159" fillId="4" fontId="140" numFmtId="0" xfId="0" applyAlignment="1" applyBorder="1" applyFont="1">
      <alignment horizontal="center" readingOrder="0" shrinkToFit="0" vertical="bottom" wrapText="0"/>
    </xf>
    <xf borderId="22" fillId="0" fontId="126" numFmtId="167" xfId="0" applyAlignment="1" applyBorder="1" applyFont="1" applyNumberFormat="1">
      <alignment horizontal="center" readingOrder="0" shrinkToFit="0" vertical="bottom" wrapText="0"/>
    </xf>
    <xf borderId="155" fillId="23" fontId="126" numFmtId="9" xfId="0" applyAlignment="1" applyBorder="1" applyFont="1" applyNumberFormat="1">
      <alignment horizontal="center" readingOrder="0" shrinkToFit="0" vertical="bottom" wrapText="0"/>
    </xf>
    <xf borderId="19" fillId="2" fontId="129" numFmtId="0" xfId="0" applyAlignment="1" applyBorder="1" applyFont="1">
      <alignment horizontal="center" readingOrder="0" textRotation="90" vertical="center"/>
    </xf>
    <xf borderId="160" fillId="4" fontId="140" numFmtId="0" xfId="0" applyAlignment="1" applyBorder="1" applyFont="1">
      <alignment horizontal="center" readingOrder="0" shrinkToFit="0" vertical="bottom" wrapText="0"/>
    </xf>
    <xf borderId="25" fillId="0" fontId="126" numFmtId="167" xfId="0" applyAlignment="1" applyBorder="1" applyFont="1" applyNumberFormat="1">
      <alignment horizontal="center" readingOrder="0" shrinkToFit="0" vertical="bottom" wrapText="0"/>
    </xf>
    <xf borderId="156" fillId="4" fontId="133" numFmtId="167" xfId="0" applyAlignment="1" applyBorder="1" applyFont="1" applyNumberFormat="1">
      <alignment horizontal="center" readingOrder="0" shrinkToFit="0" vertical="bottom" wrapText="0"/>
    </xf>
    <xf borderId="156" fillId="4" fontId="140" numFmtId="0" xfId="0" applyAlignment="1" applyBorder="1" applyFont="1">
      <alignment horizontal="center" readingOrder="0" shrinkToFit="0" vertical="bottom" wrapText="0"/>
    </xf>
    <xf borderId="155" fillId="0" fontId="138" numFmtId="167" xfId="0" applyAlignment="1" applyBorder="1" applyFont="1" applyNumberFormat="1">
      <alignment horizontal="center" readingOrder="0" shrinkToFit="0" vertical="bottom" wrapText="0"/>
    </xf>
    <xf borderId="153" fillId="0" fontId="1" numFmtId="0" xfId="0" applyAlignment="1" applyBorder="1" applyFont="1">
      <alignment horizontal="left" readingOrder="0"/>
    </xf>
    <xf borderId="156" fillId="23" fontId="133" numFmtId="167" xfId="0" applyAlignment="1" applyBorder="1" applyFont="1" applyNumberFormat="1">
      <alignment horizontal="center" readingOrder="0" shrinkToFit="0" vertical="bottom" wrapText="0"/>
    </xf>
    <xf borderId="0" fillId="4" fontId="140" numFmtId="0" xfId="0" applyAlignment="1" applyFont="1">
      <alignment horizontal="center" readingOrder="0" shrinkToFit="0" vertical="bottom" wrapText="0"/>
    </xf>
    <xf borderId="153" fillId="0" fontId="1" numFmtId="0" xfId="0" applyAlignment="1" applyBorder="1" applyFont="1">
      <alignment readingOrder="0"/>
    </xf>
    <xf borderId="156" fillId="22" fontId="125" numFmtId="167" xfId="0" applyAlignment="1" applyBorder="1" applyFont="1" applyNumberFormat="1">
      <alignment horizontal="center" readingOrder="0" shrinkToFit="0" vertical="bottom" wrapText="0"/>
    </xf>
    <xf borderId="19" fillId="12" fontId="141" numFmtId="0" xfId="0" applyAlignment="1" applyBorder="1" applyFont="1">
      <alignment horizontal="center" readingOrder="0" shrinkToFit="0" vertical="center" wrapText="1"/>
    </xf>
    <xf borderId="156" fillId="23" fontId="142" numFmtId="167" xfId="0" applyAlignment="1" applyBorder="1" applyFont="1" applyNumberFormat="1">
      <alignment horizontal="center" readingOrder="0" shrinkToFit="0" vertical="bottom" wrapText="0"/>
    </xf>
    <xf borderId="0" fillId="0" fontId="1" numFmtId="0" xfId="0" applyAlignment="1" applyFont="1">
      <alignment readingOrder="0" shrinkToFit="0" wrapText="1"/>
    </xf>
    <xf borderId="156" fillId="4" fontId="126" numFmtId="0" xfId="0" applyAlignment="1" applyBorder="1" applyFont="1">
      <alignment horizontal="left" readingOrder="0" shrinkToFit="0" vertical="bottom" wrapText="0"/>
    </xf>
    <xf borderId="156" fillId="0" fontId="1" numFmtId="0" xfId="0" applyBorder="1" applyFont="1"/>
    <xf borderId="156" fillId="22" fontId="142" numFmtId="167" xfId="0" applyAlignment="1" applyBorder="1" applyFont="1" applyNumberFormat="1">
      <alignment horizontal="center" readingOrder="0" shrinkToFit="0" vertical="bottom" wrapText="0"/>
    </xf>
    <xf borderId="153" fillId="4" fontId="126" numFmtId="0" xfId="0" applyAlignment="1" applyBorder="1" applyFont="1">
      <alignment horizontal="left" readingOrder="0" shrinkToFit="0" vertical="bottom" wrapText="1"/>
    </xf>
    <xf borderId="156" fillId="22" fontId="142" numFmtId="3" xfId="0" applyAlignment="1" applyBorder="1" applyFont="1" applyNumberFormat="1">
      <alignment horizontal="center" readingOrder="0" shrinkToFit="0" vertical="bottom" wrapText="0"/>
    </xf>
    <xf borderId="19" fillId="2" fontId="130" numFmtId="0" xfId="0" applyAlignment="1" applyBorder="1" applyFont="1">
      <alignment horizontal="center" readingOrder="0" shrinkToFit="0" vertical="bottom" wrapText="0"/>
    </xf>
    <xf borderId="158" fillId="2" fontId="130" numFmtId="0" xfId="0" applyAlignment="1" applyBorder="1" applyFont="1">
      <alignment horizontal="center" readingOrder="0" shrinkToFit="0" vertical="bottom" wrapText="0"/>
    </xf>
    <xf borderId="19" fillId="4" fontId="126" numFmtId="0" xfId="0" applyAlignment="1" applyBorder="1" applyFont="1">
      <alignment readingOrder="0" shrinkToFit="0" vertical="bottom" wrapText="0"/>
    </xf>
    <xf borderId="158" fillId="0" fontId="126" numFmtId="167" xfId="0" applyAlignment="1" applyBorder="1" applyFont="1" applyNumberFormat="1">
      <alignment horizontal="center" readingOrder="0" shrinkToFit="0" vertical="bottom" wrapText="0"/>
    </xf>
    <xf borderId="1" fillId="0" fontId="1" numFmtId="0" xfId="0" applyAlignment="1" applyBorder="1" applyFont="1">
      <alignment horizontal="left" readingOrder="0"/>
    </xf>
    <xf borderId="159" fillId="0" fontId="126" numFmtId="167" xfId="0" applyAlignment="1" applyBorder="1" applyFont="1" applyNumberFormat="1">
      <alignment horizontal="center" readingOrder="0" shrinkToFit="0" vertical="bottom" wrapText="0"/>
    </xf>
    <xf borderId="1" fillId="0" fontId="1" numFmtId="0" xfId="0" applyAlignment="1" applyBorder="1" applyFont="1">
      <alignment readingOrder="0"/>
    </xf>
    <xf borderId="1" fillId="4" fontId="126" numFmtId="0" xfId="0" applyAlignment="1" applyBorder="1" applyFont="1">
      <alignment horizontal="left" readingOrder="0" shrinkToFit="0" vertical="bottom" wrapText="0"/>
    </xf>
    <xf borderId="156" fillId="23" fontId="126" numFmtId="10" xfId="0" applyAlignment="1" applyBorder="1" applyFont="1" applyNumberFormat="1">
      <alignment horizontal="center" readingOrder="0" shrinkToFit="0" vertical="center" wrapText="0"/>
    </xf>
    <xf borderId="23" fillId="0" fontId="1" numFmtId="0" xfId="0" applyAlignment="1" applyBorder="1" applyFont="1">
      <alignment horizontal="left" readingOrder="0"/>
    </xf>
    <xf borderId="160" fillId="0" fontId="126" numFmtId="167" xfId="0" applyAlignment="1" applyBorder="1" applyFont="1" applyNumberFormat="1">
      <alignment horizontal="center" readingOrder="0" shrinkToFit="0" vertical="bottom" wrapText="0"/>
    </xf>
    <xf borderId="156" fillId="23" fontId="126" numFmtId="9" xfId="0" applyAlignment="1" applyBorder="1" applyFont="1" applyNumberFormat="1">
      <alignment horizontal="center" readingOrder="0" shrinkToFit="0" vertical="center" wrapText="0"/>
    </xf>
    <xf borderId="153" fillId="3" fontId="45" numFmtId="0" xfId="0" applyAlignment="1" applyBorder="1" applyFont="1">
      <alignment readingOrder="0"/>
    </xf>
    <xf borderId="156" fillId="3" fontId="45" numFmtId="0" xfId="0" applyAlignment="1" applyBorder="1" applyFont="1">
      <alignment horizontal="center"/>
    </xf>
    <xf borderId="156" fillId="0" fontId="126" numFmtId="167" xfId="0" applyAlignment="1" applyBorder="1" applyFont="1" applyNumberFormat="1">
      <alignment horizontal="center" readingOrder="0" shrinkToFit="0" vertical="center" wrapText="0"/>
    </xf>
    <xf borderId="156" fillId="0" fontId="1" numFmtId="0" xfId="0" applyAlignment="1" applyBorder="1" applyFont="1">
      <alignment horizontal="center" readingOrder="0" vertical="center"/>
    </xf>
    <xf borderId="156" fillId="4" fontId="126" numFmtId="9" xfId="0" applyAlignment="1" applyBorder="1" applyFont="1" applyNumberFormat="1">
      <alignment horizontal="center" readingOrder="0" shrinkToFit="0" vertical="center" wrapText="0"/>
    </xf>
    <xf borderId="156" fillId="4" fontId="126" numFmtId="167" xfId="0" applyAlignment="1" applyBorder="1" applyFont="1" applyNumberFormat="1">
      <alignment horizontal="center" readingOrder="0" shrinkToFit="0" vertical="center" wrapText="0"/>
    </xf>
    <xf borderId="0" fillId="4" fontId="143" numFmtId="167" xfId="0" applyAlignment="1" applyFont="1" applyNumberFormat="1">
      <alignment readingOrder="0" shrinkToFit="0" vertical="bottom" wrapText="0"/>
    </xf>
    <xf borderId="153" fillId="9" fontId="126" numFmtId="0" xfId="0" applyAlignment="1" applyBorder="1" applyFont="1">
      <alignment horizontal="left" readingOrder="0" shrinkToFit="0" vertical="center" wrapText="0"/>
    </xf>
    <xf borderId="156" fillId="9" fontId="126" numFmtId="168" xfId="0" applyAlignment="1" applyBorder="1" applyFont="1" applyNumberFormat="1">
      <alignment horizontal="center" readingOrder="0" shrinkToFit="0" vertical="center" wrapText="0"/>
    </xf>
    <xf borderId="156" fillId="9" fontId="126" numFmtId="0" xfId="0" applyAlignment="1" applyBorder="1" applyFont="1">
      <alignment horizontal="center" readingOrder="0" shrinkToFit="0" vertical="center" wrapText="0"/>
    </xf>
    <xf borderId="0" fillId="4" fontId="143" numFmtId="168" xfId="0" applyAlignment="1" applyFont="1" applyNumberFormat="1">
      <alignment horizontal="center" readingOrder="0" shrinkToFit="0" vertical="bottom" wrapText="0"/>
    </xf>
    <xf borderId="0" fillId="21" fontId="126" numFmtId="0" xfId="0" applyAlignment="1" applyFont="1">
      <alignment shrinkToFit="0" vertical="bottom" wrapText="0"/>
    </xf>
    <xf borderId="19" fillId="2" fontId="90" numFmtId="0" xfId="0" applyAlignment="1" applyBorder="1" applyFont="1">
      <alignment horizontal="center" readingOrder="0" shrinkToFit="0" vertical="center" wrapText="0"/>
    </xf>
    <xf borderId="0" fillId="0" fontId="126" numFmtId="0" xfId="0" applyAlignment="1" applyFont="1">
      <alignment horizontal="center" readingOrder="0" shrinkToFit="0" vertical="bottom" wrapText="0"/>
    </xf>
    <xf borderId="0" fillId="4" fontId="126" numFmtId="0" xfId="0" applyAlignment="1" applyFont="1">
      <alignment horizontal="right" readingOrder="0" shrinkToFit="0" vertical="bottom" wrapText="0"/>
    </xf>
    <xf borderId="19" fillId="5" fontId="144" numFmtId="0" xfId="0" applyAlignment="1" applyBorder="1" applyFont="1">
      <alignment horizontal="left" readingOrder="0" shrinkToFit="0" vertical="bottom" wrapText="0"/>
    </xf>
    <xf borderId="154" fillId="3" fontId="145" numFmtId="0" xfId="0" applyAlignment="1" applyBorder="1" applyFont="1">
      <alignment horizontal="center" readingOrder="0"/>
    </xf>
    <xf borderId="155" fillId="0" fontId="126" numFmtId="0" xfId="0" applyAlignment="1" applyBorder="1" applyFont="1">
      <alignment horizontal="center" readingOrder="0" shrinkToFit="0" vertical="bottom" wrapText="0"/>
    </xf>
    <xf borderId="23" fillId="5" fontId="132" numFmtId="0" xfId="0" applyAlignment="1" applyBorder="1" applyFont="1">
      <alignment horizontal="center" readingOrder="0" shrinkToFit="0" vertical="bottom" wrapText="0"/>
    </xf>
    <xf borderId="153" fillId="5" fontId="131" numFmtId="0" xfId="0" applyAlignment="1" applyBorder="1" applyFont="1">
      <alignment horizontal="center" readingOrder="0" shrinkToFit="0" vertical="center" wrapText="0"/>
    </xf>
    <xf borderId="154" fillId="5" fontId="131" numFmtId="0" xfId="0" applyAlignment="1" applyBorder="1" applyFont="1">
      <alignment horizontal="center" readingOrder="0" shrinkToFit="0" vertical="center" wrapText="0"/>
    </xf>
    <xf borderId="155" fillId="5" fontId="131" numFmtId="0" xfId="0" applyAlignment="1" applyBorder="1" applyFont="1">
      <alignment horizontal="center" readingOrder="0" shrinkToFit="0" vertical="center" wrapText="0"/>
    </xf>
    <xf borderId="156" fillId="5" fontId="131" numFmtId="0" xfId="0" applyAlignment="1" applyBorder="1" applyFont="1">
      <alignment horizontal="center" readingOrder="0" shrinkToFit="0" vertical="center" wrapText="0"/>
    </xf>
    <xf borderId="1" fillId="4" fontId="126" numFmtId="0" xfId="0" applyAlignment="1" applyBorder="1" applyFont="1">
      <alignment readingOrder="0" shrinkToFit="0" vertical="bottom" wrapText="0"/>
    </xf>
    <xf borderId="0" fillId="0" fontId="1" numFmtId="168" xfId="0" applyAlignment="1" applyFont="1" applyNumberFormat="1">
      <alignment horizontal="right"/>
    </xf>
    <xf borderId="158" fillId="4" fontId="138" numFmtId="168" xfId="0" applyAlignment="1" applyBorder="1" applyFont="1" applyNumberFormat="1">
      <alignment horizontal="right" readingOrder="0" shrinkToFit="0" vertical="bottom" wrapText="0"/>
    </xf>
    <xf borderId="1" fillId="4" fontId="1" numFmtId="0" xfId="0" applyAlignment="1" applyBorder="1" applyFont="1">
      <alignment horizontal="right"/>
    </xf>
    <xf borderId="0" fillId="4" fontId="126" numFmtId="167" xfId="0" applyAlignment="1" applyFont="1" applyNumberFormat="1">
      <alignment horizontal="right" readingOrder="0" shrinkToFit="0" vertical="bottom" wrapText="0"/>
    </xf>
    <xf borderId="22" fillId="4" fontId="1" numFmtId="0" xfId="0" applyAlignment="1" applyBorder="1" applyFont="1">
      <alignment horizontal="right"/>
    </xf>
    <xf borderId="159" fillId="4" fontId="138" numFmtId="0" xfId="0" applyAlignment="1" applyBorder="1" applyFont="1">
      <alignment horizontal="right" readingOrder="0" shrinkToFit="0" vertical="bottom" wrapText="0"/>
    </xf>
    <xf borderId="0" fillId="4" fontId="36" numFmtId="0" xfId="0" applyAlignment="1" applyFont="1">
      <alignment vertical="bottom"/>
    </xf>
    <xf borderId="0" fillId="21" fontId="138" numFmtId="0" xfId="0" applyAlignment="1" applyFont="1">
      <alignment readingOrder="0" shrinkToFit="0" vertical="bottom" wrapText="0"/>
    </xf>
    <xf borderId="1" fillId="4" fontId="1" numFmtId="168" xfId="0" applyAlignment="1" applyBorder="1" applyFont="1" applyNumberFormat="1">
      <alignment horizontal="right"/>
    </xf>
    <xf borderId="22" fillId="4" fontId="126" numFmtId="0" xfId="0" applyAlignment="1" applyBorder="1" applyFont="1">
      <alignment horizontal="right" readingOrder="0" shrinkToFit="0" vertical="bottom" wrapText="0"/>
    </xf>
    <xf borderId="0" fillId="21" fontId="146" numFmtId="0" xfId="0" applyAlignment="1" applyFont="1">
      <alignment shrinkToFit="0" vertical="bottom" wrapText="0"/>
    </xf>
    <xf borderId="23" fillId="4" fontId="1" numFmtId="168" xfId="0" applyAlignment="1" applyBorder="1" applyFont="1" applyNumberFormat="1">
      <alignment horizontal="right" readingOrder="0"/>
    </xf>
    <xf borderId="24" fillId="4" fontId="126" numFmtId="0" xfId="0" applyAlignment="1" applyBorder="1" applyFont="1">
      <alignment horizontal="right" readingOrder="0" shrinkToFit="0" vertical="bottom" wrapText="0"/>
    </xf>
    <xf borderId="24" fillId="4" fontId="126" numFmtId="0" xfId="0" applyAlignment="1" applyBorder="1" applyFont="1">
      <alignment horizontal="right" shrinkToFit="0" vertical="bottom" wrapText="0"/>
    </xf>
    <xf borderId="25" fillId="4" fontId="126" numFmtId="0" xfId="0" applyAlignment="1" applyBorder="1" applyFont="1">
      <alignment horizontal="right" shrinkToFit="0" vertical="bottom" wrapText="0"/>
    </xf>
    <xf borderId="160" fillId="4" fontId="138" numFmtId="168" xfId="0" applyAlignment="1" applyBorder="1" applyFont="1" applyNumberFormat="1">
      <alignment horizontal="right" readingOrder="0" shrinkToFit="0" vertical="bottom" wrapText="0"/>
    </xf>
    <xf borderId="0" fillId="21" fontId="147" numFmtId="3" xfId="0" applyAlignment="1" applyFont="1" applyNumberFormat="1">
      <alignment horizontal="right" readingOrder="0" shrinkToFit="0" vertical="bottom" wrapText="0"/>
    </xf>
    <xf borderId="153" fillId="8" fontId="138" numFmtId="0" xfId="0" applyAlignment="1" applyBorder="1" applyFont="1">
      <alignment horizontal="right" readingOrder="0" shrinkToFit="0" vertical="bottom" wrapText="0"/>
    </xf>
    <xf borderId="153" fillId="8" fontId="45" numFmtId="167" xfId="0" applyAlignment="1" applyBorder="1" applyFont="1" applyNumberFormat="1">
      <alignment horizontal="right"/>
    </xf>
    <xf borderId="154" fillId="8" fontId="45" numFmtId="167" xfId="0" applyAlignment="1" applyBorder="1" applyFont="1" applyNumberFormat="1">
      <alignment horizontal="right"/>
    </xf>
    <xf borderId="155" fillId="8" fontId="45" numFmtId="167" xfId="0" applyAlignment="1" applyBorder="1" applyFont="1" applyNumberFormat="1">
      <alignment horizontal="right"/>
    </xf>
    <xf borderId="156" fillId="8" fontId="138" numFmtId="167" xfId="0" applyAlignment="1" applyBorder="1" applyFont="1" applyNumberFormat="1">
      <alignment horizontal="right" readingOrder="0" shrinkToFit="0" vertical="bottom" wrapText="0"/>
    </xf>
    <xf borderId="19" fillId="4" fontId="126" numFmtId="167" xfId="0" applyAlignment="1" applyBorder="1" applyFont="1" applyNumberFormat="1">
      <alignment horizontal="right" readingOrder="0" shrinkToFit="0" vertical="bottom" wrapText="0"/>
    </xf>
    <xf borderId="20" fillId="4" fontId="126" numFmtId="167" xfId="0" applyAlignment="1" applyBorder="1" applyFont="1" applyNumberFormat="1">
      <alignment horizontal="right" readingOrder="0" shrinkToFit="0" vertical="bottom" wrapText="0"/>
    </xf>
    <xf borderId="159" fillId="4" fontId="138" numFmtId="167" xfId="0" applyAlignment="1" applyBorder="1" applyFont="1" applyNumberFormat="1">
      <alignment horizontal="right" readingOrder="0" shrinkToFit="0" vertical="bottom" wrapText="0"/>
    </xf>
    <xf borderId="1" fillId="4" fontId="133" numFmtId="167" xfId="0" applyAlignment="1" applyBorder="1" applyFont="1" applyNumberFormat="1">
      <alignment horizontal="right" readingOrder="0" shrinkToFit="0" vertical="bottom" wrapText="0"/>
    </xf>
    <xf borderId="0" fillId="4" fontId="133" numFmtId="167" xfId="0" applyAlignment="1" applyFont="1" applyNumberFormat="1">
      <alignment horizontal="right" readingOrder="0" shrinkToFit="0" vertical="bottom" wrapText="0"/>
    </xf>
    <xf borderId="22" fillId="4" fontId="133" numFmtId="167" xfId="0" applyAlignment="1" applyBorder="1" applyFont="1" applyNumberFormat="1">
      <alignment horizontal="right" readingOrder="0" shrinkToFit="0" vertical="bottom" wrapText="0"/>
    </xf>
    <xf borderId="159" fillId="4" fontId="138" numFmtId="167" xfId="0" applyAlignment="1" applyBorder="1" applyFont="1" applyNumberFormat="1">
      <alignment horizontal="right" readingOrder="0" shrinkToFit="0" vertical="bottom" wrapText="0"/>
    </xf>
    <xf borderId="23" fillId="4" fontId="1" numFmtId="167" xfId="0" applyAlignment="1" applyBorder="1" applyFont="1" applyNumberFormat="1">
      <alignment horizontal="right"/>
    </xf>
    <xf borderId="19" fillId="4" fontId="1" numFmtId="168" xfId="0" applyAlignment="1" applyBorder="1" applyFont="1" applyNumberFormat="1">
      <alignment horizontal="right"/>
    </xf>
    <xf borderId="20" fillId="4" fontId="1" numFmtId="168" xfId="0" applyAlignment="1" applyBorder="1" applyFont="1" applyNumberFormat="1">
      <alignment horizontal="right"/>
    </xf>
    <xf borderId="21" fillId="4" fontId="1" numFmtId="168" xfId="0" applyAlignment="1" applyBorder="1" applyFont="1" applyNumberFormat="1">
      <alignment horizontal="right"/>
    </xf>
    <xf borderId="159" fillId="4" fontId="138" numFmtId="168" xfId="0" applyAlignment="1" applyBorder="1" applyFont="1" applyNumberFormat="1">
      <alignment horizontal="right" readingOrder="0" shrinkToFit="0" vertical="bottom" wrapText="0"/>
    </xf>
    <xf borderId="19" fillId="4" fontId="1" numFmtId="167" xfId="0" applyAlignment="1" applyBorder="1" applyFont="1" applyNumberFormat="1">
      <alignment horizontal="right"/>
    </xf>
    <xf borderId="20" fillId="4" fontId="1" numFmtId="167" xfId="0" applyAlignment="1" applyBorder="1" applyFont="1" applyNumberFormat="1">
      <alignment horizontal="right"/>
    </xf>
    <xf borderId="21" fillId="4" fontId="1" numFmtId="167" xfId="0" applyAlignment="1" applyBorder="1" applyFont="1" applyNumberFormat="1">
      <alignment horizontal="right"/>
    </xf>
    <xf borderId="19" fillId="8" fontId="138" numFmtId="0" xfId="0" applyAlignment="1" applyBorder="1" applyFont="1">
      <alignment horizontal="right" readingOrder="0" shrinkToFit="0" vertical="bottom" wrapText="0"/>
    </xf>
    <xf borderId="19" fillId="8" fontId="45" numFmtId="167" xfId="0" applyAlignment="1" applyBorder="1" applyFont="1" applyNumberFormat="1">
      <alignment horizontal="right"/>
    </xf>
    <xf borderId="20" fillId="8" fontId="45" numFmtId="167" xfId="0" applyAlignment="1" applyBorder="1" applyFont="1" applyNumberFormat="1">
      <alignment horizontal="right"/>
    </xf>
    <xf borderId="158" fillId="8" fontId="138" numFmtId="167" xfId="0" applyAlignment="1" applyBorder="1" applyFont="1" applyNumberFormat="1">
      <alignment horizontal="right" readingOrder="0" shrinkToFit="0" vertical="bottom" wrapText="0"/>
    </xf>
    <xf borderId="153" fillId="0" fontId="126" numFmtId="0" xfId="0" applyAlignment="1" applyBorder="1" applyFont="1">
      <alignment readingOrder="0" shrinkToFit="0" vertical="bottom" wrapText="0"/>
    </xf>
    <xf borderId="154" fillId="0" fontId="126" numFmtId="167" xfId="0" applyAlignment="1" applyBorder="1" applyFont="1" applyNumberFormat="1">
      <alignment horizontal="right" readingOrder="0" shrinkToFit="0" vertical="bottom" wrapText="0"/>
    </xf>
    <xf borderId="154" fillId="3" fontId="126" numFmtId="167" xfId="0" applyAlignment="1" applyBorder="1" applyFont="1" applyNumberFormat="1">
      <alignment horizontal="right" shrinkToFit="0" vertical="bottom" wrapText="0"/>
    </xf>
    <xf borderId="156" fillId="4" fontId="126" numFmtId="167" xfId="0" applyAlignment="1" applyBorder="1" applyFont="1" applyNumberFormat="1">
      <alignment readingOrder="0" shrinkToFit="0" vertical="bottom" wrapText="0"/>
    </xf>
    <xf borderId="23" fillId="5" fontId="144" numFmtId="0" xfId="0" applyAlignment="1" applyBorder="1" applyFont="1">
      <alignment horizontal="right" readingOrder="0" shrinkToFit="0" vertical="bottom" wrapText="0"/>
    </xf>
    <xf borderId="23" fillId="5" fontId="118" numFmtId="0" xfId="0" applyAlignment="1" applyBorder="1" applyFont="1">
      <alignment horizontal="right"/>
    </xf>
    <xf borderId="24" fillId="5" fontId="118" numFmtId="0" xfId="0" applyAlignment="1" applyBorder="1" applyFont="1">
      <alignment horizontal="right"/>
    </xf>
    <xf borderId="25" fillId="5" fontId="118" numFmtId="0" xfId="0" applyAlignment="1" applyBorder="1" applyFont="1">
      <alignment horizontal="right"/>
    </xf>
    <xf borderId="160" fillId="5" fontId="118" numFmtId="0" xfId="0" applyAlignment="1" applyBorder="1" applyFont="1">
      <alignment horizontal="right"/>
    </xf>
    <xf borderId="23" fillId="5" fontId="118" numFmtId="167" xfId="0" applyAlignment="1" applyBorder="1" applyFont="1" applyNumberFormat="1">
      <alignment horizontal="right"/>
    </xf>
    <xf borderId="24" fillId="5" fontId="118" numFmtId="167" xfId="0" applyAlignment="1" applyBorder="1" applyFont="1" applyNumberFormat="1">
      <alignment horizontal="right"/>
    </xf>
    <xf borderId="25" fillId="5" fontId="118" numFmtId="167" xfId="0" applyAlignment="1" applyBorder="1" applyFont="1" applyNumberFormat="1">
      <alignment horizontal="right"/>
    </xf>
    <xf borderId="160" fillId="5" fontId="118" numFmtId="167" xfId="0" applyAlignment="1" applyBorder="1" applyFont="1" applyNumberFormat="1">
      <alignment horizontal="right"/>
    </xf>
    <xf borderId="19" fillId="11" fontId="144" numFmtId="0" xfId="0" applyAlignment="1" applyBorder="1" applyFont="1">
      <alignment horizontal="left" readingOrder="0" shrinkToFit="0" vertical="bottom" wrapText="0"/>
    </xf>
    <xf borderId="153" fillId="3" fontId="145" numFmtId="0" xfId="0" applyAlignment="1" applyBorder="1" applyFont="1">
      <alignment horizontal="center" readingOrder="0"/>
    </xf>
    <xf borderId="21" fillId="4" fontId="133" numFmtId="0" xfId="0" applyAlignment="1" applyBorder="1" applyFont="1">
      <alignment horizontal="center" readingOrder="0" shrinkToFit="0" vertical="bottom" wrapText="0"/>
    </xf>
    <xf borderId="23" fillId="11" fontId="132" numFmtId="0" xfId="0" applyAlignment="1" applyBorder="1" applyFont="1">
      <alignment horizontal="center" readingOrder="0" shrinkToFit="0" vertical="bottom" wrapText="0"/>
    </xf>
    <xf borderId="24" fillId="11" fontId="131" numFmtId="0" xfId="0" applyAlignment="1" applyBorder="1" applyFont="1">
      <alignment horizontal="center" readingOrder="0" shrinkToFit="0" vertical="bottom" wrapText="0"/>
    </xf>
    <xf borderId="156" fillId="11" fontId="131" numFmtId="0" xfId="0" applyAlignment="1" applyBorder="1" applyFont="1">
      <alignment horizontal="right" readingOrder="0" shrinkToFit="0" vertical="bottom" wrapText="0"/>
    </xf>
    <xf borderId="0" fillId="11" fontId="131" numFmtId="0" xfId="0" applyAlignment="1" applyFont="1">
      <alignment horizontal="center" readingOrder="0" shrinkToFit="0" vertical="bottom" wrapText="0"/>
    </xf>
    <xf borderId="1" fillId="0" fontId="1" numFmtId="168" xfId="0" applyAlignment="1" applyBorder="1" applyFont="1" applyNumberFormat="1">
      <alignment horizontal="right"/>
    </xf>
    <xf borderId="19" fillId="0" fontId="1" numFmtId="168" xfId="0" applyAlignment="1" applyBorder="1" applyFont="1" applyNumberFormat="1">
      <alignment horizontal="right"/>
    </xf>
    <xf borderId="20" fillId="0" fontId="1" numFmtId="168" xfId="0" applyAlignment="1" applyBorder="1" applyFont="1" applyNumberFormat="1">
      <alignment horizontal="right"/>
    </xf>
    <xf borderId="21" fillId="0" fontId="1" numFmtId="168" xfId="0" applyAlignment="1" applyBorder="1" applyFont="1" applyNumberFormat="1">
      <alignment horizontal="right"/>
    </xf>
    <xf borderId="1" fillId="4" fontId="1" numFmtId="167" xfId="0" applyAlignment="1" applyBorder="1" applyFont="1" applyNumberFormat="1">
      <alignment horizontal="right"/>
    </xf>
    <xf borderId="23" fillId="0" fontId="1" numFmtId="168" xfId="0" applyAlignment="1" applyBorder="1" applyFont="1" applyNumberFormat="1">
      <alignment horizontal="right"/>
    </xf>
    <xf borderId="24" fillId="0" fontId="1" numFmtId="168" xfId="0" applyAlignment="1" applyBorder="1" applyFont="1" applyNumberFormat="1">
      <alignment horizontal="right"/>
    </xf>
    <xf borderId="1" fillId="8" fontId="45" numFmtId="167" xfId="0" applyAlignment="1" applyBorder="1" applyFont="1" applyNumberFormat="1">
      <alignment horizontal="right"/>
    </xf>
    <xf borderId="0" fillId="8" fontId="45" numFmtId="167" xfId="0" applyAlignment="1" applyFont="1" applyNumberFormat="1">
      <alignment horizontal="right"/>
    </xf>
    <xf borderId="21" fillId="8" fontId="45" numFmtId="167" xfId="0" applyAlignment="1" applyBorder="1" applyFont="1" applyNumberFormat="1">
      <alignment horizontal="right"/>
    </xf>
    <xf borderId="22" fillId="4" fontId="138" numFmtId="167" xfId="0" applyAlignment="1" applyBorder="1" applyFont="1" applyNumberFormat="1">
      <alignment horizontal="right" readingOrder="0" shrinkToFit="0" vertical="bottom" wrapText="0"/>
    </xf>
    <xf borderId="22" fillId="0" fontId="1" numFmtId="168" xfId="0" applyAlignment="1" applyBorder="1" applyFont="1" applyNumberFormat="1">
      <alignment horizontal="right"/>
    </xf>
    <xf borderId="22" fillId="4" fontId="138" numFmtId="167" xfId="0" applyAlignment="1" applyBorder="1" applyFont="1" applyNumberFormat="1">
      <alignment horizontal="right" readingOrder="0" shrinkToFit="0" vertical="bottom" wrapText="0"/>
    </xf>
    <xf borderId="25" fillId="0" fontId="1" numFmtId="168" xfId="0" applyAlignment="1" applyBorder="1" applyFont="1" applyNumberFormat="1">
      <alignment horizontal="right"/>
    </xf>
    <xf borderId="23" fillId="8" fontId="45" numFmtId="167" xfId="0" applyAlignment="1" applyBorder="1" applyFont="1" applyNumberFormat="1">
      <alignment horizontal="right"/>
    </xf>
    <xf borderId="24" fillId="8" fontId="45" numFmtId="167" xfId="0" applyAlignment="1" applyBorder="1" applyFont="1" applyNumberFormat="1">
      <alignment horizontal="right"/>
    </xf>
    <xf borderId="25" fillId="8" fontId="45" numFmtId="167" xfId="0" applyAlignment="1" applyBorder="1" applyFont="1" applyNumberFormat="1">
      <alignment horizontal="right"/>
    </xf>
    <xf borderId="153" fillId="0" fontId="1" numFmtId="168" xfId="0" applyAlignment="1" applyBorder="1" applyFont="1" applyNumberFormat="1">
      <alignment horizontal="right"/>
    </xf>
    <xf borderId="154" fillId="0" fontId="1" numFmtId="168" xfId="0" applyAlignment="1" applyBorder="1" applyFont="1" applyNumberFormat="1">
      <alignment horizontal="right"/>
    </xf>
    <xf borderId="155" fillId="0" fontId="1" numFmtId="168" xfId="0" applyAlignment="1" applyBorder="1" applyFont="1" applyNumberFormat="1">
      <alignment horizontal="right"/>
    </xf>
    <xf borderId="155" fillId="4" fontId="126" numFmtId="167" xfId="0" applyAlignment="1" applyBorder="1" applyFont="1" applyNumberFormat="1">
      <alignment readingOrder="0" shrinkToFit="0" vertical="bottom" wrapText="0"/>
    </xf>
    <xf borderId="0" fillId="3" fontId="126" numFmtId="0" xfId="0" applyAlignment="1" applyFont="1">
      <alignment shrinkToFit="0" vertical="bottom" wrapText="0"/>
    </xf>
    <xf borderId="23" fillId="11" fontId="144" numFmtId="0" xfId="0" applyAlignment="1" applyBorder="1" applyFont="1">
      <alignment horizontal="right" readingOrder="0" shrinkToFit="0" vertical="bottom" wrapText="0"/>
    </xf>
    <xf borderId="23" fillId="11" fontId="118" numFmtId="0" xfId="0" applyAlignment="1" applyBorder="1" applyFont="1">
      <alignment horizontal="right"/>
    </xf>
    <xf borderId="24" fillId="11" fontId="118" numFmtId="0" xfId="0" applyAlignment="1" applyBorder="1" applyFont="1">
      <alignment horizontal="right"/>
    </xf>
    <xf borderId="160" fillId="11" fontId="118" numFmtId="167" xfId="0" applyAlignment="1" applyBorder="1" applyFont="1" applyNumberFormat="1">
      <alignment horizontal="right"/>
    </xf>
    <xf borderId="0" fillId="5" fontId="72" numFmtId="0" xfId="0" applyAlignment="1" applyFont="1">
      <alignment horizontal="center" readingOrder="0" shrinkToFit="0" vertical="center" wrapText="1"/>
    </xf>
    <xf borderId="0" fillId="5" fontId="148" numFmtId="0" xfId="0" applyAlignment="1" applyFont="1">
      <alignment horizontal="center" shrinkToFit="0" vertical="center" wrapText="1"/>
    </xf>
    <xf borderId="0" fillId="5" fontId="149" numFmtId="0" xfId="0" applyAlignment="1" applyFont="1">
      <alignment horizontal="center" vertical="center"/>
    </xf>
    <xf borderId="0" fillId="5" fontId="150" numFmtId="0" xfId="0" applyAlignment="1" applyFont="1">
      <alignment horizontal="center" shrinkToFit="0" vertical="center" wrapText="1"/>
    </xf>
    <xf borderId="0" fillId="5" fontId="151" numFmtId="0" xfId="0" applyAlignment="1" applyFont="1">
      <alignment horizontal="center" shrinkToFit="0" vertical="center" wrapText="1"/>
    </xf>
    <xf borderId="0" fillId="5" fontId="151" numFmtId="0" xfId="0" applyAlignment="1" applyFont="1">
      <alignment horizontal="center" readingOrder="0" vertical="center"/>
    </xf>
    <xf borderId="0" fillId="5" fontId="151" numFmtId="0" xfId="0" applyAlignment="1" applyFont="1">
      <alignment horizontal="center" readingOrder="0" shrinkToFit="0" vertical="center" wrapText="1"/>
    </xf>
    <xf borderId="0" fillId="0" fontId="148" numFmtId="0" xfId="0" applyAlignment="1" applyFont="1">
      <alignment horizontal="center" readingOrder="0" shrinkToFit="0" vertical="center" wrapText="1"/>
    </xf>
    <xf borderId="0" fillId="0" fontId="149" numFmtId="0" xfId="0" applyAlignment="1" applyFont="1">
      <alignment horizontal="center" vertical="center"/>
    </xf>
    <xf borderId="0" fillId="4" fontId="150" numFmtId="0" xfId="0" applyAlignment="1" applyFont="1">
      <alignment horizontal="center" shrinkToFit="0" vertical="center" wrapText="1"/>
    </xf>
    <xf borderId="0" fillId="4" fontId="151" numFmtId="0" xfId="0" applyAlignment="1" applyFont="1">
      <alignment horizontal="center" shrinkToFit="0" vertical="center" wrapText="1"/>
    </xf>
    <xf borderId="0" fillId="4" fontId="151" numFmtId="0" xfId="0" applyAlignment="1" applyFont="1">
      <alignment horizontal="center" readingOrder="0" vertical="center"/>
    </xf>
    <xf borderId="0" fillId="4" fontId="151" numFmtId="0" xfId="0" applyAlignment="1" applyFont="1">
      <alignment horizontal="center" readingOrder="0" shrinkToFit="0" vertical="center" wrapText="1"/>
    </xf>
    <xf borderId="0" fillId="4" fontId="149" numFmtId="0" xfId="0" applyAlignment="1" applyFont="1">
      <alignment horizontal="center" vertical="center"/>
    </xf>
    <xf borderId="0" fillId="0" fontId="149" numFmtId="0" xfId="0" applyAlignment="1" applyFont="1">
      <alignment horizontal="center" readingOrder="0" shrinkToFit="0" vertical="center" wrapText="1"/>
    </xf>
    <xf borderId="0" fillId="0" fontId="148" numFmtId="0" xfId="0" applyAlignment="1" applyFont="1">
      <alignment horizontal="center" shrinkToFit="0" vertical="center" wrapText="1"/>
    </xf>
    <xf borderId="0" fillId="10" fontId="152" numFmtId="0" xfId="0" applyAlignment="1" applyFont="1">
      <alignment horizontal="center" readingOrder="0" shrinkToFit="0" vertical="center" wrapText="1"/>
    </xf>
    <xf borderId="0" fillId="10" fontId="149" numFmtId="0" xfId="0" applyAlignment="1" applyFont="1">
      <alignment horizontal="center" vertical="center"/>
    </xf>
    <xf borderId="0" fillId="10" fontId="150" numFmtId="0" xfId="0" applyAlignment="1" applyFont="1">
      <alignment horizontal="center" readingOrder="0" shrinkToFit="0" vertical="center" wrapText="1"/>
    </xf>
    <xf borderId="0" fillId="10" fontId="148" numFmtId="0" xfId="0" applyAlignment="1" applyFont="1">
      <alignment horizontal="center" readingOrder="0" shrinkToFit="0" vertical="center" wrapText="1"/>
    </xf>
    <xf borderId="0" fillId="10" fontId="148" numFmtId="0" xfId="0" applyAlignment="1" applyFont="1">
      <alignment horizontal="center" readingOrder="0" shrinkToFit="0" vertical="center" wrapText="1"/>
    </xf>
    <xf borderId="0" fillId="0" fontId="150" numFmtId="0" xfId="0" applyAlignment="1" applyFont="1">
      <alignment horizontal="center" readingOrder="0" vertical="center"/>
    </xf>
    <xf borderId="0" fillId="0" fontId="150" numFmtId="0" xfId="0" applyAlignment="1" applyFont="1">
      <alignment horizontal="center" readingOrder="0" shrinkToFit="0" vertical="center" wrapText="1"/>
    </xf>
    <xf borderId="0" fillId="0" fontId="148" numFmtId="0" xfId="0" applyAlignment="1" applyFont="1">
      <alignment horizontal="center" readingOrder="0" shrinkToFit="0" vertical="center" wrapText="1"/>
    </xf>
    <xf borderId="0" fillId="0" fontId="149" numFmtId="0" xfId="0" applyAlignment="1" applyFont="1">
      <alignment horizontal="center" readingOrder="0" vertical="center"/>
    </xf>
    <xf borderId="0" fillId="0" fontId="0" numFmtId="0" xfId="0" applyAlignment="1" applyFont="1">
      <alignment horizontal="center" readingOrder="0" vertical="center"/>
    </xf>
    <xf borderId="0" fillId="12" fontId="152" numFmtId="0" xfId="0" applyAlignment="1" applyFont="1">
      <alignment horizontal="center" readingOrder="0" shrinkToFit="0" vertical="center" wrapText="1"/>
    </xf>
    <xf borderId="0" fillId="12" fontId="151" numFmtId="0" xfId="0" applyAlignment="1" applyFont="1">
      <alignment horizontal="center" readingOrder="0" shrinkToFit="0" vertical="center" wrapText="1"/>
    </xf>
    <xf borderId="0" fillId="12" fontId="151" numFmtId="0" xfId="0" applyAlignment="1" applyFont="1">
      <alignment horizontal="center" shrinkToFit="0" vertical="center" wrapText="1"/>
    </xf>
    <xf borderId="0" fillId="12" fontId="153" numFmtId="0" xfId="0" applyAlignment="1" applyFont="1">
      <alignment horizontal="center" readingOrder="0" shrinkToFit="0" vertical="center" wrapText="1"/>
    </xf>
    <xf borderId="0" fillId="24" fontId="150" numFmtId="0" xfId="0" applyAlignment="1" applyFill="1" applyFont="1">
      <alignment horizontal="center" readingOrder="0" shrinkToFit="0" vertical="center" wrapText="1"/>
    </xf>
    <xf borderId="0" fillId="24" fontId="149" numFmtId="0" xfId="0" applyAlignment="1" applyFont="1">
      <alignment horizontal="center" readingOrder="0" vertical="center"/>
    </xf>
    <xf borderId="0" fillId="11" fontId="149" numFmtId="0" xfId="0" applyAlignment="1" applyFont="1">
      <alignment horizontal="center" readingOrder="0" vertical="center"/>
    </xf>
    <xf borderId="0" fillId="25" fontId="150" numFmtId="0" xfId="0" applyAlignment="1" applyFill="1" applyFont="1">
      <alignment horizontal="center" readingOrder="0" shrinkToFit="0" vertical="center" wrapText="1"/>
    </xf>
    <xf borderId="0" fillId="25" fontId="0" numFmtId="0" xfId="0" applyAlignment="1" applyFont="1">
      <alignment horizontal="center" readingOrder="0" vertical="center"/>
    </xf>
    <xf borderId="0" fillId="25" fontId="149" numFmtId="0" xfId="0" applyAlignment="1" applyFont="1">
      <alignment horizontal="center" readingOrder="0" vertical="center"/>
    </xf>
    <xf borderId="0" fillId="11" fontId="0" numFmtId="0" xfId="0" applyAlignment="1" applyFont="1">
      <alignment horizontal="center" readingOrder="0" vertical="center"/>
    </xf>
    <xf borderId="0" fillId="11" fontId="150" numFmtId="0" xfId="0" applyAlignment="1" applyFont="1">
      <alignment horizontal="center" readingOrder="0" shrinkToFit="0" vertical="center" wrapText="1"/>
    </xf>
    <xf borderId="0" fillId="26" fontId="149" numFmtId="0" xfId="0" applyAlignment="1" applyFill="1" applyFont="1">
      <alignment horizontal="center" readingOrder="0" vertical="center"/>
    </xf>
    <xf borderId="0" fillId="4" fontId="150" numFmtId="0" xfId="0" applyAlignment="1" applyFont="1">
      <alignment horizontal="center" readingOrder="0" shrinkToFit="0" vertical="center" wrapText="1"/>
    </xf>
    <xf borderId="0" fillId="27" fontId="149" numFmtId="0" xfId="0" applyAlignment="1" applyFill="1" applyFont="1">
      <alignment horizontal="center" readingOrder="0" vertical="center"/>
    </xf>
    <xf borderId="0" fillId="28" fontId="149" numFmtId="0" xfId="0" applyAlignment="1" applyFill="1" applyFont="1">
      <alignment horizontal="center" readingOrder="0" vertical="center"/>
    </xf>
    <xf borderId="0" fillId="4" fontId="148" numFmtId="0" xfId="0" applyAlignment="1" applyFont="1">
      <alignment horizontal="center" readingOrder="0" shrinkToFit="0" vertical="center" wrapText="1"/>
    </xf>
    <xf borderId="0" fillId="4" fontId="148" numFmtId="0" xfId="0" applyAlignment="1" applyFont="1">
      <alignment horizontal="center" readingOrder="0" shrinkToFit="0" vertical="center" wrapText="1"/>
    </xf>
    <xf borderId="0" fillId="4" fontId="148" numFmtId="0" xfId="0" applyAlignment="1" applyFont="1">
      <alignment horizontal="center" shrinkToFit="0" vertical="center" wrapText="1"/>
    </xf>
    <xf borderId="0" fillId="13" fontId="72" numFmtId="0" xfId="0" applyAlignment="1" applyFont="1">
      <alignment horizontal="center" readingOrder="0" shrinkToFit="0" vertical="center" wrapText="1"/>
    </xf>
    <xf borderId="0" fillId="13" fontId="149" numFmtId="0" xfId="0" applyAlignment="1" applyFont="1">
      <alignment horizontal="center" vertical="center"/>
    </xf>
    <xf borderId="0" fillId="13" fontId="150" numFmtId="0" xfId="0" applyAlignment="1" applyFont="1">
      <alignment horizontal="center" readingOrder="0" shrinkToFit="0" vertical="center" wrapText="1"/>
    </xf>
    <xf borderId="0" fillId="13" fontId="148" numFmtId="0" xfId="0" applyAlignment="1" applyFont="1">
      <alignment horizontal="center" readingOrder="0" shrinkToFit="0" vertical="center" wrapText="1"/>
    </xf>
    <xf borderId="0" fillId="13" fontId="148" numFmtId="0" xfId="0" applyAlignment="1" applyFont="1">
      <alignment horizontal="center" readingOrder="0" shrinkToFit="0" vertical="center" wrapText="1"/>
    </xf>
    <xf borderId="0" fillId="13" fontId="148" numFmtId="0" xfId="0" applyAlignment="1" applyFont="1">
      <alignment horizontal="center" shrinkToFit="0" vertical="center" wrapText="1"/>
    </xf>
    <xf borderId="0" fillId="4" fontId="0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0" fillId="29" fontId="72" numFmtId="0" xfId="0" applyAlignment="1" applyFill="1" applyFont="1">
      <alignment horizontal="center" readingOrder="0" shrinkToFit="0" vertical="center" wrapText="1"/>
    </xf>
    <xf borderId="0" fillId="29" fontId="149" numFmtId="0" xfId="0" applyAlignment="1" applyFont="1">
      <alignment horizontal="center" vertical="center"/>
    </xf>
    <xf borderId="0" fillId="29" fontId="0" numFmtId="0" xfId="0" applyAlignment="1" applyFont="1">
      <alignment horizontal="center" vertical="center"/>
    </xf>
    <xf borderId="0" fillId="4" fontId="0" numFmtId="0" xfId="0" applyAlignment="1" applyFont="1">
      <alignment horizontal="center" readingOrder="0" vertical="center"/>
    </xf>
    <xf borderId="0" fillId="3" fontId="149" numFmtId="0" xfId="0" applyAlignment="1" applyFont="1">
      <alignment horizontal="center" shrinkToFit="0" vertical="center" wrapText="0"/>
    </xf>
    <xf borderId="0" fillId="4" fontId="149" numFmtId="0" xfId="0" applyAlignment="1" applyFont="1">
      <alignment horizontal="center" readingOrder="0" vertical="center"/>
    </xf>
    <xf borderId="0" fillId="30" fontId="72" numFmtId="0" xfId="0" applyAlignment="1" applyFill="1" applyFont="1">
      <alignment horizontal="center" readingOrder="0" shrinkToFit="0" vertical="center" wrapText="1"/>
    </xf>
    <xf borderId="0" fillId="30" fontId="149" numFmtId="0" xfId="0" applyAlignment="1" applyFont="1">
      <alignment horizontal="center" vertical="center"/>
    </xf>
    <xf borderId="0" fillId="30" fontId="0" numFmtId="0" xfId="0" applyAlignment="1" applyFont="1">
      <alignment horizontal="center" vertical="center"/>
    </xf>
    <xf borderId="0" fillId="0" fontId="154" numFmtId="0" xfId="0" applyAlignment="1" applyFont="1">
      <alignment horizontal="center" readingOrder="0" shrinkToFit="0" vertical="center" wrapText="1"/>
    </xf>
    <xf borderId="0" fillId="0" fontId="154" numFmtId="0" xfId="0" applyAlignment="1" applyFont="1">
      <alignment horizontal="center" readingOrder="0" vertical="center"/>
    </xf>
    <xf borderId="0" fillId="0" fontId="154" numFmtId="0" xfId="0" applyAlignment="1" applyFont="1">
      <alignment horizontal="center" readingOrder="0" vertical="center"/>
    </xf>
    <xf borderId="0" fillId="3" fontId="155" numFmtId="0" xfId="0" applyAlignment="1" applyFont="1">
      <alignment horizontal="center" readingOrder="0" vertical="center"/>
    </xf>
    <xf borderId="0" fillId="3" fontId="154" numFmtId="0" xfId="0" applyAlignment="1" applyFont="1">
      <alignment horizontal="center" vertical="center"/>
    </xf>
    <xf borderId="0" fillId="3" fontId="154" numFmtId="0" xfId="0" applyAlignment="1" applyFont="1">
      <alignment horizontal="center" readingOrder="0" shrinkToFit="0" vertical="center" wrapText="1"/>
    </xf>
    <xf borderId="0" fillId="3" fontId="154" numFmtId="0" xfId="0" applyAlignment="1" applyFont="1">
      <alignment horizontal="center" shrinkToFit="0" vertical="center" wrapText="0"/>
    </xf>
    <xf borderId="0" fillId="3" fontId="154" numFmtId="0" xfId="0" applyAlignment="1" applyFont="1">
      <alignment horizontal="center" readingOrder="0" vertical="center"/>
    </xf>
    <xf borderId="0" fillId="30" fontId="149" numFmtId="0" xfId="0" applyAlignment="1" applyFont="1">
      <alignment horizontal="center" readingOrder="0" vertical="center"/>
    </xf>
    <xf borderId="0" fillId="30" fontId="156" numFmtId="0" xfId="0" applyAlignment="1" applyFont="1">
      <alignment horizontal="center" vertical="center"/>
    </xf>
    <xf borderId="0" fillId="3" fontId="154" numFmtId="0" xfId="0" applyAlignment="1" applyFont="1">
      <alignment horizontal="center" shrinkToFit="0" vertical="center" wrapText="1"/>
    </xf>
    <xf borderId="0" fillId="3" fontId="154" numFmtId="0" xfId="0" applyAlignment="1" applyFont="1">
      <alignment horizontal="center" shrinkToFit="0" vertical="center" wrapText="1"/>
    </xf>
    <xf borderId="0" fillId="3" fontId="149" numFmtId="167" xfId="0" applyAlignment="1" applyFont="1" applyNumberFormat="1">
      <alignment horizontal="center" shrinkToFit="0" vertical="center" wrapText="1"/>
    </xf>
    <xf borderId="0" fillId="4" fontId="149" numFmtId="167" xfId="0" applyAlignment="1" applyFont="1" applyNumberFormat="1">
      <alignment horizontal="center" readingOrder="0" vertical="center"/>
    </xf>
    <xf borderId="0" fillId="4" fontId="0" numFmtId="167" xfId="0" applyAlignment="1" applyFont="1" applyNumberFormat="1">
      <alignment horizontal="center" vertical="center"/>
    </xf>
    <xf borderId="0" fillId="4" fontId="156" numFmtId="0" xfId="0" applyAlignment="1" applyFont="1">
      <alignment horizontal="center" shrinkToFit="0" vertical="center" wrapText="0"/>
    </xf>
    <xf borderId="0" fillId="4" fontId="0" numFmtId="0" xfId="0" applyAlignment="1" applyFont="1">
      <alignment horizontal="center" readingOrder="0" shrinkToFit="0" vertical="center" wrapText="0"/>
    </xf>
    <xf borderId="0" fillId="2" fontId="72" numFmtId="0" xfId="0" applyAlignment="1" applyFont="1">
      <alignment horizontal="center" readingOrder="0" shrinkToFit="0" vertical="center" wrapText="1"/>
    </xf>
    <xf borderId="0" fillId="2" fontId="149" numFmtId="0" xfId="0" applyAlignment="1" applyFont="1">
      <alignment horizontal="center" vertical="center"/>
    </xf>
    <xf borderId="0" fillId="2" fontId="0" numFmtId="0" xfId="0" applyAlignment="1" applyFont="1">
      <alignment horizontal="center" vertical="center"/>
    </xf>
    <xf borderId="0" fillId="12" fontId="72" numFmtId="0" xfId="0" applyAlignment="1" applyFont="1">
      <alignment horizontal="center" readingOrder="0" shrinkToFit="0" vertical="center" wrapText="1"/>
    </xf>
    <xf borderId="0" fillId="12" fontId="149" numFmtId="0" xfId="0" applyAlignment="1" applyFont="1">
      <alignment horizontal="center" vertical="center"/>
    </xf>
    <xf borderId="0" fillId="12" fontId="0" numFmtId="0" xfId="0" applyAlignment="1" applyFont="1">
      <alignment horizontal="center" vertical="center"/>
    </xf>
    <xf borderId="0" fillId="12" fontId="149" numFmtId="0" xfId="0" applyAlignment="1" applyFont="1">
      <alignment horizontal="center" readingOrder="0" vertical="center"/>
    </xf>
    <xf borderId="0" fillId="12" fontId="156" numFmtId="0" xfId="0" applyAlignment="1" applyFont="1">
      <alignment horizontal="center" vertical="center"/>
    </xf>
    <xf borderId="0" fillId="3" fontId="149" numFmtId="0" xfId="0" applyAlignment="1" applyFont="1">
      <alignment horizontal="center" shrinkToFit="0" vertical="center" wrapText="1"/>
    </xf>
    <xf borderId="0" fillId="2" fontId="149" numFmtId="0" xfId="0" applyAlignment="1" applyFont="1">
      <alignment horizontal="center" readingOrder="0" vertical="center"/>
    </xf>
    <xf borderId="0" fillId="2" fontId="148" numFmtId="0" xfId="0" applyAlignment="1" applyFont="1">
      <alignment horizontal="center" readingOrder="0" shrinkToFit="0" vertical="center" wrapText="1"/>
    </xf>
    <xf borderId="0" fillId="2" fontId="148" numFmtId="0" xfId="0" applyAlignment="1" applyFont="1">
      <alignment horizontal="center" readingOrder="0" shrinkToFit="0" vertical="center" wrapText="0"/>
    </xf>
    <xf borderId="0" fillId="0" fontId="36" numFmtId="0" xfId="0" applyAlignment="1" applyFont="1">
      <alignment horizontal="center" vertical="bottom"/>
    </xf>
    <xf borderId="0" fillId="3" fontId="36" numFmtId="0" xfId="0" applyAlignment="1" applyFont="1">
      <alignment horizontal="center" vertical="bottom"/>
    </xf>
    <xf borderId="0" fillId="3" fontId="36" numFmtId="172" xfId="0" applyAlignment="1" applyFont="1" applyNumberFormat="1">
      <alignment horizontal="center" vertical="bottom"/>
    </xf>
    <xf borderId="0" fillId="0" fontId="36" numFmtId="0" xfId="0" applyAlignment="1" applyFont="1">
      <alignment horizontal="center" vertical="bottom"/>
    </xf>
    <xf borderId="0" fillId="3" fontId="36" numFmtId="0" xfId="0" applyAlignment="1" applyFont="1">
      <alignment horizontal="center" vertical="bottom"/>
    </xf>
    <xf borderId="0" fillId="0" fontId="36" numFmtId="172" xfId="0" applyAlignment="1" applyFont="1" applyNumberFormat="1">
      <alignment horizontal="center" vertical="bottom"/>
    </xf>
    <xf borderId="0" fillId="31" fontId="36" numFmtId="0" xfId="0" applyAlignment="1" applyFill="1" applyFont="1">
      <alignment horizontal="center" vertical="bottom"/>
    </xf>
    <xf borderId="0" fillId="32" fontId="36" numFmtId="0" xfId="0" applyAlignment="1" applyFill="1" applyFont="1">
      <alignment horizontal="center" vertical="bottom"/>
    </xf>
    <xf borderId="0" fillId="9" fontId="36" numFmtId="172" xfId="0" applyAlignment="1" applyFont="1" applyNumberFormat="1">
      <alignment horizontal="center" vertical="bottom"/>
    </xf>
    <xf borderId="0" fillId="3" fontId="0" numFmtId="0" xfId="0" applyAlignment="1" applyFont="1">
      <alignment horizontal="center" readingOrder="0" vertical="center"/>
    </xf>
    <xf borderId="0" fillId="3" fontId="149" numFmtId="0" xfId="0" applyAlignment="1" applyFont="1">
      <alignment horizontal="center" readingOrder="0" shrinkToFit="0" vertical="center" wrapText="0"/>
    </xf>
    <xf borderId="0" fillId="3" fontId="148" numFmtId="0" xfId="0" applyAlignment="1" applyFont="1">
      <alignment horizontal="center" readingOrder="0" vertical="center"/>
    </xf>
    <xf borderId="0" fillId="0" fontId="148" numFmtId="0" xfId="0" applyAlignment="1" applyFont="1">
      <alignment horizontal="center" vertical="center"/>
    </xf>
    <xf borderId="0" fillId="0" fontId="148" numFmtId="2" xfId="0" applyAlignment="1" applyFont="1" applyNumberFormat="1">
      <alignment horizontal="center" vertical="center"/>
    </xf>
    <xf borderId="0" fillId="12" fontId="0" numFmtId="0" xfId="0" applyAlignment="1" applyFont="1">
      <alignment horizontal="center" readingOrder="0" vertical="center"/>
    </xf>
    <xf borderId="0" fillId="12" fontId="149" numFmtId="0" xfId="0" applyAlignment="1" applyFont="1">
      <alignment horizontal="center" readingOrder="0" shrinkToFit="0" vertical="center" wrapText="0"/>
    </xf>
    <xf borderId="0" fillId="33" fontId="149" numFmtId="0" xfId="0" applyAlignment="1" applyFill="1" applyFont="1">
      <alignment horizontal="center" readingOrder="0" vertical="center"/>
    </xf>
    <xf borderId="0" fillId="33" fontId="149" numFmtId="0" xfId="0" applyAlignment="1" applyFont="1">
      <alignment horizontal="center" vertical="center"/>
    </xf>
    <xf borderId="0" fillId="0" fontId="157" numFmtId="0" xfId="0" applyAlignment="1" applyFont="1">
      <alignment horizontal="center" readingOrder="0" vertical="center"/>
    </xf>
    <xf borderId="0" fillId="0" fontId="36" numFmtId="0" xfId="0" applyAlignment="1" applyFont="1">
      <alignment vertical="bottom"/>
    </xf>
    <xf borderId="0" fillId="0" fontId="35" numFmtId="0" xfId="0" applyAlignment="1" applyFont="1">
      <alignment vertical="bottom"/>
    </xf>
    <xf borderId="156" fillId="0" fontId="35" numFmtId="0" xfId="0" applyAlignment="1" applyBorder="1" applyFont="1">
      <alignment shrinkToFit="0" vertical="bottom" wrapText="0"/>
    </xf>
    <xf borderId="0" fillId="0" fontId="36" numFmtId="0" xfId="0" applyAlignment="1" applyFont="1">
      <alignment vertical="bottom"/>
    </xf>
    <xf borderId="0" fillId="7" fontId="158" numFmtId="0" xfId="0" applyAlignment="1" applyFont="1">
      <alignment horizontal="center"/>
    </xf>
    <xf borderId="0" fillId="7" fontId="149" numFmtId="0" xfId="0" applyAlignment="1" applyFont="1">
      <alignment horizontal="center" readingOrder="0" vertical="center"/>
    </xf>
    <xf borderId="0" fillId="7" fontId="148" numFmtId="0" xfId="0" applyAlignment="1" applyFont="1">
      <alignment horizontal="center" readingOrder="0" shrinkToFit="0" vertical="center" wrapText="0"/>
    </xf>
    <xf borderId="0" fillId="0" fontId="1" numFmtId="0" xfId="0" applyFont="1"/>
    <xf borderId="0" fillId="0" fontId="14" numFmtId="0" xfId="0" applyAlignment="1" applyFont="1">
      <alignment readingOrder="0"/>
    </xf>
    <xf borderId="0" fillId="3" fontId="159" numFmtId="0" xfId="0" applyFont="1"/>
    <xf borderId="0" fillId="3" fontId="160" numFmtId="170" xfId="0" applyAlignment="1" applyFont="1" applyNumberFormat="1">
      <alignment horizontal="right" vertical="bottom"/>
    </xf>
    <xf borderId="0" fillId="3" fontId="36" numFmtId="2" xfId="0" applyAlignment="1" applyFont="1" applyNumberFormat="1">
      <alignment horizontal="center" vertical="bottom"/>
    </xf>
    <xf borderId="0" fillId="0" fontId="36" numFmtId="2" xfId="0" applyAlignment="1" applyFont="1" applyNumberFormat="1">
      <alignment horizontal="right" vertical="bottom"/>
    </xf>
    <xf borderId="0" fillId="3" fontId="139" numFmtId="0" xfId="0" applyFont="1"/>
    <xf borderId="0" fillId="0" fontId="36" numFmtId="170" xfId="0" applyAlignment="1" applyFont="1" applyNumberFormat="1">
      <alignment horizontal="right" vertical="bottom"/>
    </xf>
    <xf borderId="0" fillId="3" fontId="139" numFmtId="0" xfId="0" applyFont="1"/>
    <xf borderId="0" fillId="0" fontId="36" numFmtId="0" xfId="0" applyAlignment="1" applyFont="1">
      <alignment readingOrder="0" vertical="bottom"/>
    </xf>
    <xf borderId="0" fillId="7" fontId="148" numFmtId="0" xfId="0" applyAlignment="1" applyFont="1">
      <alignment horizontal="center" readingOrder="0" vertical="center"/>
    </xf>
    <xf borderId="153" fillId="7" fontId="148" numFmtId="0" xfId="0" applyAlignment="1" applyBorder="1" applyFont="1">
      <alignment horizontal="center" readingOrder="0" shrinkToFit="0" vertical="center" wrapText="1"/>
    </xf>
    <xf borderId="154" fillId="7" fontId="148" numFmtId="0" xfId="0" applyAlignment="1" applyBorder="1" applyFont="1">
      <alignment horizontal="center" readingOrder="0" vertical="center"/>
    </xf>
    <xf borderId="154" fillId="7" fontId="148" numFmtId="0" xfId="0" applyAlignment="1" applyBorder="1" applyFont="1">
      <alignment horizontal="center" readingOrder="0" shrinkToFit="0" vertical="center" wrapText="1"/>
    </xf>
    <xf borderId="155" fillId="7" fontId="148" numFmtId="0" xfId="0" applyAlignment="1" applyBorder="1" applyFont="1">
      <alignment horizontal="center" readingOrder="0" vertical="center"/>
    </xf>
    <xf borderId="153" fillId="7" fontId="148" numFmtId="0" xfId="0" applyAlignment="1" applyBorder="1" applyFont="1">
      <alignment horizontal="center" readingOrder="0" vertical="center"/>
    </xf>
    <xf borderId="0" fillId="7" fontId="148" numFmtId="0" xfId="0" applyAlignment="1" applyFont="1">
      <alignment horizontal="center" vertical="center"/>
    </xf>
    <xf borderId="0" fillId="0" fontId="149" numFmtId="0" xfId="0" applyAlignment="1" applyFont="1">
      <alignment horizontal="center" vertical="bottom"/>
    </xf>
    <xf borderId="0" fillId="0" fontId="149" numFmtId="3" xfId="0" applyAlignment="1" applyFont="1" applyNumberFormat="1">
      <alignment horizontal="center" vertical="bottom"/>
    </xf>
    <xf borderId="0" fillId="3" fontId="149" numFmtId="0" xfId="0" applyAlignment="1" applyFont="1">
      <alignment vertical="bottom"/>
    </xf>
    <xf borderId="0" fillId="0" fontId="149" numFmtId="0" xfId="0" applyAlignment="1" applyFont="1">
      <alignment horizontal="right" vertical="bottom"/>
    </xf>
    <xf borderId="0" fillId="0" fontId="149" numFmtId="0" xfId="0" applyAlignment="1" applyFont="1">
      <alignment vertical="bottom"/>
    </xf>
    <xf borderId="0" fillId="3" fontId="149" numFmtId="0" xfId="0" applyAlignment="1" applyFont="1">
      <alignment horizontal="right" vertical="bottom"/>
    </xf>
    <xf borderId="0" fillId="0" fontId="36" numFmtId="0" xfId="0" applyAlignment="1" applyFont="1">
      <alignment horizontal="right" vertical="bottom"/>
    </xf>
    <xf borderId="0" fillId="3" fontId="36" numFmtId="0" xfId="0" applyAlignment="1" applyFont="1">
      <alignment horizontal="right" vertical="bottom"/>
    </xf>
    <xf borderId="0" fillId="0" fontId="36" numFmtId="0" xfId="0" applyAlignment="1" applyFont="1">
      <alignment horizontal="right" vertical="bottom"/>
    </xf>
    <xf borderId="0" fillId="0" fontId="36" numFmtId="164" xfId="0" applyAlignment="1" applyFont="1" applyNumberFormat="1">
      <alignment horizontal="right" vertical="bottom"/>
    </xf>
    <xf borderId="0" fillId="0" fontId="149" numFmtId="0" xfId="0" applyFont="1"/>
    <xf borderId="0" fillId="21" fontId="161" numFmtId="0" xfId="0" applyAlignment="1" applyFont="1">
      <alignment readingOrder="0" shrinkToFit="0" wrapText="1"/>
    </xf>
    <xf borderId="0" fillId="21" fontId="161" numFmtId="0" xfId="0" applyAlignment="1" applyFont="1">
      <alignment shrinkToFit="0" wrapText="1"/>
    </xf>
    <xf borderId="0" fillId="21" fontId="162" numFmtId="0" xfId="0" applyAlignment="1" applyFont="1">
      <alignment readingOrder="0" shrinkToFit="0" wrapText="1"/>
    </xf>
    <xf borderId="0" fillId="21" fontId="163" numFmtId="0" xfId="0" applyAlignment="1" applyFont="1">
      <alignment shrinkToFit="0" vertical="top" wrapText="1"/>
    </xf>
    <xf borderId="156" fillId="21" fontId="163" numFmtId="0" xfId="0" applyAlignment="1" applyBorder="1" applyFont="1">
      <alignment shrinkToFit="0" vertical="bottom" wrapText="1"/>
    </xf>
    <xf borderId="0" fillId="21" fontId="163" numFmtId="0" xfId="0" applyAlignment="1" applyFont="1">
      <alignment shrinkToFit="0" vertical="bottom" wrapText="1"/>
    </xf>
    <xf borderId="0" fillId="21" fontId="163" numFmtId="0" xfId="0" applyAlignment="1" applyFont="1">
      <alignment readingOrder="0" shrinkToFit="0" vertical="bottom" wrapText="1"/>
    </xf>
    <xf borderId="0" fillId="0" fontId="101" numFmtId="0" xfId="0" applyAlignment="1" applyFont="1">
      <alignment vertical="bottom"/>
    </xf>
    <xf borderId="161" fillId="11" fontId="164" numFmtId="0" xfId="0" applyBorder="1" applyFont="1"/>
    <xf borderId="162" fillId="11" fontId="164" numFmtId="0" xfId="0" applyBorder="1" applyFont="1"/>
    <xf borderId="163" fillId="0" fontId="20" numFmtId="0" xfId="0" applyBorder="1" applyFont="1"/>
    <xf borderId="164" fillId="0" fontId="20" numFmtId="0" xfId="0" applyBorder="1" applyFont="1"/>
    <xf borderId="165" fillId="11" fontId="164" numFmtId="0" xfId="0" applyAlignment="1" applyBorder="1" applyFont="1">
      <alignment horizontal="left"/>
    </xf>
    <xf borderId="165" fillId="11" fontId="164" numFmtId="0" xfId="0" applyBorder="1" applyFont="1"/>
    <xf borderId="166" fillId="11" fontId="164" numFmtId="0" xfId="0" applyBorder="1" applyFont="1"/>
    <xf borderId="167" fillId="11" fontId="164" numFmtId="0" xfId="0" applyBorder="1" applyFont="1"/>
    <xf borderId="166" fillId="11" fontId="95" numFmtId="0" xfId="0" applyAlignment="1" applyBorder="1" applyFont="1">
      <alignment horizontal="center" shrinkToFit="0" wrapText="1"/>
    </xf>
    <xf borderId="166" fillId="11" fontId="95" numFmtId="0" xfId="0" applyAlignment="1" applyBorder="1" applyFont="1">
      <alignment horizontal="left" shrinkToFit="0" wrapText="1"/>
    </xf>
    <xf borderId="166" fillId="11" fontId="95" numFmtId="0" xfId="0" applyAlignment="1" applyBorder="1" applyFont="1">
      <alignment horizontal="center" shrinkToFit="0" vertical="center" wrapText="1"/>
    </xf>
    <xf borderId="168" fillId="11" fontId="164" numFmtId="0" xfId="0" applyAlignment="1" applyBorder="1" applyFont="1">
      <alignment horizontal="left"/>
    </xf>
    <xf borderId="168" fillId="11" fontId="164" numFmtId="0" xfId="0" applyBorder="1" applyFont="1"/>
    <xf borderId="169" fillId="11" fontId="95" numFmtId="0" xfId="0" applyAlignment="1" applyBorder="1" applyFont="1">
      <alignment horizontal="center" shrinkToFit="0" wrapText="1"/>
    </xf>
    <xf borderId="170" fillId="0" fontId="20" numFmtId="0" xfId="0" applyBorder="1" applyFont="1"/>
    <xf borderId="171" fillId="0" fontId="20" numFmtId="0" xfId="0" applyBorder="1" applyFont="1"/>
    <xf borderId="166" fillId="11" fontId="85" numFmtId="0" xfId="0" applyAlignment="1" applyBorder="1" applyFont="1">
      <alignment shrinkToFit="0" vertical="center" wrapText="1"/>
    </xf>
    <xf borderId="172" fillId="11" fontId="85" numFmtId="0" xfId="0" applyAlignment="1" applyBorder="1" applyFont="1">
      <alignment horizontal="center" shrinkToFit="0" vertical="center" wrapText="1"/>
    </xf>
    <xf borderId="173" fillId="0" fontId="20" numFmtId="0" xfId="0" applyBorder="1" applyFont="1"/>
    <xf borderId="174" fillId="0" fontId="20" numFmtId="0" xfId="0" applyBorder="1" applyFont="1"/>
    <xf borderId="175" fillId="0" fontId="20" numFmtId="0" xfId="0" applyBorder="1" applyFont="1"/>
    <xf borderId="176" fillId="0" fontId="20" numFmtId="0" xfId="0" applyBorder="1" applyFont="1"/>
    <xf borderId="177" fillId="0" fontId="20" numFmtId="0" xfId="0" applyBorder="1" applyFont="1"/>
    <xf borderId="145" fillId="0" fontId="20" numFmtId="0" xfId="0" applyBorder="1" applyFont="1"/>
    <xf borderId="178" fillId="0" fontId="20" numFmtId="0" xfId="0" applyBorder="1" applyFont="1"/>
    <xf borderId="179" fillId="3" fontId="164" numFmtId="0" xfId="0" applyBorder="1" applyFont="1"/>
    <xf borderId="180" fillId="3" fontId="165" numFmtId="0" xfId="0" applyAlignment="1" applyBorder="1" applyFont="1">
      <alignment horizontal="left" shrinkToFit="0" vertical="top" wrapText="1"/>
    </xf>
    <xf borderId="180" fillId="3" fontId="165" numFmtId="0" xfId="0" applyAlignment="1" applyBorder="1" applyFont="1">
      <alignment horizontal="center" shrinkToFit="0" vertical="center" wrapText="1"/>
    </xf>
    <xf borderId="180" fillId="3" fontId="165" numFmtId="0" xfId="0" applyAlignment="1" applyBorder="1" applyFont="1">
      <alignment shrinkToFit="0" vertical="top" wrapText="1"/>
    </xf>
    <xf borderId="180" fillId="3" fontId="164" numFmtId="0" xfId="0" applyBorder="1" applyFont="1"/>
    <xf borderId="181" fillId="3" fontId="164" numFmtId="0" xfId="0" applyBorder="1" applyFont="1"/>
    <xf borderId="166" fillId="11" fontId="59" numFmtId="0" xfId="0" applyAlignment="1" applyBorder="1" applyFont="1">
      <alignment shrinkToFit="0" vertical="center" wrapText="1"/>
    </xf>
    <xf borderId="182" fillId="3" fontId="164" numFmtId="0" xfId="0" applyBorder="1" applyFont="1"/>
    <xf borderId="166" fillId="3" fontId="166" numFmtId="0" xfId="0" applyAlignment="1" applyBorder="1" applyFont="1">
      <alignment horizontal="left" shrinkToFit="0" vertical="center" wrapText="1"/>
    </xf>
    <xf borderId="142" fillId="16" fontId="167" numFmtId="0" xfId="0" applyAlignment="1" applyBorder="1" applyFont="1">
      <alignment horizontal="center" vertical="center"/>
    </xf>
    <xf borderId="0" fillId="0" fontId="164" numFmtId="0" xfId="0" applyFont="1"/>
    <xf borderId="183" fillId="0" fontId="164" numFmtId="0" xfId="0" applyAlignment="1" applyBorder="1" applyFont="1">
      <alignment horizontal="center" vertical="center"/>
    </xf>
    <xf borderId="184" fillId="0" fontId="20" numFmtId="0" xfId="0" applyBorder="1" applyFont="1"/>
    <xf borderId="185" fillId="0" fontId="20" numFmtId="0" xfId="0" applyBorder="1" applyFont="1"/>
    <xf borderId="186" fillId="3" fontId="164" numFmtId="0" xfId="0" applyBorder="1" applyFont="1"/>
    <xf borderId="166" fillId="3" fontId="166" numFmtId="0" xfId="0" applyAlignment="1" applyBorder="1" applyFont="1">
      <alignment horizontal="left"/>
    </xf>
    <xf borderId="0" fillId="0" fontId="164" numFmtId="0" xfId="0" applyAlignment="1" applyFont="1">
      <alignment horizontal="center" vertical="center"/>
    </xf>
    <xf borderId="187" fillId="0" fontId="20" numFmtId="0" xfId="0" applyBorder="1" applyFont="1"/>
    <xf borderId="188" fillId="0" fontId="20" numFmtId="0" xfId="0" applyBorder="1" applyFont="1"/>
    <xf borderId="142" fillId="34" fontId="167" numFmtId="0" xfId="0" applyAlignment="1" applyBorder="1" applyFill="1" applyFont="1">
      <alignment horizontal="center" shrinkToFit="0" vertical="center" wrapText="1"/>
    </xf>
    <xf borderId="166" fillId="3" fontId="164" numFmtId="0" xfId="0" applyAlignment="1" applyBorder="1" applyFont="1">
      <alignment horizontal="center" shrinkToFit="0" vertical="center" wrapText="1"/>
    </xf>
    <xf borderId="189" fillId="11" fontId="164" numFmtId="0" xfId="0" applyBorder="1" applyFont="1"/>
    <xf borderId="142" fillId="34" fontId="167" numFmtId="0" xfId="0" applyAlignment="1" applyBorder="1" applyFont="1">
      <alignment horizontal="center" vertical="center"/>
    </xf>
    <xf borderId="166" fillId="3" fontId="89" numFmtId="0" xfId="0" applyAlignment="1" applyBorder="1" applyFont="1">
      <alignment horizontal="left"/>
    </xf>
    <xf borderId="166" fillId="3" fontId="164" numFmtId="0" xfId="0" applyAlignment="1" applyBorder="1" applyFont="1">
      <alignment horizontal="center" vertical="center"/>
    </xf>
    <xf borderId="190" fillId="0" fontId="20" numFmtId="0" xfId="0" applyBorder="1" applyFont="1"/>
    <xf borderId="191" fillId="0" fontId="20" numFmtId="0" xfId="0" applyBorder="1" applyFont="1"/>
    <xf borderId="192" fillId="0" fontId="20" numFmtId="0" xfId="0" applyBorder="1" applyFont="1"/>
    <xf borderId="0" fillId="0" fontId="164" numFmtId="0" xfId="0" applyAlignment="1" applyFont="1">
      <alignment horizontal="left"/>
    </xf>
    <xf borderId="0" fillId="0" fontId="164" numFmtId="0" xfId="0" applyAlignment="1" applyFont="1">
      <alignment horizontal="left" vertical="center"/>
    </xf>
    <xf borderId="172" fillId="3" fontId="114" numFmtId="0" xfId="0" applyAlignment="1" applyBorder="1" applyFont="1">
      <alignment horizontal="center" vertical="center"/>
    </xf>
    <xf borderId="193" fillId="0" fontId="20" numFmtId="0" xfId="0" applyBorder="1" applyFont="1"/>
    <xf borderId="194" fillId="0" fontId="20" numFmtId="0" xfId="0" applyBorder="1" applyFont="1"/>
    <xf borderId="195" fillId="0" fontId="20" numFmtId="0" xfId="0" applyBorder="1" applyFont="1"/>
    <xf borderId="166" fillId="3" fontId="102" numFmtId="0" xfId="0" applyAlignment="1" applyBorder="1" applyFont="1">
      <alignment horizontal="center" vertical="center"/>
    </xf>
    <xf borderId="196" fillId="3" fontId="166" numFmtId="0" xfId="0" applyAlignment="1" applyBorder="1" applyFont="1">
      <alignment horizontal="left" shrinkToFit="0" vertical="center" wrapText="1"/>
    </xf>
    <xf borderId="197" fillId="34" fontId="167" numFmtId="0" xfId="0" applyAlignment="1" applyBorder="1" applyFont="1">
      <alignment horizontal="center" vertical="center"/>
    </xf>
    <xf borderId="198" fillId="0" fontId="20" numFmtId="0" xfId="0" applyBorder="1" applyFont="1"/>
    <xf borderId="199" fillId="0" fontId="20" numFmtId="0" xfId="0" applyBorder="1" applyFont="1"/>
    <xf borderId="166" fillId="3" fontId="168" numFmtId="0" xfId="0" applyAlignment="1" applyBorder="1" applyFont="1">
      <alignment horizontal="left" vertical="center"/>
    </xf>
    <xf borderId="0" fillId="0" fontId="133" numFmtId="0" xfId="0" applyAlignment="1" applyFont="1">
      <alignment horizontal="left"/>
    </xf>
    <xf borderId="200" fillId="16" fontId="167" numFmtId="0" xfId="0" applyAlignment="1" applyBorder="1" applyFont="1">
      <alignment horizontal="left" vertical="center"/>
    </xf>
    <xf borderId="151" fillId="0" fontId="20" numFmtId="0" xfId="0" applyBorder="1" applyFont="1"/>
    <xf borderId="166" fillId="3" fontId="164" numFmtId="0" xfId="0" applyBorder="1" applyFont="1"/>
    <xf borderId="166" fillId="11" fontId="59" numFmtId="0" xfId="0" applyAlignment="1" applyBorder="1" applyFont="1">
      <alignment horizontal="left" shrinkToFit="0" vertical="center" wrapText="1"/>
    </xf>
    <xf borderId="166" fillId="11" fontId="59" numFmtId="0" xfId="0" applyAlignment="1" applyBorder="1" applyFont="1">
      <alignment horizontal="center" shrinkToFit="0" vertical="center" wrapText="1"/>
    </xf>
    <xf borderId="166" fillId="11" fontId="164" numFmtId="0" xfId="0" applyAlignment="1" applyBorder="1" applyFont="1">
      <alignment horizontal="left"/>
    </xf>
    <xf borderId="166" fillId="11" fontId="164" numFmtId="0" xfId="0" applyAlignment="1" applyBorder="1" applyFont="1">
      <alignment horizontal="center" vertical="center"/>
    </xf>
    <xf borderId="0" fillId="0" fontId="133" numFmtId="0" xfId="0" applyAlignment="1" applyFont="1">
      <alignment horizontal="center" vertical="center"/>
    </xf>
  </cellXfs>
  <cellStyles count="1">
    <cellStyle xfId="0" name="Normal" builtinId="0"/>
  </cellStyles>
  <dxfs count="1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8DD878"/>
          <bgColor rgb="FF8DD878"/>
        </patternFill>
      </fill>
      <border/>
    </dxf>
    <dxf>
      <font/>
      <fill>
        <patternFill patternType="solid">
          <fgColor theme="6"/>
          <bgColor theme="6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BBC04"/>
          <bgColor rgb="FFFBBC04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8BC34A"/>
          <bgColor rgb="FF8BC34A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A4335"/>
          <bgColor rgb="FFEA4335"/>
        </patternFill>
      </fill>
      <border/>
    </dxf>
  </dxfs>
  <tableStyles count="4">
    <tableStyle count="2" pivot="0" name="Equipo-style">
      <tableStyleElement dxfId="2" type="firstRowStripe"/>
      <tableStyleElement dxfId="3" type="secondRowStripe"/>
    </tableStyle>
    <tableStyle count="2" pivot="0" name="Equipo-style 2">
      <tableStyleElement dxfId="2" type="firstRowStripe"/>
      <tableStyleElement dxfId="3" type="secondRowStripe"/>
    </tableStyle>
    <tableStyle count="2" pivot="0" name="Equipo-style 3">
      <tableStyleElement dxfId="2" type="firstRowStripe"/>
      <tableStyleElement dxfId="3" type="secondRowStripe"/>
    </tableStyle>
    <tableStyle count="2" pivot="0" name="Equipo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38328B"/>
                </a:solidFill>
                <a:latin typeface="+mn-lt"/>
              </a:defRPr>
            </a:pPr>
            <a:r>
              <a:rPr b="1" sz="1600">
                <a:solidFill>
                  <a:srgbClr val="38328B"/>
                </a:solidFill>
                <a:latin typeface="+mn-lt"/>
              </a:rPr>
              <a:t>Periodo de Retorno (Payback)</a:t>
            </a:r>
          </a:p>
        </c:rich>
      </c:tx>
      <c:overlay val="0"/>
    </c:title>
    <c:plotArea>
      <c:layout/>
      <c:lineChart>
        <c:axId val="519580447"/>
        <c:axId val="1624180519"/>
      </c:lineChart>
      <c:catAx>
        <c:axId val="5195804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200">
                <a:solidFill>
                  <a:srgbClr val="000000"/>
                </a:solidFill>
                <a:latin typeface="+mn-lt"/>
              </a:defRPr>
            </a:pPr>
          </a:p>
        </c:txPr>
        <c:crossAx val="1624180519"/>
      </c:catAx>
      <c:valAx>
        <c:axId val="162418051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519580447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142875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142875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180975</xdr:colOff>
      <xdr:row>32</xdr:row>
      <xdr:rowOff>295275</xdr:rowOff>
    </xdr:from>
    <xdr:ext cx="742950" cy="704850"/>
    <xdr:pic>
      <xdr:nvPicPr>
        <xdr:cNvPr id="0" name="image1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171450</xdr:colOff>
      <xdr:row>1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47625</xdr:colOff>
      <xdr:row>27</xdr:row>
      <xdr:rowOff>142875</xdr:rowOff>
    </xdr:from>
    <xdr:ext cx="323850" cy="323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</xdr:colOff>
      <xdr:row>27</xdr:row>
      <xdr:rowOff>142875</xdr:rowOff>
    </xdr:from>
    <xdr:ext cx="323850" cy="323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47625</xdr:colOff>
      <xdr:row>27</xdr:row>
      <xdr:rowOff>142875</xdr:rowOff>
    </xdr:from>
    <xdr:ext cx="323850" cy="3238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190500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419100</xdr:colOff>
      <xdr:row>22</xdr:row>
      <xdr:rowOff>9525</xdr:rowOff>
    </xdr:from>
    <xdr:ext cx="6229350" cy="423862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152400</xdr:colOff>
      <xdr:row>20</xdr:row>
      <xdr:rowOff>152400</xdr:rowOff>
    </xdr:from>
    <xdr:ext cx="19050" cy="19050"/>
    <xdr:pic>
      <xdr:nvPicPr>
        <xdr:cNvPr id="0" name="image3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0</xdr:row>
      <xdr:rowOff>95250</xdr:rowOff>
    </xdr:from>
    <xdr:ext cx="2038350" cy="704850"/>
    <xdr:pic>
      <xdr:nvPicPr>
        <xdr:cNvPr id="0" name="image2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95250</xdr:rowOff>
    </xdr:from>
    <xdr:ext cx="2038350" cy="704850"/>
    <xdr:pic>
      <xdr:nvPicPr>
        <xdr:cNvPr id="0" name="image4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E22:I22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Equipo-style" showColumnStripes="0" showFirstColumn="1" showLastColumn="1" showRowStripes="1"/>
</table>
</file>

<file path=xl/tables/table2.xml><?xml version="1.0" encoding="utf-8"?>
<table xmlns="http://schemas.openxmlformats.org/spreadsheetml/2006/main" headerRowCount="0" ref="E24:I24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Equipo-style 2" showColumnStripes="0" showFirstColumn="1" showLastColumn="1" showRowStripes="1"/>
</table>
</file>

<file path=xl/tables/table3.xml><?xml version="1.0" encoding="utf-8"?>
<table xmlns="http://schemas.openxmlformats.org/spreadsheetml/2006/main" headerRowCount="0" ref="E26:I26" display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Equipo-style 3" showColumnStripes="0" showFirstColumn="1" showLastColumn="1" showRowStripes="1"/>
</table>
</file>

<file path=xl/tables/table4.xml><?xml version="1.0" encoding="utf-8"?>
<table xmlns="http://schemas.openxmlformats.org/spreadsheetml/2006/main" headerRowCount="0" ref="E28:I28" display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Equipo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energia.gob.cl/electromovilidad/catalogo" TargetMode="External"/><Relationship Id="rId3" Type="http://schemas.openxmlformats.org/officeDocument/2006/relationships/drawing" Target="../drawings/drawing4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9.xml"/><Relationship Id="rId3" Type="http://schemas.openxmlformats.org/officeDocument/2006/relationships/vmlDrawing" Target="../drawings/vmlDrawing7.v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aib.es/sacmicrofront/archivopub.do?ctrl=MCRST234ZI97531&amp;id=97531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3.xml"/><Relationship Id="rId3" Type="http://schemas.openxmlformats.org/officeDocument/2006/relationships/vmlDrawing" Target="../drawings/vmlDrawing8.v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87CA4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25"/>
    <col customWidth="1" min="2" max="2" width="5.5"/>
    <col customWidth="1" min="3" max="3" width="31.38"/>
    <col customWidth="1" min="4" max="4" width="3.25"/>
    <col customWidth="1" min="5" max="5" width="31.38"/>
    <col customWidth="1" min="6" max="6" width="3.25"/>
    <col customWidth="1" min="7" max="7" width="31.38"/>
    <col customWidth="1" min="8" max="8" width="3.25"/>
    <col customWidth="1" min="9" max="9" width="31.38"/>
    <col customWidth="1" min="10" max="10" width="5.13"/>
    <col customWidth="1" min="11" max="11" width="3.25"/>
  </cols>
  <sheetData>
    <row r="1" ht="18.75" customHeight="1">
      <c r="A1" s="1"/>
      <c r="B1" s="2"/>
      <c r="C1" s="3"/>
      <c r="D1" s="3"/>
      <c r="E1" s="4" t="s">
        <v>0</v>
      </c>
      <c r="F1" s="5"/>
      <c r="G1" s="6"/>
      <c r="H1" s="5"/>
      <c r="I1" s="6"/>
      <c r="J1" s="5"/>
      <c r="K1" s="5"/>
    </row>
    <row r="2" ht="18.75" customHeight="1">
      <c r="A2" s="2"/>
      <c r="B2" s="7"/>
      <c r="C2" s="7"/>
      <c r="D2" s="7"/>
      <c r="E2" s="7"/>
      <c r="F2" s="5"/>
      <c r="G2" s="6"/>
      <c r="H2" s="5"/>
      <c r="I2" s="6"/>
      <c r="J2" s="5"/>
      <c r="K2" s="5"/>
    </row>
    <row r="3" ht="18.75" customHeight="1">
      <c r="A3" s="2"/>
      <c r="B3" s="7"/>
      <c r="C3" s="8"/>
      <c r="D3" s="2"/>
      <c r="E3" s="9"/>
      <c r="F3" s="2"/>
      <c r="G3" s="8"/>
      <c r="H3" s="9"/>
      <c r="I3" s="9"/>
      <c r="J3" s="2"/>
      <c r="K3" s="2"/>
    </row>
    <row r="4" ht="18.75" customHeight="1">
      <c r="A4" s="2"/>
      <c r="B4" s="7" t="s">
        <v>1</v>
      </c>
      <c r="K4" s="2"/>
    </row>
    <row r="5" ht="18.75" customHeight="1">
      <c r="A5" s="2"/>
      <c r="K5" s="2"/>
    </row>
    <row r="6" ht="18.75" customHeight="1">
      <c r="A6" s="2"/>
      <c r="B6" s="2"/>
      <c r="C6" s="3" t="s">
        <v>2</v>
      </c>
      <c r="J6" s="2"/>
      <c r="K6" s="2"/>
    </row>
    <row r="7" ht="18.75" customHeight="1">
      <c r="A7" s="2"/>
      <c r="B7" s="3"/>
      <c r="C7" s="3"/>
      <c r="D7" s="3"/>
      <c r="E7" s="4"/>
      <c r="F7" s="2"/>
      <c r="G7" s="8"/>
      <c r="H7" s="2"/>
      <c r="I7" s="8"/>
      <c r="J7" s="2"/>
      <c r="K7" s="2"/>
    </row>
    <row r="8" ht="17.25" customHeight="1">
      <c r="A8" s="2"/>
      <c r="B8" s="10"/>
      <c r="C8" s="11"/>
      <c r="D8" s="11"/>
      <c r="E8" s="11"/>
      <c r="F8" s="12"/>
      <c r="G8" s="13"/>
      <c r="H8" s="14"/>
      <c r="I8" s="13"/>
      <c r="J8" s="15"/>
      <c r="K8" s="2"/>
    </row>
    <row r="9" ht="56.25" customHeight="1">
      <c r="A9" s="16"/>
      <c r="B9" s="17"/>
      <c r="C9" s="18" t="s">
        <v>3</v>
      </c>
      <c r="J9" s="19"/>
      <c r="K9" s="20"/>
    </row>
    <row r="10" ht="37.5" customHeight="1">
      <c r="A10" s="16"/>
      <c r="B10" s="21" t="s">
        <v>4</v>
      </c>
      <c r="C10" s="22" t="s">
        <v>5</v>
      </c>
      <c r="J10" s="23"/>
      <c r="K10" s="2"/>
    </row>
    <row r="11" ht="37.5" customHeight="1">
      <c r="A11" s="16"/>
      <c r="B11" s="21" t="s">
        <v>4</v>
      </c>
      <c r="C11" s="22" t="s">
        <v>6</v>
      </c>
      <c r="J11" s="23"/>
      <c r="K11" s="2"/>
    </row>
    <row r="12" ht="37.5" customHeight="1">
      <c r="A12" s="16"/>
      <c r="B12" s="21" t="s">
        <v>4</v>
      </c>
      <c r="C12" s="22" t="s">
        <v>7</v>
      </c>
      <c r="J12" s="24"/>
      <c r="K12" s="2"/>
    </row>
    <row r="13" ht="37.5" customHeight="1">
      <c r="A13" s="16"/>
      <c r="B13" s="21" t="s">
        <v>8</v>
      </c>
      <c r="C13" s="22" t="s">
        <v>9</v>
      </c>
      <c r="J13" s="25"/>
      <c r="K13" s="2"/>
    </row>
    <row r="14" ht="37.5" customHeight="1">
      <c r="A14" s="16"/>
      <c r="B14" s="21" t="s">
        <v>8</v>
      </c>
      <c r="C14" s="22" t="s">
        <v>10</v>
      </c>
      <c r="J14" s="25"/>
      <c r="K14" s="2"/>
    </row>
    <row r="15" ht="37.5" customHeight="1">
      <c r="A15" s="16"/>
      <c r="B15" s="21" t="s">
        <v>8</v>
      </c>
      <c r="C15" s="22" t="s">
        <v>11</v>
      </c>
      <c r="J15" s="25"/>
      <c r="K15" s="2"/>
    </row>
    <row r="16" ht="37.5" customHeight="1">
      <c r="A16" s="16"/>
      <c r="B16" s="21" t="s">
        <v>12</v>
      </c>
      <c r="C16" s="22" t="s">
        <v>13</v>
      </c>
      <c r="J16" s="25"/>
      <c r="K16" s="2"/>
    </row>
    <row r="17" ht="37.5" customHeight="1">
      <c r="A17" s="16"/>
      <c r="B17" s="21" t="s">
        <v>12</v>
      </c>
      <c r="C17" s="22" t="s">
        <v>14</v>
      </c>
      <c r="J17" s="25"/>
      <c r="K17" s="2"/>
    </row>
    <row r="18">
      <c r="A18" s="16"/>
      <c r="B18" s="17" t="s">
        <v>15</v>
      </c>
      <c r="C18" s="22" t="s">
        <v>16</v>
      </c>
      <c r="J18" s="26"/>
      <c r="K18" s="2"/>
    </row>
    <row r="19" ht="18.75" customHeight="1">
      <c r="A19" s="2"/>
      <c r="B19" s="27"/>
      <c r="C19" s="28"/>
      <c r="D19" s="29"/>
      <c r="E19" s="28"/>
      <c r="F19" s="29"/>
      <c r="G19" s="30"/>
      <c r="H19" s="31"/>
      <c r="I19" s="30"/>
      <c r="J19" s="32"/>
      <c r="K19" s="2"/>
    </row>
    <row r="20" ht="18.75" customHeight="1">
      <c r="A20" s="2"/>
      <c r="B20" s="2"/>
      <c r="C20" s="33"/>
      <c r="D20" s="33"/>
      <c r="E20" s="34"/>
      <c r="F20" s="2"/>
      <c r="G20" s="8"/>
      <c r="H20" s="2"/>
      <c r="I20" s="8"/>
      <c r="J20" s="2"/>
      <c r="K20" s="2"/>
    </row>
    <row r="21" ht="18.75" customHeight="1">
      <c r="A21" s="2"/>
      <c r="B21" s="2"/>
      <c r="C21" s="33"/>
      <c r="D21" s="33"/>
      <c r="E21" s="34"/>
      <c r="F21" s="2"/>
      <c r="G21" s="8"/>
      <c r="H21" s="2"/>
      <c r="I21" s="8"/>
      <c r="J21" s="2"/>
      <c r="K21" s="5"/>
    </row>
  </sheetData>
  <mergeCells count="12">
    <mergeCell ref="C14:I14"/>
    <mergeCell ref="C15:I15"/>
    <mergeCell ref="C16:I16"/>
    <mergeCell ref="C17:I17"/>
    <mergeCell ref="C18:I18"/>
    <mergeCell ref="B4:J5"/>
    <mergeCell ref="C6:I6"/>
    <mergeCell ref="C9:I9"/>
    <mergeCell ref="C10:I10"/>
    <mergeCell ref="C11:I11"/>
    <mergeCell ref="C12:I12"/>
    <mergeCell ref="C13:I13"/>
  </mergeCells>
  <conditionalFormatting sqref="A2">
    <cfRule type="notContainsBlanks" dxfId="0" priority="1">
      <formula>LEN(TRIM(A2))&gt;0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4C2DD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25"/>
    <col customWidth="1" min="3" max="3" width="22.0"/>
    <col customWidth="1" min="4" max="4" width="3.25"/>
    <col customWidth="1" min="5" max="5" width="39.25"/>
    <col customWidth="1" min="6" max="6" width="3.25"/>
    <col customWidth="1" min="7" max="7" width="39.5"/>
    <col customWidth="1" min="8" max="8" width="3.25"/>
    <col customWidth="1" min="9" max="9" width="37.88"/>
    <col customWidth="1" min="10" max="11" width="3.25"/>
  </cols>
  <sheetData>
    <row r="1" ht="22.5" customHeight="1">
      <c r="A1" s="35"/>
      <c r="B1" s="35"/>
      <c r="C1" s="36"/>
      <c r="D1" s="36"/>
      <c r="E1" s="37"/>
      <c r="F1" s="35"/>
      <c r="G1" s="35"/>
      <c r="H1" s="35"/>
      <c r="I1" s="35"/>
      <c r="J1" s="35"/>
      <c r="K1" s="35"/>
    </row>
    <row r="2" ht="22.5" customHeight="1">
      <c r="A2" s="38"/>
      <c r="B2" s="39"/>
      <c r="C2" s="39"/>
      <c r="D2" s="39"/>
      <c r="E2" s="40" t="s">
        <v>17</v>
      </c>
      <c r="F2" s="41" t="s">
        <v>18</v>
      </c>
      <c r="G2" s="42"/>
      <c r="H2" s="42"/>
      <c r="I2" s="42"/>
      <c r="J2" s="42"/>
      <c r="K2" s="42"/>
    </row>
    <row r="3" ht="22.5" customHeight="1">
      <c r="A3" s="38"/>
      <c r="B3" s="39"/>
      <c r="C3" s="38"/>
      <c r="D3" s="38"/>
      <c r="E3" s="43"/>
      <c r="F3" s="38"/>
      <c r="G3" s="38"/>
      <c r="H3" s="43"/>
      <c r="I3" s="43"/>
      <c r="J3" s="38"/>
      <c r="K3" s="38"/>
    </row>
    <row r="4" ht="8.25" customHeight="1">
      <c r="A4" s="38"/>
      <c r="B4" s="39" t="s">
        <v>19</v>
      </c>
      <c r="K4" s="38"/>
    </row>
    <row r="5" ht="22.5" customHeight="1">
      <c r="A5" s="38"/>
      <c r="K5" s="38"/>
    </row>
    <row r="6" ht="22.5" customHeight="1">
      <c r="A6" s="38"/>
      <c r="B6" s="44" t="s">
        <v>20</v>
      </c>
      <c r="J6" s="38"/>
      <c r="K6" s="38"/>
    </row>
    <row r="7" ht="8.25" customHeight="1">
      <c r="A7" s="38"/>
      <c r="J7" s="38"/>
      <c r="K7" s="38"/>
    </row>
    <row r="8" ht="22.5" customHeight="1">
      <c r="A8" s="38"/>
      <c r="B8" s="45"/>
      <c r="C8" s="46"/>
      <c r="D8" s="46"/>
      <c r="E8" s="46"/>
      <c r="F8" s="47"/>
      <c r="G8" s="48"/>
      <c r="H8" s="48"/>
      <c r="I8" s="48"/>
      <c r="J8" s="49"/>
      <c r="K8" s="38"/>
    </row>
    <row r="9" ht="22.5" customHeight="1">
      <c r="A9" s="38"/>
      <c r="B9" s="50"/>
      <c r="C9" s="51"/>
      <c r="D9" s="51"/>
      <c r="E9" s="51"/>
      <c r="F9" s="52"/>
      <c r="G9" s="53"/>
      <c r="H9" s="53"/>
      <c r="I9" s="53"/>
      <c r="J9" s="54"/>
      <c r="K9" s="38"/>
    </row>
    <row r="10" ht="18.75" customHeight="1">
      <c r="A10" s="38"/>
      <c r="B10" s="50"/>
      <c r="C10" s="55" t="s">
        <v>21</v>
      </c>
      <c r="D10" s="55"/>
      <c r="E10" s="56"/>
      <c r="F10" s="57"/>
      <c r="G10" s="58"/>
      <c r="H10" s="59"/>
      <c r="I10" s="60"/>
      <c r="J10" s="61"/>
      <c r="K10" s="62"/>
    </row>
    <row r="11" ht="18.75" customHeight="1">
      <c r="A11" s="38"/>
      <c r="B11" s="50"/>
      <c r="C11" s="63"/>
      <c r="D11" s="63"/>
      <c r="E11" s="64"/>
      <c r="F11" s="65"/>
      <c r="G11" s="66"/>
      <c r="H11" s="59"/>
      <c r="I11" s="60"/>
      <c r="J11" s="61"/>
      <c r="K11" s="62"/>
    </row>
    <row r="12" ht="18.75" customHeight="1">
      <c r="A12" s="38"/>
      <c r="B12" s="50"/>
      <c r="C12" s="55" t="s">
        <v>22</v>
      </c>
      <c r="D12" s="67"/>
      <c r="E12" s="56"/>
      <c r="F12" s="68"/>
      <c r="G12" s="69"/>
      <c r="H12" s="59"/>
      <c r="I12" s="60"/>
      <c r="J12" s="61"/>
      <c r="K12" s="62"/>
    </row>
    <row r="13" ht="18.75" customHeight="1">
      <c r="A13" s="38"/>
      <c r="B13" s="50"/>
      <c r="C13" s="67"/>
      <c r="D13" s="67"/>
      <c r="E13" s="70"/>
      <c r="F13" s="71"/>
      <c r="G13" s="72"/>
      <c r="H13" s="60"/>
      <c r="I13" s="60"/>
      <c r="J13" s="61"/>
      <c r="K13" s="73"/>
    </row>
    <row r="14" ht="18.75" customHeight="1">
      <c r="A14" s="38"/>
      <c r="B14" s="50"/>
      <c r="C14" s="55" t="s">
        <v>23</v>
      </c>
      <c r="D14" s="67"/>
      <c r="E14" s="56"/>
      <c r="F14" s="68"/>
      <c r="G14" s="69"/>
      <c r="H14" s="60"/>
      <c r="I14" s="60"/>
      <c r="J14" s="61"/>
      <c r="K14" s="73"/>
    </row>
    <row r="15" ht="37.5" customHeight="1">
      <c r="A15" s="38"/>
      <c r="B15" s="50"/>
      <c r="C15" s="67"/>
      <c r="D15" s="67"/>
      <c r="E15" s="74" t="s">
        <v>24</v>
      </c>
      <c r="F15" s="75"/>
      <c r="G15" s="74" t="s">
        <v>25</v>
      </c>
      <c r="H15" s="76"/>
      <c r="I15" s="74" t="s">
        <v>26</v>
      </c>
      <c r="J15" s="61"/>
      <c r="K15" s="62"/>
    </row>
    <row r="16" ht="18.75" customHeight="1">
      <c r="A16" s="38"/>
      <c r="B16" s="50"/>
      <c r="C16" s="55" t="s">
        <v>27</v>
      </c>
      <c r="D16" s="55"/>
      <c r="E16" s="77"/>
      <c r="F16" s="78"/>
      <c r="G16" s="77"/>
      <c r="H16" s="79"/>
      <c r="I16" s="77"/>
      <c r="J16" s="54"/>
      <c r="K16" s="38"/>
    </row>
    <row r="17" ht="18.75" customHeight="1">
      <c r="A17" s="38"/>
      <c r="B17" s="50"/>
      <c r="C17" s="80" t="s">
        <v>28</v>
      </c>
      <c r="D17" s="80"/>
      <c r="E17" s="81"/>
      <c r="F17" s="82"/>
      <c r="G17" s="81"/>
      <c r="H17" s="83"/>
      <c r="I17" s="81"/>
      <c r="J17" s="84"/>
      <c r="K17" s="42"/>
    </row>
    <row r="18" ht="18.75" customHeight="1">
      <c r="A18" s="38"/>
      <c r="B18" s="50"/>
      <c r="C18" s="55" t="s">
        <v>29</v>
      </c>
      <c r="D18" s="55"/>
      <c r="E18" s="77"/>
      <c r="F18" s="78"/>
      <c r="G18" s="77"/>
      <c r="H18" s="79"/>
      <c r="I18" s="77"/>
      <c r="J18" s="54"/>
      <c r="K18" s="38"/>
    </row>
    <row r="19" ht="18.75" customHeight="1">
      <c r="A19" s="38"/>
      <c r="B19" s="50"/>
      <c r="C19" s="85"/>
      <c r="D19" s="85"/>
      <c r="E19" s="81"/>
      <c r="F19" s="82"/>
      <c r="G19" s="81"/>
      <c r="H19" s="83"/>
      <c r="I19" s="81"/>
      <c r="J19" s="61"/>
      <c r="K19" s="62"/>
    </row>
    <row r="20" ht="18.75" customHeight="1">
      <c r="A20" s="38"/>
      <c r="B20" s="50"/>
      <c r="C20" s="55" t="s">
        <v>30</v>
      </c>
      <c r="D20" s="55"/>
      <c r="E20" s="77"/>
      <c r="F20" s="78"/>
      <c r="G20" s="77"/>
      <c r="H20" s="79"/>
      <c r="I20" s="77"/>
      <c r="J20" s="54"/>
      <c r="K20" s="38"/>
    </row>
    <row r="21" ht="18.75" customHeight="1">
      <c r="A21" s="38"/>
      <c r="B21" s="50"/>
      <c r="C21" s="85"/>
      <c r="D21" s="85"/>
      <c r="E21" s="86"/>
      <c r="F21" s="87"/>
      <c r="G21" s="86"/>
      <c r="H21" s="88"/>
      <c r="I21" s="86"/>
      <c r="J21" s="54"/>
      <c r="K21" s="38"/>
    </row>
    <row r="22" ht="18.75" customHeight="1">
      <c r="A22" s="38"/>
      <c r="B22" s="50"/>
      <c r="C22" s="55" t="s">
        <v>31</v>
      </c>
      <c r="D22" s="55"/>
      <c r="E22" s="77"/>
      <c r="F22" s="78"/>
      <c r="G22" s="77"/>
      <c r="H22" s="79"/>
      <c r="I22" s="77"/>
      <c r="J22" s="89"/>
      <c r="K22" s="38"/>
    </row>
    <row r="23" ht="18.75" customHeight="1">
      <c r="A23" s="38"/>
      <c r="B23" s="50"/>
      <c r="C23" s="90"/>
      <c r="D23" s="90"/>
      <c r="E23" s="91"/>
      <c r="F23" s="87"/>
      <c r="G23" s="91"/>
      <c r="H23" s="92"/>
      <c r="I23" s="91"/>
      <c r="J23" s="89"/>
      <c r="K23" s="38"/>
    </row>
    <row r="24" ht="18.75" customHeight="1">
      <c r="A24" s="38"/>
      <c r="B24" s="50"/>
      <c r="C24" s="55" t="s">
        <v>32</v>
      </c>
      <c r="D24" s="55"/>
      <c r="E24" s="77"/>
      <c r="F24" s="78"/>
      <c r="G24" s="77"/>
      <c r="H24" s="79"/>
      <c r="I24" s="77"/>
      <c r="J24" s="89"/>
      <c r="K24" s="38"/>
    </row>
    <row r="25" ht="18.75" customHeight="1">
      <c r="A25" s="38"/>
      <c r="B25" s="50"/>
      <c r="C25" s="93"/>
      <c r="D25" s="93"/>
      <c r="E25" s="94"/>
      <c r="F25" s="52"/>
      <c r="G25" s="53"/>
      <c r="J25" s="89"/>
      <c r="K25" s="38"/>
    </row>
    <row r="26" ht="18.75" customHeight="1">
      <c r="A26" s="38"/>
      <c r="B26" s="50"/>
      <c r="C26" s="55" t="s">
        <v>33</v>
      </c>
      <c r="D26" s="93"/>
      <c r="E26" s="77"/>
      <c r="F26" s="78"/>
      <c r="G26" s="77"/>
      <c r="H26" s="79"/>
      <c r="I26" s="77"/>
      <c r="J26" s="89"/>
      <c r="K26" s="38"/>
    </row>
    <row r="27" ht="18.75" customHeight="1">
      <c r="A27" s="38"/>
      <c r="B27" s="50"/>
      <c r="C27" s="93"/>
      <c r="D27" s="93"/>
      <c r="E27" s="94"/>
      <c r="F27" s="52"/>
      <c r="G27" s="53"/>
      <c r="J27" s="89"/>
      <c r="K27" s="38"/>
    </row>
    <row r="28" ht="18.75" customHeight="1">
      <c r="A28" s="38"/>
      <c r="B28" s="50"/>
      <c r="C28" s="55" t="s">
        <v>34</v>
      </c>
      <c r="D28" s="93"/>
      <c r="E28" s="77"/>
      <c r="F28" s="78"/>
      <c r="G28" s="77"/>
      <c r="H28" s="79"/>
      <c r="I28" s="77"/>
      <c r="J28" s="89"/>
      <c r="K28" s="38"/>
    </row>
    <row r="29" ht="18.75" customHeight="1">
      <c r="A29" s="38"/>
      <c r="B29" s="50"/>
      <c r="C29" s="55"/>
      <c r="D29" s="93"/>
      <c r="E29" s="94"/>
      <c r="F29" s="52"/>
      <c r="G29" s="53"/>
      <c r="J29" s="89"/>
      <c r="K29" s="38"/>
    </row>
    <row r="30" ht="18.75" customHeight="1">
      <c r="A30" s="38"/>
      <c r="B30" s="50"/>
      <c r="C30" s="55"/>
      <c r="D30" s="93"/>
      <c r="E30" s="94"/>
      <c r="F30" s="52"/>
      <c r="G30" s="53"/>
      <c r="J30" s="89"/>
      <c r="K30" s="38"/>
    </row>
    <row r="31" ht="22.5" customHeight="1">
      <c r="A31" s="38"/>
      <c r="B31" s="50"/>
      <c r="C31" s="93"/>
      <c r="D31" s="93"/>
      <c r="E31" s="95" t="s">
        <v>35</v>
      </c>
      <c r="J31" s="89"/>
      <c r="K31" s="38"/>
    </row>
    <row r="32" ht="22.5" customHeight="1">
      <c r="A32" s="38"/>
      <c r="B32" s="50"/>
      <c r="C32" s="96" t="s">
        <v>36</v>
      </c>
      <c r="D32" s="97"/>
      <c r="E32" s="97"/>
      <c r="F32" s="97"/>
      <c r="G32" s="97"/>
      <c r="H32" s="97"/>
      <c r="I32" s="98"/>
      <c r="J32" s="89"/>
      <c r="K32" s="38"/>
    </row>
    <row r="33" ht="22.5" customHeight="1">
      <c r="A33" s="38"/>
      <c r="B33" s="50"/>
      <c r="C33" s="99"/>
      <c r="I33" s="100"/>
      <c r="J33" s="89"/>
      <c r="K33" s="38"/>
    </row>
    <row r="34" ht="22.5" customHeight="1">
      <c r="A34" s="38"/>
      <c r="B34" s="50"/>
      <c r="C34" s="99"/>
      <c r="I34" s="100"/>
      <c r="J34" s="89"/>
      <c r="K34" s="38"/>
    </row>
    <row r="35" ht="22.5" customHeight="1">
      <c r="A35" s="38"/>
      <c r="B35" s="50"/>
      <c r="C35" s="99"/>
      <c r="I35" s="100"/>
      <c r="J35" s="89"/>
      <c r="K35" s="38"/>
    </row>
    <row r="36" ht="22.5" customHeight="1">
      <c r="A36" s="38"/>
      <c r="B36" s="50"/>
      <c r="C36" s="99"/>
      <c r="I36" s="100"/>
      <c r="J36" s="89"/>
      <c r="K36" s="38"/>
    </row>
    <row r="37" ht="22.5" customHeight="1">
      <c r="A37" s="38"/>
      <c r="B37" s="50"/>
      <c r="C37" s="99"/>
      <c r="I37" s="100"/>
      <c r="J37" s="89"/>
      <c r="K37" s="38"/>
    </row>
    <row r="38" ht="22.5" customHeight="1">
      <c r="A38" s="38"/>
      <c r="B38" s="50"/>
      <c r="C38" s="99"/>
      <c r="I38" s="100"/>
      <c r="J38" s="89"/>
      <c r="K38" s="38"/>
    </row>
    <row r="39" ht="22.5" customHeight="1">
      <c r="A39" s="38"/>
      <c r="B39" s="50"/>
      <c r="C39" s="99"/>
      <c r="I39" s="100"/>
      <c r="J39" s="89"/>
      <c r="K39" s="38"/>
    </row>
    <row r="40" ht="22.5" customHeight="1">
      <c r="A40" s="38"/>
      <c r="B40" s="50"/>
      <c r="C40" s="99"/>
      <c r="I40" s="100"/>
      <c r="J40" s="89"/>
      <c r="K40" s="38"/>
    </row>
    <row r="41" ht="22.5" customHeight="1">
      <c r="A41" s="38"/>
      <c r="B41" s="50"/>
      <c r="C41" s="99"/>
      <c r="I41" s="100"/>
      <c r="J41" s="89"/>
      <c r="K41" s="38"/>
    </row>
    <row r="42" ht="22.5" customHeight="1">
      <c r="A42" s="38"/>
      <c r="B42" s="50"/>
      <c r="C42" s="99"/>
      <c r="I42" s="100"/>
      <c r="J42" s="89"/>
      <c r="K42" s="38"/>
    </row>
    <row r="43" ht="22.5" customHeight="1">
      <c r="A43" s="38"/>
      <c r="B43" s="50"/>
      <c r="C43" s="99"/>
      <c r="I43" s="100"/>
      <c r="J43" s="89"/>
      <c r="K43" s="38"/>
    </row>
    <row r="44" ht="22.5" customHeight="1">
      <c r="A44" s="38"/>
      <c r="B44" s="50"/>
      <c r="C44" s="99"/>
      <c r="I44" s="100"/>
      <c r="J44" s="89"/>
      <c r="K44" s="38"/>
    </row>
    <row r="45" ht="22.5" customHeight="1">
      <c r="A45" s="38"/>
      <c r="B45" s="50"/>
      <c r="C45" s="99"/>
      <c r="I45" s="100"/>
      <c r="J45" s="89"/>
      <c r="K45" s="38"/>
    </row>
    <row r="46" ht="22.5" customHeight="1">
      <c r="A46" s="38"/>
      <c r="B46" s="50"/>
      <c r="C46" s="99"/>
      <c r="I46" s="100"/>
      <c r="J46" s="89"/>
      <c r="K46" s="38"/>
    </row>
    <row r="47" ht="22.5" customHeight="1">
      <c r="A47" s="38"/>
      <c r="B47" s="50"/>
      <c r="C47" s="99"/>
      <c r="I47" s="100"/>
      <c r="J47" s="89"/>
      <c r="K47" s="38"/>
    </row>
    <row r="48" ht="22.5" customHeight="1">
      <c r="A48" s="38"/>
      <c r="B48" s="50"/>
      <c r="C48" s="99"/>
      <c r="I48" s="100"/>
      <c r="J48" s="89"/>
      <c r="K48" s="38"/>
    </row>
    <row r="49" ht="22.5" customHeight="1">
      <c r="A49" s="38"/>
      <c r="B49" s="50"/>
      <c r="C49" s="99"/>
      <c r="I49" s="100"/>
      <c r="J49" s="89"/>
      <c r="K49" s="38"/>
    </row>
    <row r="50" ht="22.5" customHeight="1">
      <c r="A50" s="38"/>
      <c r="B50" s="50"/>
      <c r="C50" s="101"/>
      <c r="D50" s="102"/>
      <c r="E50" s="102"/>
      <c r="F50" s="102"/>
      <c r="G50" s="102"/>
      <c r="H50" s="102"/>
      <c r="I50" s="103"/>
      <c r="J50" s="89"/>
      <c r="K50" s="38"/>
    </row>
    <row r="51" ht="18.75" customHeight="1">
      <c r="A51" s="38"/>
      <c r="B51" s="50"/>
      <c r="C51" s="93"/>
      <c r="D51" s="93"/>
      <c r="E51" s="93"/>
      <c r="F51" s="93"/>
      <c r="G51" s="93"/>
      <c r="H51" s="93"/>
      <c r="I51" s="93"/>
      <c r="J51" s="89"/>
      <c r="K51" s="38"/>
    </row>
    <row r="52" ht="18.75" customHeight="1">
      <c r="A52" s="38"/>
      <c r="B52" s="50"/>
      <c r="C52" s="93"/>
      <c r="D52" s="93"/>
      <c r="E52" s="93"/>
      <c r="F52" s="93"/>
      <c r="G52" s="93"/>
      <c r="H52" s="93"/>
      <c r="I52" s="93"/>
      <c r="J52" s="89"/>
      <c r="K52" s="38"/>
    </row>
    <row r="53" ht="18.75" customHeight="1">
      <c r="A53" s="38"/>
      <c r="B53" s="50"/>
      <c r="C53" s="93"/>
      <c r="D53" s="93"/>
      <c r="E53" s="95" t="s">
        <v>37</v>
      </c>
      <c r="J53" s="89"/>
      <c r="K53" s="38"/>
    </row>
    <row r="54" ht="18.75" customHeight="1">
      <c r="A54" s="38"/>
      <c r="B54" s="50"/>
      <c r="C54" s="96" t="s">
        <v>38</v>
      </c>
      <c r="D54" s="97"/>
      <c r="E54" s="97"/>
      <c r="F54" s="97"/>
      <c r="G54" s="97"/>
      <c r="H54" s="97"/>
      <c r="I54" s="98"/>
      <c r="J54" s="89"/>
      <c r="K54" s="38"/>
    </row>
    <row r="55" ht="18.75" customHeight="1">
      <c r="A55" s="38"/>
      <c r="B55" s="50"/>
      <c r="C55" s="99"/>
      <c r="I55" s="100"/>
      <c r="J55" s="89"/>
      <c r="K55" s="38"/>
    </row>
    <row r="56" ht="18.75" customHeight="1">
      <c r="A56" s="38"/>
      <c r="B56" s="50"/>
      <c r="C56" s="99"/>
      <c r="I56" s="100"/>
      <c r="J56" s="89"/>
      <c r="K56" s="38"/>
    </row>
    <row r="57" ht="18.75" customHeight="1">
      <c r="A57" s="38"/>
      <c r="B57" s="50"/>
      <c r="C57" s="99"/>
      <c r="I57" s="100"/>
      <c r="J57" s="89"/>
      <c r="K57" s="38"/>
    </row>
    <row r="58" ht="18.75" customHeight="1">
      <c r="A58" s="38"/>
      <c r="B58" s="50"/>
      <c r="C58" s="99"/>
      <c r="I58" s="100"/>
      <c r="J58" s="89"/>
      <c r="K58" s="38"/>
    </row>
    <row r="59" ht="18.75" customHeight="1">
      <c r="A59" s="38"/>
      <c r="B59" s="50"/>
      <c r="C59" s="99"/>
      <c r="I59" s="100"/>
      <c r="J59" s="89"/>
      <c r="K59" s="38"/>
    </row>
    <row r="60" ht="18.75" customHeight="1">
      <c r="A60" s="38"/>
      <c r="B60" s="50"/>
      <c r="C60" s="99"/>
      <c r="I60" s="100"/>
      <c r="J60" s="89"/>
      <c r="K60" s="38"/>
    </row>
    <row r="61" ht="18.75" customHeight="1">
      <c r="A61" s="38"/>
      <c r="B61" s="50"/>
      <c r="C61" s="99"/>
      <c r="I61" s="100"/>
      <c r="J61" s="89"/>
      <c r="K61" s="38"/>
    </row>
    <row r="62" ht="18.75" customHeight="1">
      <c r="A62" s="38"/>
      <c r="B62" s="50"/>
      <c r="C62" s="99"/>
      <c r="I62" s="100"/>
      <c r="J62" s="89"/>
      <c r="K62" s="38"/>
    </row>
    <row r="63" ht="18.75" customHeight="1">
      <c r="A63" s="38"/>
      <c r="B63" s="50"/>
      <c r="C63" s="99"/>
      <c r="I63" s="100"/>
      <c r="J63" s="89"/>
      <c r="K63" s="38"/>
    </row>
    <row r="64" ht="18.75" customHeight="1">
      <c r="A64" s="38"/>
      <c r="B64" s="50"/>
      <c r="C64" s="99"/>
      <c r="I64" s="100"/>
      <c r="J64" s="89"/>
      <c r="K64" s="38"/>
    </row>
    <row r="65" ht="18.75" customHeight="1">
      <c r="A65" s="38"/>
      <c r="B65" s="50"/>
      <c r="C65" s="99"/>
      <c r="I65" s="100"/>
      <c r="J65" s="89"/>
      <c r="K65" s="38"/>
    </row>
    <row r="66" ht="18.75" customHeight="1">
      <c r="A66" s="38"/>
      <c r="B66" s="50"/>
      <c r="C66" s="99"/>
      <c r="I66" s="100"/>
      <c r="J66" s="89"/>
      <c r="K66" s="38"/>
    </row>
    <row r="67" ht="18.75" customHeight="1">
      <c r="A67" s="38"/>
      <c r="B67" s="50"/>
      <c r="C67" s="99"/>
      <c r="I67" s="100"/>
      <c r="J67" s="89"/>
      <c r="K67" s="38"/>
    </row>
    <row r="68" ht="18.75" customHeight="1">
      <c r="A68" s="38"/>
      <c r="B68" s="50"/>
      <c r="C68" s="99"/>
      <c r="I68" s="100"/>
      <c r="J68" s="89"/>
      <c r="K68" s="38"/>
    </row>
    <row r="69" ht="18.75" customHeight="1">
      <c r="A69" s="38"/>
      <c r="B69" s="50"/>
      <c r="C69" s="99"/>
      <c r="I69" s="100"/>
      <c r="J69" s="89"/>
      <c r="K69" s="38"/>
    </row>
    <row r="70" ht="18.75" customHeight="1">
      <c r="A70" s="38"/>
      <c r="B70" s="50"/>
      <c r="C70" s="99"/>
      <c r="I70" s="100"/>
      <c r="J70" s="89"/>
      <c r="K70" s="38"/>
    </row>
    <row r="71" ht="18.75" customHeight="1">
      <c r="A71" s="38"/>
      <c r="B71" s="50"/>
      <c r="C71" s="99"/>
      <c r="I71" s="100"/>
      <c r="J71" s="89"/>
      <c r="K71" s="38"/>
    </row>
    <row r="72" ht="18.75" customHeight="1">
      <c r="A72" s="38"/>
      <c r="B72" s="50"/>
      <c r="C72" s="99"/>
      <c r="I72" s="100"/>
      <c r="J72" s="89"/>
      <c r="K72" s="38"/>
    </row>
    <row r="73" ht="18.75" customHeight="1">
      <c r="A73" s="38"/>
      <c r="B73" s="50"/>
      <c r="C73" s="99"/>
      <c r="I73" s="100"/>
      <c r="J73" s="89"/>
      <c r="K73" s="38"/>
    </row>
    <row r="74" ht="18.75" customHeight="1">
      <c r="A74" s="38"/>
      <c r="B74" s="50"/>
      <c r="C74" s="99"/>
      <c r="I74" s="100"/>
      <c r="J74" s="89"/>
      <c r="K74" s="38"/>
    </row>
    <row r="75" ht="18.75" customHeight="1">
      <c r="A75" s="38"/>
      <c r="B75" s="50"/>
      <c r="C75" s="99"/>
      <c r="I75" s="100"/>
      <c r="J75" s="89"/>
      <c r="K75" s="38"/>
    </row>
    <row r="76" ht="18.75" customHeight="1">
      <c r="A76" s="38"/>
      <c r="B76" s="50"/>
      <c r="C76" s="99"/>
      <c r="I76" s="100"/>
      <c r="J76" s="89"/>
      <c r="K76" s="38"/>
    </row>
    <row r="77" ht="18.75" customHeight="1">
      <c r="A77" s="38"/>
      <c r="B77" s="50"/>
      <c r="C77" s="99"/>
      <c r="I77" s="100"/>
      <c r="J77" s="89"/>
      <c r="K77" s="38"/>
    </row>
    <row r="78" ht="18.75" customHeight="1">
      <c r="A78" s="38"/>
      <c r="B78" s="50"/>
      <c r="C78" s="99"/>
      <c r="I78" s="100"/>
      <c r="J78" s="89"/>
      <c r="K78" s="38"/>
    </row>
    <row r="79" ht="18.75" customHeight="1">
      <c r="A79" s="38"/>
      <c r="B79" s="50"/>
      <c r="C79" s="101"/>
      <c r="D79" s="102"/>
      <c r="E79" s="102"/>
      <c r="F79" s="102"/>
      <c r="G79" s="102"/>
      <c r="H79" s="102"/>
      <c r="I79" s="103"/>
      <c r="J79" s="89"/>
      <c r="K79" s="38"/>
    </row>
    <row r="80" ht="18.75" customHeight="1">
      <c r="A80" s="38"/>
      <c r="B80" s="104"/>
      <c r="C80" s="105"/>
      <c r="D80" s="106"/>
      <c r="E80" s="106"/>
      <c r="F80" s="106"/>
      <c r="G80" s="106"/>
      <c r="H80" s="106"/>
      <c r="I80" s="106"/>
      <c r="J80" s="107"/>
      <c r="K80" s="38"/>
    </row>
    <row r="81" ht="18.75" customHeight="1">
      <c r="A81" s="38"/>
      <c r="B81" s="38"/>
      <c r="C81" s="108"/>
      <c r="D81" s="108"/>
      <c r="E81" s="109"/>
      <c r="F81" s="38"/>
      <c r="G81" s="38"/>
      <c r="H81" s="38"/>
      <c r="I81" s="38"/>
      <c r="J81" s="38"/>
      <c r="K81" s="38"/>
    </row>
    <row r="82" ht="18.75" customHeight="1">
      <c r="A82" s="38"/>
      <c r="B82" s="38"/>
      <c r="C82" s="108"/>
      <c r="D82" s="108"/>
      <c r="E82" s="109"/>
      <c r="F82" s="38"/>
      <c r="G82" s="38"/>
      <c r="H82" s="38"/>
      <c r="I82" s="38"/>
      <c r="J82" s="38"/>
      <c r="K82" s="38"/>
    </row>
  </sheetData>
  <mergeCells count="10">
    <mergeCell ref="E53:H53"/>
    <mergeCell ref="C54:I79"/>
    <mergeCell ref="C80:I80"/>
    <mergeCell ref="B4:J5"/>
    <mergeCell ref="B6:I7"/>
    <mergeCell ref="E10:G10"/>
    <mergeCell ref="E12:G12"/>
    <mergeCell ref="E14:G14"/>
    <mergeCell ref="E31:H31"/>
    <mergeCell ref="C32:I50"/>
  </mergeCells>
  <conditionalFormatting sqref="A2">
    <cfRule type="notContainsBlanks" dxfId="0" priority="1">
      <formula>LEN(TRIM(A2))&gt;0</formula>
    </cfRule>
  </conditionalFormatting>
  <dataValidations>
    <dataValidation type="list" allowBlank="1" sqref="E14">
      <formula1>Data!$B$3:$B$5</formula1>
    </dataValidation>
  </dataValidations>
  <drawing r:id="rId2"/>
  <legacyDrawing r:id="rId3"/>
  <tableParts count="4"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7F954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13"/>
    <col customWidth="1" min="3" max="3" width="6.38"/>
    <col customWidth="1" min="4" max="4" width="14.75"/>
    <col customWidth="1" min="5" max="5" width="12.63"/>
    <col customWidth="1" min="6" max="6" width="14.75"/>
    <col customWidth="1" min="7" max="7" width="12.63"/>
    <col customWidth="1" min="8" max="8" width="13.88"/>
    <col customWidth="1" min="9" max="9" width="12.63"/>
    <col customWidth="1" min="10" max="11" width="13.75"/>
    <col customWidth="1" min="12" max="13" width="14.25"/>
    <col customWidth="1" min="14" max="14" width="14.5"/>
    <col customWidth="1" min="15" max="16" width="3.13"/>
  </cols>
  <sheetData>
    <row r="1" ht="12.0" customHeight="1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110"/>
      <c r="O1" s="110"/>
      <c r="P1" s="110"/>
    </row>
    <row r="2" ht="12.75" customHeight="1">
      <c r="A2" s="110"/>
      <c r="B2" s="110"/>
      <c r="C2" s="110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0"/>
      <c r="O2" s="110"/>
      <c r="P2" s="110"/>
    </row>
    <row r="3" ht="18.75" customHeight="1">
      <c r="A3" s="110"/>
      <c r="B3" s="114" t="s">
        <v>39</v>
      </c>
      <c r="P3" s="110"/>
    </row>
    <row r="4" ht="18.75" customHeight="1">
      <c r="A4" s="115"/>
      <c r="P4" s="115"/>
    </row>
    <row r="5" ht="9.0" customHeight="1">
      <c r="A5" s="115"/>
      <c r="P5" s="115"/>
    </row>
    <row r="6" ht="18.75" customHeight="1">
      <c r="A6" s="115"/>
      <c r="P6" s="115"/>
    </row>
    <row r="7" ht="18.75" customHeight="1">
      <c r="A7" s="115"/>
      <c r="P7" s="115"/>
    </row>
    <row r="8" ht="18.75" customHeight="1">
      <c r="A8" s="115"/>
      <c r="B8" s="115"/>
      <c r="C8" s="116" t="s">
        <v>40</v>
      </c>
      <c r="O8" s="115"/>
      <c r="P8" s="115"/>
    </row>
    <row r="9" ht="18.75" customHeight="1">
      <c r="A9" s="115"/>
      <c r="B9" s="115"/>
      <c r="O9" s="115"/>
      <c r="P9" s="115"/>
    </row>
    <row r="10" ht="18.75" customHeight="1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ht="18.75" customHeight="1">
      <c r="A11" s="115"/>
      <c r="B11" s="115"/>
      <c r="C11" s="117" t="s">
        <v>41</v>
      </c>
      <c r="D11" s="118" t="s">
        <v>42</v>
      </c>
      <c r="E11" s="119" t="s">
        <v>43</v>
      </c>
      <c r="F11" s="119" t="s">
        <v>44</v>
      </c>
      <c r="G11" s="120" t="s">
        <v>45</v>
      </c>
      <c r="H11" s="120" t="s">
        <v>46</v>
      </c>
      <c r="I11" s="120" t="s">
        <v>47</v>
      </c>
      <c r="J11" s="120" t="s">
        <v>48</v>
      </c>
      <c r="K11" s="120" t="s">
        <v>49</v>
      </c>
      <c r="L11" s="120" t="s">
        <v>50</v>
      </c>
      <c r="M11" s="120" t="s">
        <v>51</v>
      </c>
      <c r="N11" s="121" t="s">
        <v>52</v>
      </c>
      <c r="O11" s="115"/>
      <c r="P11" s="115"/>
    </row>
    <row r="12" ht="18.75" customHeight="1">
      <c r="A12" s="115"/>
      <c r="B12" s="115"/>
      <c r="C12" s="122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115"/>
      <c r="P12" s="115"/>
    </row>
    <row r="13" ht="18.75" customHeight="1">
      <c r="A13" s="115"/>
      <c r="B13" s="115"/>
      <c r="C13" s="126">
        <v>1.0</v>
      </c>
      <c r="D13" s="127"/>
      <c r="E13" s="128"/>
      <c r="F13" s="128"/>
      <c r="G13" s="128">
        <v>2012.0</v>
      </c>
      <c r="H13" s="129" t="s">
        <v>53</v>
      </c>
      <c r="I13" s="130">
        <v>200000.0</v>
      </c>
      <c r="J13" s="131">
        <v>45203.0</v>
      </c>
      <c r="K13" s="132">
        <f t="shared" ref="K13:K38" si="1">IF(G13=2022,I13,I13/(2022-G13))</f>
        <v>20000</v>
      </c>
      <c r="L13" s="133"/>
      <c r="M13" s="131"/>
      <c r="N13" s="134">
        <f t="shared" ref="N13:N38" si="2">IFERROR((L13-I13)/(M13-J13)," ")</f>
        <v>4.424485101</v>
      </c>
      <c r="O13" s="115"/>
      <c r="P13" s="115"/>
    </row>
    <row r="14" ht="18.75" customHeight="1">
      <c r="A14" s="115"/>
      <c r="B14" s="115"/>
      <c r="C14" s="126"/>
      <c r="D14" s="127"/>
      <c r="E14" s="128"/>
      <c r="F14" s="128"/>
      <c r="G14" s="128"/>
      <c r="H14" s="135"/>
      <c r="I14" s="136"/>
      <c r="J14" s="137"/>
      <c r="K14" s="135">
        <f t="shared" si="1"/>
        <v>0</v>
      </c>
      <c r="L14" s="138"/>
      <c r="M14" s="137"/>
      <c r="N14" s="134" t="str">
        <f t="shared" si="2"/>
        <v> </v>
      </c>
      <c r="O14" s="115"/>
      <c r="P14" s="115"/>
    </row>
    <row r="15" ht="18.75" customHeight="1">
      <c r="A15" s="115"/>
      <c r="B15" s="115"/>
      <c r="C15" s="126"/>
      <c r="D15" s="127"/>
      <c r="E15" s="128"/>
      <c r="F15" s="128"/>
      <c r="G15" s="128"/>
      <c r="H15" s="132"/>
      <c r="I15" s="139"/>
      <c r="J15" s="132"/>
      <c r="K15" s="132">
        <f t="shared" si="1"/>
        <v>0</v>
      </c>
      <c r="L15" s="133"/>
      <c r="M15" s="132"/>
      <c r="N15" s="134" t="str">
        <f t="shared" si="2"/>
        <v> </v>
      </c>
      <c r="O15" s="115"/>
      <c r="P15" s="115"/>
    </row>
    <row r="16" ht="18.75" customHeight="1">
      <c r="A16" s="115"/>
      <c r="B16" s="115"/>
      <c r="C16" s="126"/>
      <c r="D16" s="127"/>
      <c r="E16" s="128"/>
      <c r="F16" s="128"/>
      <c r="G16" s="128"/>
      <c r="H16" s="135"/>
      <c r="I16" s="136"/>
      <c r="J16" s="135"/>
      <c r="K16" s="135">
        <f t="shared" si="1"/>
        <v>0</v>
      </c>
      <c r="L16" s="138"/>
      <c r="M16" s="135"/>
      <c r="N16" s="134" t="str">
        <f t="shared" si="2"/>
        <v> </v>
      </c>
      <c r="O16" s="115"/>
      <c r="P16" s="115"/>
    </row>
    <row r="17" ht="18.75" customHeight="1">
      <c r="A17" s="115"/>
      <c r="B17" s="115"/>
      <c r="C17" s="126"/>
      <c r="D17" s="127"/>
      <c r="E17" s="128"/>
      <c r="F17" s="128"/>
      <c r="G17" s="128"/>
      <c r="H17" s="132"/>
      <c r="I17" s="132"/>
      <c r="J17" s="132"/>
      <c r="K17" s="132">
        <f t="shared" si="1"/>
        <v>0</v>
      </c>
      <c r="L17" s="133"/>
      <c r="M17" s="132"/>
      <c r="N17" s="134" t="str">
        <f t="shared" si="2"/>
        <v> </v>
      </c>
      <c r="O17" s="115"/>
      <c r="P17" s="115"/>
    </row>
    <row r="18" ht="18.75" customHeight="1">
      <c r="A18" s="115"/>
      <c r="B18" s="115"/>
      <c r="C18" s="126"/>
      <c r="D18" s="127"/>
      <c r="E18" s="128"/>
      <c r="F18" s="128"/>
      <c r="G18" s="128"/>
      <c r="H18" s="135"/>
      <c r="I18" s="135"/>
      <c r="J18" s="135"/>
      <c r="K18" s="135">
        <f t="shared" si="1"/>
        <v>0</v>
      </c>
      <c r="L18" s="138"/>
      <c r="M18" s="135"/>
      <c r="N18" s="134" t="str">
        <f t="shared" si="2"/>
        <v> </v>
      </c>
      <c r="O18" s="115"/>
      <c r="P18" s="115"/>
    </row>
    <row r="19" ht="18.75" customHeight="1">
      <c r="A19" s="115"/>
      <c r="B19" s="115"/>
      <c r="C19" s="126"/>
      <c r="D19" s="127"/>
      <c r="E19" s="128"/>
      <c r="F19" s="128"/>
      <c r="G19" s="128"/>
      <c r="H19" s="132"/>
      <c r="I19" s="130"/>
      <c r="J19" s="132"/>
      <c r="K19" s="132">
        <f t="shared" si="1"/>
        <v>0</v>
      </c>
      <c r="L19" s="133"/>
      <c r="M19" s="132"/>
      <c r="N19" s="140" t="str">
        <f t="shared" si="2"/>
        <v> </v>
      </c>
      <c r="O19" s="115"/>
      <c r="P19" s="115"/>
    </row>
    <row r="20" ht="18.75" customHeight="1">
      <c r="A20" s="115"/>
      <c r="B20" s="115"/>
      <c r="C20" s="126"/>
      <c r="D20" s="127"/>
      <c r="E20" s="128"/>
      <c r="F20" s="128"/>
      <c r="G20" s="128"/>
      <c r="H20" s="135"/>
      <c r="I20" s="135"/>
      <c r="J20" s="135"/>
      <c r="K20" s="135">
        <f t="shared" si="1"/>
        <v>0</v>
      </c>
      <c r="L20" s="138"/>
      <c r="M20" s="135"/>
      <c r="N20" s="141" t="str">
        <f t="shared" si="2"/>
        <v> </v>
      </c>
      <c r="O20" s="115"/>
      <c r="P20" s="115"/>
    </row>
    <row r="21" ht="18.75" customHeight="1">
      <c r="A21" s="115"/>
      <c r="B21" s="115"/>
      <c r="C21" s="126"/>
      <c r="D21" s="127"/>
      <c r="E21" s="128"/>
      <c r="F21" s="128"/>
      <c r="G21" s="128"/>
      <c r="H21" s="132"/>
      <c r="I21" s="132"/>
      <c r="J21" s="132"/>
      <c r="K21" s="132">
        <f t="shared" si="1"/>
        <v>0</v>
      </c>
      <c r="L21" s="133"/>
      <c r="M21" s="132"/>
      <c r="N21" s="134" t="str">
        <f t="shared" si="2"/>
        <v> </v>
      </c>
      <c r="O21" s="115"/>
      <c r="P21" s="115"/>
    </row>
    <row r="22" ht="18.75" customHeight="1">
      <c r="A22" s="115"/>
      <c r="B22" s="115"/>
      <c r="C22" s="126"/>
      <c r="D22" s="127"/>
      <c r="E22" s="128"/>
      <c r="F22" s="128"/>
      <c r="G22" s="128"/>
      <c r="H22" s="135"/>
      <c r="I22" s="135"/>
      <c r="J22" s="135"/>
      <c r="K22" s="135">
        <f t="shared" si="1"/>
        <v>0</v>
      </c>
      <c r="L22" s="138"/>
      <c r="M22" s="135"/>
      <c r="N22" s="134" t="str">
        <f t="shared" si="2"/>
        <v> </v>
      </c>
      <c r="O22" s="115"/>
      <c r="P22" s="115"/>
    </row>
    <row r="23" ht="18.75" customHeight="1">
      <c r="A23" s="115"/>
      <c r="B23" s="115"/>
      <c r="C23" s="126"/>
      <c r="D23" s="127"/>
      <c r="E23" s="128"/>
      <c r="F23" s="128"/>
      <c r="G23" s="128"/>
      <c r="H23" s="132"/>
      <c r="I23" s="132"/>
      <c r="J23" s="132"/>
      <c r="K23" s="132">
        <f t="shared" si="1"/>
        <v>0</v>
      </c>
      <c r="L23" s="133"/>
      <c r="M23" s="132"/>
      <c r="N23" s="134" t="str">
        <f t="shared" si="2"/>
        <v> </v>
      </c>
      <c r="O23" s="115"/>
      <c r="P23" s="115"/>
    </row>
    <row r="24" ht="18.75" customHeight="1">
      <c r="A24" s="115"/>
      <c r="B24" s="115"/>
      <c r="C24" s="126"/>
      <c r="D24" s="127"/>
      <c r="E24" s="128"/>
      <c r="F24" s="128"/>
      <c r="G24" s="128"/>
      <c r="H24" s="135"/>
      <c r="I24" s="135"/>
      <c r="J24" s="135"/>
      <c r="K24" s="135">
        <f t="shared" si="1"/>
        <v>0</v>
      </c>
      <c r="L24" s="138"/>
      <c r="M24" s="135"/>
      <c r="N24" s="134" t="str">
        <f t="shared" si="2"/>
        <v> </v>
      </c>
      <c r="O24" s="115"/>
      <c r="P24" s="115"/>
    </row>
    <row r="25" ht="18.75" customHeight="1">
      <c r="A25" s="115"/>
      <c r="B25" s="115"/>
      <c r="C25" s="126"/>
      <c r="D25" s="127"/>
      <c r="E25" s="128"/>
      <c r="F25" s="128"/>
      <c r="G25" s="128"/>
      <c r="H25" s="132"/>
      <c r="I25" s="130"/>
      <c r="J25" s="132"/>
      <c r="K25" s="132">
        <f t="shared" si="1"/>
        <v>0</v>
      </c>
      <c r="L25" s="133"/>
      <c r="M25" s="132"/>
      <c r="N25" s="134" t="str">
        <f t="shared" si="2"/>
        <v> </v>
      </c>
      <c r="O25" s="115"/>
      <c r="P25" s="115"/>
    </row>
    <row r="26" ht="18.75" customHeight="1">
      <c r="A26" s="115"/>
      <c r="B26" s="115"/>
      <c r="C26" s="126"/>
      <c r="D26" s="142"/>
      <c r="E26" s="143"/>
      <c r="F26" s="143"/>
      <c r="G26" s="143"/>
      <c r="H26" s="135"/>
      <c r="I26" s="135"/>
      <c r="J26" s="135"/>
      <c r="K26" s="135">
        <f t="shared" si="1"/>
        <v>0</v>
      </c>
      <c r="L26" s="138"/>
      <c r="M26" s="135"/>
      <c r="N26" s="134" t="str">
        <f t="shared" si="2"/>
        <v> </v>
      </c>
      <c r="O26" s="115"/>
      <c r="P26" s="115"/>
    </row>
    <row r="27" ht="18.75" customHeight="1">
      <c r="A27" s="115"/>
      <c r="B27" s="115"/>
      <c r="C27" s="144"/>
      <c r="D27" s="145"/>
      <c r="E27" s="145"/>
      <c r="F27" s="145"/>
      <c r="G27" s="145"/>
      <c r="H27" s="132"/>
      <c r="I27" s="132"/>
      <c r="J27" s="132"/>
      <c r="K27" s="132">
        <f t="shared" si="1"/>
        <v>0</v>
      </c>
      <c r="L27" s="133"/>
      <c r="M27" s="132"/>
      <c r="N27" s="140" t="str">
        <f t="shared" si="2"/>
        <v> </v>
      </c>
      <c r="O27" s="115"/>
      <c r="P27" s="115"/>
    </row>
    <row r="28" ht="18.75" customHeight="1">
      <c r="A28" s="115"/>
      <c r="B28" s="115"/>
      <c r="C28" s="146"/>
      <c r="D28" s="147"/>
      <c r="E28" s="147"/>
      <c r="F28" s="147"/>
      <c r="G28" s="147"/>
      <c r="H28" s="135"/>
      <c r="I28" s="135"/>
      <c r="J28" s="135"/>
      <c r="K28" s="135">
        <f t="shared" si="1"/>
        <v>0</v>
      </c>
      <c r="L28" s="138"/>
      <c r="M28" s="135"/>
      <c r="N28" s="141" t="str">
        <f t="shared" si="2"/>
        <v> </v>
      </c>
      <c r="O28" s="115"/>
      <c r="P28" s="115"/>
    </row>
    <row r="29" ht="18.75" customHeight="1">
      <c r="A29" s="115"/>
      <c r="B29" s="115"/>
      <c r="C29" s="146"/>
      <c r="D29" s="147"/>
      <c r="E29" s="147"/>
      <c r="F29" s="147"/>
      <c r="G29" s="147"/>
      <c r="H29" s="132"/>
      <c r="I29" s="132"/>
      <c r="J29" s="132"/>
      <c r="K29" s="132">
        <f t="shared" si="1"/>
        <v>0</v>
      </c>
      <c r="L29" s="133"/>
      <c r="M29" s="132"/>
      <c r="N29" s="134" t="str">
        <f t="shared" si="2"/>
        <v> </v>
      </c>
      <c r="O29" s="115"/>
      <c r="P29" s="115"/>
    </row>
    <row r="30" ht="18.75" customHeight="1">
      <c r="A30" s="115"/>
      <c r="B30" s="115"/>
      <c r="C30" s="146"/>
      <c r="D30" s="147"/>
      <c r="E30" s="147"/>
      <c r="F30" s="147"/>
      <c r="G30" s="147"/>
      <c r="H30" s="135"/>
      <c r="I30" s="135"/>
      <c r="J30" s="135"/>
      <c r="K30" s="135">
        <f t="shared" si="1"/>
        <v>0</v>
      </c>
      <c r="L30" s="138"/>
      <c r="M30" s="135"/>
      <c r="N30" s="134" t="str">
        <f t="shared" si="2"/>
        <v> </v>
      </c>
      <c r="O30" s="115"/>
      <c r="P30" s="115"/>
    </row>
    <row r="31" ht="18.75" customHeight="1">
      <c r="A31" s="115"/>
      <c r="B31" s="115"/>
      <c r="C31" s="126"/>
      <c r="D31" s="142"/>
      <c r="E31" s="143"/>
      <c r="F31" s="143"/>
      <c r="G31" s="143"/>
      <c r="H31" s="132"/>
      <c r="I31" s="130"/>
      <c r="J31" s="132"/>
      <c r="K31" s="132">
        <f t="shared" si="1"/>
        <v>0</v>
      </c>
      <c r="L31" s="133"/>
      <c r="M31" s="132"/>
      <c r="N31" s="134" t="str">
        <f t="shared" si="2"/>
        <v> </v>
      </c>
      <c r="O31" s="115"/>
      <c r="P31" s="115"/>
    </row>
    <row r="32" ht="18.75" customHeight="1">
      <c r="A32" s="115"/>
      <c r="B32" s="115"/>
      <c r="C32" s="126"/>
      <c r="D32" s="142"/>
      <c r="E32" s="143"/>
      <c r="F32" s="143"/>
      <c r="G32" s="143"/>
      <c r="H32" s="135"/>
      <c r="I32" s="135"/>
      <c r="J32" s="135"/>
      <c r="K32" s="135">
        <f t="shared" si="1"/>
        <v>0</v>
      </c>
      <c r="L32" s="138"/>
      <c r="M32" s="135"/>
      <c r="N32" s="134" t="str">
        <f t="shared" si="2"/>
        <v> </v>
      </c>
      <c r="O32" s="115"/>
      <c r="P32" s="115"/>
    </row>
    <row r="33" ht="18.75" customHeight="1">
      <c r="A33" s="115"/>
      <c r="B33" s="115"/>
      <c r="C33" s="126"/>
      <c r="D33" s="142"/>
      <c r="E33" s="143"/>
      <c r="F33" s="143"/>
      <c r="G33" s="143"/>
      <c r="H33" s="132"/>
      <c r="I33" s="130"/>
      <c r="J33" s="132"/>
      <c r="K33" s="132">
        <f t="shared" si="1"/>
        <v>0</v>
      </c>
      <c r="L33" s="133"/>
      <c r="M33" s="132"/>
      <c r="N33" s="134" t="str">
        <f t="shared" si="2"/>
        <v> </v>
      </c>
      <c r="O33" s="115"/>
      <c r="P33" s="115"/>
    </row>
    <row r="34" ht="18.75" customHeight="1">
      <c r="A34" s="115"/>
      <c r="B34" s="115"/>
      <c r="C34" s="126"/>
      <c r="D34" s="142"/>
      <c r="E34" s="143"/>
      <c r="F34" s="143"/>
      <c r="G34" s="143"/>
      <c r="H34" s="135"/>
      <c r="I34" s="135"/>
      <c r="J34" s="135"/>
      <c r="K34" s="135">
        <f t="shared" si="1"/>
        <v>0</v>
      </c>
      <c r="L34" s="138"/>
      <c r="M34" s="135"/>
      <c r="N34" s="134" t="str">
        <f t="shared" si="2"/>
        <v> </v>
      </c>
      <c r="O34" s="115"/>
      <c r="P34" s="115"/>
    </row>
    <row r="35" ht="18.75" customHeight="1">
      <c r="A35" s="115"/>
      <c r="B35" s="115"/>
      <c r="C35" s="144"/>
      <c r="D35" s="145"/>
      <c r="E35" s="145"/>
      <c r="F35" s="145"/>
      <c r="G35" s="145"/>
      <c r="H35" s="132"/>
      <c r="I35" s="132"/>
      <c r="J35" s="132"/>
      <c r="K35" s="132">
        <f t="shared" si="1"/>
        <v>0</v>
      </c>
      <c r="L35" s="133"/>
      <c r="M35" s="132"/>
      <c r="N35" s="140" t="str">
        <f t="shared" si="2"/>
        <v> </v>
      </c>
      <c r="O35" s="115"/>
      <c r="P35" s="115"/>
    </row>
    <row r="36" ht="18.75" customHeight="1">
      <c r="A36" s="115"/>
      <c r="B36" s="115"/>
      <c r="C36" s="146"/>
      <c r="D36" s="147"/>
      <c r="E36" s="147"/>
      <c r="F36" s="147"/>
      <c r="G36" s="147"/>
      <c r="H36" s="135"/>
      <c r="I36" s="135"/>
      <c r="J36" s="135"/>
      <c r="K36" s="135">
        <f t="shared" si="1"/>
        <v>0</v>
      </c>
      <c r="L36" s="138"/>
      <c r="M36" s="135"/>
      <c r="N36" s="141" t="str">
        <f t="shared" si="2"/>
        <v> </v>
      </c>
      <c r="O36" s="115"/>
      <c r="P36" s="115"/>
    </row>
    <row r="37" ht="18.75" customHeight="1">
      <c r="A37" s="115"/>
      <c r="B37" s="115"/>
      <c r="C37" s="146"/>
      <c r="D37" s="147"/>
      <c r="E37" s="147"/>
      <c r="F37" s="147"/>
      <c r="G37" s="147"/>
      <c r="H37" s="132"/>
      <c r="I37" s="132"/>
      <c r="J37" s="132"/>
      <c r="K37" s="132">
        <f t="shared" si="1"/>
        <v>0</v>
      </c>
      <c r="L37" s="133"/>
      <c r="M37" s="132"/>
      <c r="N37" s="140" t="str">
        <f t="shared" si="2"/>
        <v> </v>
      </c>
      <c r="O37" s="115"/>
      <c r="P37" s="115"/>
    </row>
    <row r="38" ht="18.75" customHeight="1">
      <c r="A38" s="115"/>
      <c r="B38" s="115"/>
      <c r="C38" s="146"/>
      <c r="D38" s="147"/>
      <c r="E38" s="147"/>
      <c r="F38" s="147"/>
      <c r="G38" s="147"/>
      <c r="H38" s="135"/>
      <c r="I38" s="135"/>
      <c r="J38" s="135"/>
      <c r="K38" s="135">
        <f t="shared" si="1"/>
        <v>0</v>
      </c>
      <c r="L38" s="138"/>
      <c r="M38" s="135"/>
      <c r="N38" s="141" t="str">
        <f t="shared" si="2"/>
        <v> </v>
      </c>
      <c r="O38" s="115"/>
      <c r="P38" s="115"/>
    </row>
    <row r="39" ht="18.75" customHeight="1">
      <c r="A39" s="115"/>
      <c r="B39" s="115"/>
      <c r="C39" s="148"/>
      <c r="D39" s="149"/>
      <c r="E39" s="149"/>
      <c r="F39" s="150" t="s">
        <v>54</v>
      </c>
      <c r="G39" s="150"/>
      <c r="H39" s="149"/>
      <c r="I39" s="149"/>
      <c r="J39" s="149"/>
      <c r="K39" s="149"/>
      <c r="L39" s="149"/>
      <c r="M39" s="151"/>
      <c r="N39" s="152"/>
      <c r="O39" s="115"/>
      <c r="P39" s="115"/>
    </row>
    <row r="40" ht="18.75" customHeight="1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</row>
    <row r="41" ht="18.75" customHeight="1">
      <c r="A41" s="115"/>
      <c r="B41" s="115"/>
      <c r="C41" s="110" t="s">
        <v>55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</row>
    <row r="42" ht="18.75" customHeight="1">
      <c r="A42" s="115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</row>
    <row r="43" ht="18.7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</row>
    <row r="44" ht="18.7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</row>
  </sheetData>
  <mergeCells count="14">
    <mergeCell ref="H11:H12"/>
    <mergeCell ref="I11:I12"/>
    <mergeCell ref="J11:J12"/>
    <mergeCell ref="K11:K12"/>
    <mergeCell ref="L11:L12"/>
    <mergeCell ref="M11:M12"/>
    <mergeCell ref="B3:O7"/>
    <mergeCell ref="C8:N9"/>
    <mergeCell ref="C11:C12"/>
    <mergeCell ref="D11:D12"/>
    <mergeCell ref="E11:E12"/>
    <mergeCell ref="F11:F12"/>
    <mergeCell ref="G11:G12"/>
    <mergeCell ref="N11:N12"/>
  </mergeCells>
  <dataValidations>
    <dataValidation type="list" allowBlank="1" sqref="H13:H38">
      <formula1>Data!$B$10:$B$13</formula1>
    </dataValidation>
  </dataValidation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328B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25"/>
    <col customWidth="1" min="3" max="3" width="34.5"/>
    <col customWidth="1" min="4" max="4" width="6.38"/>
    <col customWidth="1" min="5" max="5" width="40.75"/>
    <col customWidth="1" min="6" max="8" width="3.25"/>
    <col customWidth="1" min="9" max="9" width="34.5"/>
    <col customWidth="1" min="10" max="10" width="6.38"/>
    <col customWidth="1" min="11" max="11" width="40.75"/>
    <col customWidth="1" min="12" max="14" width="3.25"/>
    <col customWidth="1" min="15" max="15" width="34.5"/>
    <col customWidth="1" min="16" max="16" width="6.38"/>
    <col customWidth="1" min="17" max="17" width="40.75"/>
    <col customWidth="1" min="18" max="20" width="3.25"/>
    <col customWidth="1" min="21" max="21" width="34.5"/>
    <col customWidth="1" min="22" max="22" width="6.38"/>
    <col customWidth="1" min="23" max="23" width="40.75"/>
    <col customWidth="1" min="24" max="26" width="3.25"/>
    <col customWidth="1" min="27" max="27" width="34.5"/>
    <col customWidth="1" min="28" max="28" width="6.38"/>
    <col customWidth="1" min="29" max="29" width="40.75"/>
    <col customWidth="1" min="30" max="32" width="3.25"/>
    <col customWidth="1" min="33" max="33" width="34.5"/>
    <col customWidth="1" min="34" max="34" width="6.38"/>
    <col customWidth="1" min="35" max="35" width="40.75"/>
    <col customWidth="1" min="36" max="37" width="3.25"/>
    <col customWidth="1" min="38" max="40" width="17.0"/>
  </cols>
  <sheetData>
    <row r="1" ht="18.75" customHeight="1">
      <c r="A1" s="153"/>
      <c r="B1" s="154"/>
      <c r="C1" s="155"/>
      <c r="D1" s="154"/>
      <c r="E1" s="155"/>
      <c r="F1" s="153"/>
      <c r="G1" s="153"/>
      <c r="H1" s="153"/>
      <c r="I1" s="153"/>
      <c r="J1" s="153"/>
      <c r="K1" s="154"/>
      <c r="L1" s="154"/>
      <c r="M1" s="153"/>
      <c r="N1" s="153"/>
      <c r="O1" s="153"/>
      <c r="P1" s="153"/>
      <c r="Q1" s="154"/>
      <c r="R1" s="154"/>
      <c r="S1" s="153"/>
      <c r="T1" s="153"/>
      <c r="U1" s="153"/>
      <c r="V1" s="153"/>
      <c r="W1" s="154"/>
      <c r="X1" s="154"/>
      <c r="Y1" s="153"/>
      <c r="Z1" s="153"/>
      <c r="AA1" s="153"/>
      <c r="AB1" s="153"/>
      <c r="AC1" s="154"/>
      <c r="AD1" s="154"/>
      <c r="AE1" s="156"/>
      <c r="AF1" s="156"/>
      <c r="AG1" s="156"/>
      <c r="AH1" s="156"/>
      <c r="AI1" s="156"/>
      <c r="AJ1" s="156"/>
      <c r="AK1" s="156"/>
      <c r="AL1" s="157"/>
      <c r="AM1" s="157"/>
      <c r="AN1" s="157"/>
    </row>
    <row r="2" ht="18.75" customHeight="1">
      <c r="A2" s="154"/>
      <c r="B2" s="154"/>
      <c r="C2" s="155"/>
      <c r="D2" s="154"/>
      <c r="E2" s="155"/>
      <c r="F2" s="153"/>
      <c r="G2" s="153"/>
      <c r="H2" s="153"/>
      <c r="I2" s="153"/>
      <c r="J2" s="153"/>
      <c r="K2" s="154"/>
      <c r="L2" s="154"/>
      <c r="M2" s="153"/>
      <c r="N2" s="153"/>
      <c r="O2" s="153"/>
      <c r="P2" s="153"/>
      <c r="Q2" s="154"/>
      <c r="R2" s="154"/>
      <c r="S2" s="153"/>
      <c r="T2" s="153"/>
      <c r="U2" s="153"/>
      <c r="V2" s="153"/>
      <c r="W2" s="154"/>
      <c r="X2" s="154"/>
      <c r="Y2" s="153"/>
      <c r="Z2" s="153"/>
      <c r="AA2" s="153"/>
      <c r="AB2" s="153"/>
      <c r="AC2" s="154"/>
      <c r="AD2" s="154"/>
      <c r="AE2" s="156"/>
      <c r="AF2" s="156"/>
      <c r="AG2" s="156"/>
      <c r="AH2" s="156"/>
      <c r="AI2" s="156"/>
      <c r="AJ2" s="156"/>
      <c r="AK2" s="156"/>
      <c r="AL2" s="157"/>
      <c r="AM2" s="157"/>
      <c r="AN2" s="157"/>
    </row>
    <row r="3" ht="37.5" customHeight="1">
      <c r="A3" s="158"/>
      <c r="B3" s="158"/>
      <c r="C3" s="159"/>
      <c r="D3" s="159"/>
      <c r="E3" s="159"/>
      <c r="F3" s="158"/>
      <c r="G3" s="158"/>
      <c r="H3" s="158"/>
      <c r="I3" s="160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61"/>
      <c r="AF3" s="161"/>
      <c r="AG3" s="161"/>
      <c r="AH3" s="161"/>
      <c r="AI3" s="161"/>
      <c r="AJ3" s="161"/>
      <c r="AK3" s="161"/>
      <c r="AL3" s="162"/>
      <c r="AM3" s="162"/>
      <c r="AN3" s="162"/>
    </row>
    <row r="4" ht="37.5" customHeight="1">
      <c r="A4" s="158"/>
      <c r="B4" s="158"/>
      <c r="C4" s="158" t="s">
        <v>56</v>
      </c>
      <c r="L4" s="163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61"/>
      <c r="AF4" s="161"/>
      <c r="AG4" s="161"/>
      <c r="AH4" s="161"/>
      <c r="AI4" s="161"/>
      <c r="AJ4" s="161"/>
      <c r="AK4" s="161"/>
      <c r="AL4" s="162"/>
      <c r="AM4" s="162"/>
      <c r="AN4" s="162"/>
    </row>
    <row r="5" ht="21.0" customHeight="1">
      <c r="A5" s="158"/>
      <c r="B5" s="164" t="s">
        <v>57</v>
      </c>
      <c r="M5" s="158"/>
      <c r="N5" s="158"/>
      <c r="O5" s="165" t="s">
        <v>58</v>
      </c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61"/>
      <c r="AF5" s="161"/>
      <c r="AG5" s="161"/>
      <c r="AH5" s="161"/>
      <c r="AI5" s="161"/>
      <c r="AJ5" s="161"/>
      <c r="AK5" s="161"/>
      <c r="AL5" s="162"/>
      <c r="AM5" s="162"/>
      <c r="AN5" s="162"/>
    </row>
    <row r="6" ht="18.75" customHeight="1">
      <c r="A6" s="158"/>
      <c r="M6" s="158"/>
      <c r="N6" s="158"/>
      <c r="O6" s="166" t="s">
        <v>59</v>
      </c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61"/>
      <c r="AF6" s="161"/>
      <c r="AG6" s="161"/>
      <c r="AH6" s="161"/>
      <c r="AI6" s="161"/>
      <c r="AJ6" s="161"/>
      <c r="AK6" s="161"/>
      <c r="AL6" s="162"/>
      <c r="AM6" s="162"/>
      <c r="AN6" s="162"/>
    </row>
    <row r="7" ht="9.75" customHeight="1">
      <c r="A7" s="154"/>
      <c r="B7" s="154"/>
      <c r="C7" s="155"/>
      <c r="D7" s="154"/>
      <c r="E7" s="155"/>
      <c r="F7" s="154"/>
      <c r="G7" s="154"/>
      <c r="H7" s="167"/>
      <c r="I7" s="167"/>
      <c r="J7" s="167"/>
      <c r="K7" s="167"/>
      <c r="L7" s="167"/>
      <c r="M7" s="154"/>
      <c r="N7" s="154"/>
      <c r="O7" s="154"/>
      <c r="P7" s="154"/>
      <c r="Q7" s="168"/>
      <c r="R7" s="168"/>
      <c r="S7" s="154"/>
      <c r="T7" s="154"/>
      <c r="U7" s="154"/>
      <c r="V7" s="154"/>
      <c r="W7" s="168"/>
      <c r="X7" s="168"/>
      <c r="Y7" s="154"/>
      <c r="Z7" s="154"/>
      <c r="AA7" s="154"/>
      <c r="AB7" s="154"/>
      <c r="AC7" s="168"/>
      <c r="AD7" s="168"/>
      <c r="AE7" s="169"/>
      <c r="AF7" s="169"/>
      <c r="AG7" s="169"/>
      <c r="AH7" s="169"/>
      <c r="AI7" s="169"/>
      <c r="AJ7" s="169"/>
      <c r="AK7" s="169"/>
      <c r="AL7" s="170"/>
      <c r="AM7" s="170"/>
      <c r="AN7" s="170"/>
    </row>
    <row r="8" ht="11.25" customHeight="1">
      <c r="A8" s="154"/>
      <c r="B8" s="171"/>
      <c r="C8" s="172"/>
      <c r="D8" s="172"/>
      <c r="E8" s="173"/>
      <c r="F8" s="174"/>
      <c r="G8" s="153"/>
      <c r="H8" s="171"/>
      <c r="I8" s="172"/>
      <c r="J8" s="172"/>
      <c r="K8" s="173"/>
      <c r="L8" s="174"/>
      <c r="M8" s="153"/>
      <c r="N8" s="171"/>
      <c r="O8" s="172"/>
      <c r="P8" s="172"/>
      <c r="Q8" s="173"/>
      <c r="R8" s="174"/>
      <c r="S8" s="153"/>
      <c r="T8" s="171"/>
      <c r="U8" s="172"/>
      <c r="V8" s="172"/>
      <c r="W8" s="173"/>
      <c r="X8" s="174"/>
      <c r="Y8" s="153"/>
      <c r="Z8" s="171"/>
      <c r="AA8" s="172"/>
      <c r="AB8" s="172"/>
      <c r="AC8" s="173"/>
      <c r="AD8" s="174"/>
      <c r="AE8" s="156"/>
      <c r="AF8" s="171"/>
      <c r="AG8" s="172"/>
      <c r="AH8" s="172"/>
      <c r="AI8" s="173"/>
      <c r="AJ8" s="174"/>
      <c r="AK8" s="156"/>
      <c r="AL8" s="157"/>
      <c r="AM8" s="157"/>
      <c r="AN8" s="157"/>
    </row>
    <row r="9" ht="18.75" customHeight="1">
      <c r="A9" s="154"/>
      <c r="B9" s="175"/>
      <c r="C9" s="176" t="s">
        <v>60</v>
      </c>
      <c r="D9" s="177" t="s">
        <v>61</v>
      </c>
      <c r="E9" s="178" t="s">
        <v>62</v>
      </c>
      <c r="F9" s="179"/>
      <c r="G9" s="153"/>
      <c r="H9" s="175"/>
      <c r="I9" s="176" t="s">
        <v>60</v>
      </c>
      <c r="J9" s="177" t="s">
        <v>63</v>
      </c>
      <c r="K9" s="178" t="s">
        <v>64</v>
      </c>
      <c r="L9" s="179"/>
      <c r="M9" s="153"/>
      <c r="N9" s="175"/>
      <c r="O9" s="176" t="s">
        <v>60</v>
      </c>
      <c r="P9" s="177" t="s">
        <v>65</v>
      </c>
      <c r="Q9" s="178"/>
      <c r="R9" s="179"/>
      <c r="S9" s="153"/>
      <c r="T9" s="175"/>
      <c r="U9" s="176" t="s">
        <v>60</v>
      </c>
      <c r="V9" s="177" t="s">
        <v>66</v>
      </c>
      <c r="W9" s="178"/>
      <c r="X9" s="179"/>
      <c r="Y9" s="153"/>
      <c r="Z9" s="175"/>
      <c r="AA9" s="176" t="s">
        <v>60</v>
      </c>
      <c r="AB9" s="177" t="s">
        <v>67</v>
      </c>
      <c r="AC9" s="178"/>
      <c r="AD9" s="179"/>
      <c r="AE9" s="156"/>
      <c r="AF9" s="175"/>
      <c r="AG9" s="176" t="s">
        <v>60</v>
      </c>
      <c r="AH9" s="177" t="s">
        <v>68</v>
      </c>
      <c r="AI9" s="178"/>
      <c r="AJ9" s="179"/>
      <c r="AK9" s="156"/>
      <c r="AL9" s="157"/>
      <c r="AM9" s="157"/>
      <c r="AN9" s="157"/>
    </row>
    <row r="10" ht="9.75" customHeight="1">
      <c r="A10" s="154"/>
      <c r="B10" s="175"/>
      <c r="F10" s="180"/>
      <c r="G10" s="153"/>
      <c r="H10" s="175"/>
      <c r="L10" s="180"/>
      <c r="M10" s="153"/>
      <c r="N10" s="175"/>
      <c r="R10" s="180"/>
      <c r="S10" s="153"/>
      <c r="T10" s="175"/>
      <c r="X10" s="180"/>
      <c r="Y10" s="153"/>
      <c r="Z10" s="175"/>
      <c r="AD10" s="180"/>
      <c r="AE10" s="156"/>
      <c r="AF10" s="175"/>
      <c r="AJ10" s="180"/>
      <c r="AK10" s="156"/>
      <c r="AL10" s="157"/>
      <c r="AM10" s="157"/>
      <c r="AN10" s="157"/>
    </row>
    <row r="11" ht="17.25" customHeight="1">
      <c r="A11" s="154"/>
      <c r="B11" s="175"/>
      <c r="C11" s="176" t="s">
        <v>69</v>
      </c>
      <c r="D11" s="181">
        <v>1.0</v>
      </c>
      <c r="E11" s="182" t="s">
        <v>70</v>
      </c>
      <c r="F11" s="183"/>
      <c r="G11" s="153"/>
      <c r="H11" s="175"/>
      <c r="I11" s="176" t="s">
        <v>69</v>
      </c>
      <c r="J11" s="181">
        <v>1.0</v>
      </c>
      <c r="K11" s="182"/>
      <c r="L11" s="183"/>
      <c r="M11" s="153"/>
      <c r="N11" s="175"/>
      <c r="O11" s="176" t="s">
        <v>69</v>
      </c>
      <c r="P11" s="181">
        <v>1.0</v>
      </c>
      <c r="Q11" s="182"/>
      <c r="R11" s="183"/>
      <c r="S11" s="153"/>
      <c r="T11" s="175"/>
      <c r="U11" s="176" t="s">
        <v>69</v>
      </c>
      <c r="V11" s="181">
        <v>1.0</v>
      </c>
      <c r="W11" s="182"/>
      <c r="X11" s="183"/>
      <c r="Y11" s="153"/>
      <c r="Z11" s="175"/>
      <c r="AA11" s="176" t="s">
        <v>69</v>
      </c>
      <c r="AB11" s="181">
        <v>1.0</v>
      </c>
      <c r="AC11" s="182"/>
      <c r="AD11" s="183"/>
      <c r="AE11" s="156"/>
      <c r="AF11" s="175"/>
      <c r="AG11" s="176" t="s">
        <v>69</v>
      </c>
      <c r="AH11" s="181">
        <v>1.0</v>
      </c>
      <c r="AI11" s="182"/>
      <c r="AJ11" s="183"/>
      <c r="AK11" s="156"/>
      <c r="AL11" s="157"/>
      <c r="AM11" s="157"/>
      <c r="AN11" s="157"/>
    </row>
    <row r="12" ht="17.25" customHeight="1">
      <c r="A12" s="154"/>
      <c r="B12" s="175"/>
      <c r="C12" s="184" t="s">
        <v>71</v>
      </c>
      <c r="D12" s="181">
        <v>2.0</v>
      </c>
      <c r="E12" s="185" t="s">
        <v>72</v>
      </c>
      <c r="F12" s="183"/>
      <c r="G12" s="153"/>
      <c r="H12" s="175"/>
      <c r="I12" s="184" t="s">
        <v>71</v>
      </c>
      <c r="J12" s="181">
        <v>2.0</v>
      </c>
      <c r="K12" s="185"/>
      <c r="L12" s="183"/>
      <c r="M12" s="153"/>
      <c r="N12" s="175"/>
      <c r="O12" s="184" t="s">
        <v>71</v>
      </c>
      <c r="P12" s="181">
        <v>2.0</v>
      </c>
      <c r="Q12" s="185"/>
      <c r="R12" s="183"/>
      <c r="S12" s="153"/>
      <c r="T12" s="175"/>
      <c r="U12" s="184" t="s">
        <v>71</v>
      </c>
      <c r="V12" s="181">
        <v>2.0</v>
      </c>
      <c r="W12" s="185"/>
      <c r="X12" s="183"/>
      <c r="Y12" s="153"/>
      <c r="Z12" s="175"/>
      <c r="AA12" s="184" t="s">
        <v>71</v>
      </c>
      <c r="AB12" s="181">
        <v>2.0</v>
      </c>
      <c r="AC12" s="185"/>
      <c r="AD12" s="183"/>
      <c r="AE12" s="156"/>
      <c r="AF12" s="175"/>
      <c r="AG12" s="184" t="s">
        <v>71</v>
      </c>
      <c r="AH12" s="181">
        <v>2.0</v>
      </c>
      <c r="AI12" s="185"/>
      <c r="AJ12" s="183"/>
      <c r="AK12" s="156"/>
      <c r="AL12" s="157"/>
      <c r="AM12" s="157"/>
      <c r="AN12" s="157"/>
    </row>
    <row r="13" ht="17.25" customHeight="1">
      <c r="A13" s="154"/>
      <c r="B13" s="175"/>
      <c r="D13" s="181">
        <v>3.0</v>
      </c>
      <c r="E13" s="186"/>
      <c r="F13" s="183"/>
      <c r="G13" s="153"/>
      <c r="H13" s="175"/>
      <c r="J13" s="181">
        <v>3.0</v>
      </c>
      <c r="K13" s="186"/>
      <c r="L13" s="183"/>
      <c r="M13" s="153"/>
      <c r="N13" s="175"/>
      <c r="P13" s="181">
        <v>3.0</v>
      </c>
      <c r="Q13" s="186"/>
      <c r="R13" s="183"/>
      <c r="S13" s="153"/>
      <c r="T13" s="175"/>
      <c r="V13" s="181">
        <v>3.0</v>
      </c>
      <c r="W13" s="186"/>
      <c r="X13" s="183"/>
      <c r="Y13" s="153"/>
      <c r="Z13" s="175"/>
      <c r="AB13" s="181">
        <v>3.0</v>
      </c>
      <c r="AC13" s="186"/>
      <c r="AD13" s="183"/>
      <c r="AE13" s="156"/>
      <c r="AF13" s="175"/>
      <c r="AH13" s="181">
        <v>3.0</v>
      </c>
      <c r="AI13" s="186"/>
      <c r="AJ13" s="183"/>
      <c r="AK13" s="156"/>
      <c r="AL13" s="157"/>
      <c r="AM13" s="157"/>
      <c r="AN13" s="157"/>
    </row>
    <row r="14" ht="7.5" customHeight="1">
      <c r="A14" s="154"/>
      <c r="B14" s="175"/>
      <c r="D14" s="52"/>
      <c r="E14" s="52"/>
      <c r="F14" s="187"/>
      <c r="G14" s="153"/>
      <c r="H14" s="175"/>
      <c r="J14" s="52"/>
      <c r="K14" s="52"/>
      <c r="L14" s="187"/>
      <c r="M14" s="153"/>
      <c r="N14" s="175"/>
      <c r="P14" s="52"/>
      <c r="Q14" s="52"/>
      <c r="R14" s="187"/>
      <c r="S14" s="153"/>
      <c r="T14" s="175"/>
      <c r="V14" s="52"/>
      <c r="W14" s="52"/>
      <c r="X14" s="187"/>
      <c r="Y14" s="153"/>
      <c r="Z14" s="175"/>
      <c r="AB14" s="52"/>
      <c r="AC14" s="52"/>
      <c r="AD14" s="187"/>
      <c r="AE14" s="156"/>
      <c r="AF14" s="175"/>
      <c r="AH14" s="52"/>
      <c r="AI14" s="52"/>
      <c r="AJ14" s="187"/>
      <c r="AK14" s="156"/>
      <c r="AL14" s="157"/>
      <c r="AM14" s="157"/>
      <c r="AN14" s="157"/>
    </row>
    <row r="15" ht="16.5" customHeight="1">
      <c r="A15" s="154"/>
      <c r="B15" s="175"/>
      <c r="C15" s="176" t="s">
        <v>73</v>
      </c>
      <c r="D15" s="188"/>
      <c r="E15" s="189" t="s">
        <v>74</v>
      </c>
      <c r="F15" s="190"/>
      <c r="G15" s="153"/>
      <c r="H15" s="175"/>
      <c r="I15" s="176" t="s">
        <v>73</v>
      </c>
      <c r="J15" s="188"/>
      <c r="K15" s="189" t="s">
        <v>75</v>
      </c>
      <c r="L15" s="190"/>
      <c r="M15" s="153"/>
      <c r="N15" s="175"/>
      <c r="O15" s="176" t="s">
        <v>73</v>
      </c>
      <c r="P15" s="188"/>
      <c r="Q15" s="189"/>
      <c r="R15" s="190"/>
      <c r="S15" s="153"/>
      <c r="T15" s="175"/>
      <c r="U15" s="176" t="s">
        <v>73</v>
      </c>
      <c r="V15" s="188"/>
      <c r="W15" s="189" t="s">
        <v>75</v>
      </c>
      <c r="X15" s="190"/>
      <c r="Y15" s="153"/>
      <c r="Z15" s="175"/>
      <c r="AA15" s="176" t="s">
        <v>73</v>
      </c>
      <c r="AB15" s="188"/>
      <c r="AC15" s="189" t="s">
        <v>75</v>
      </c>
      <c r="AD15" s="190"/>
      <c r="AE15" s="156"/>
      <c r="AF15" s="175"/>
      <c r="AG15" s="176" t="s">
        <v>73</v>
      </c>
      <c r="AH15" s="188"/>
      <c r="AI15" s="189" t="s">
        <v>75</v>
      </c>
      <c r="AJ15" s="190"/>
      <c r="AK15" s="156"/>
      <c r="AL15" s="157"/>
      <c r="AM15" s="157"/>
      <c r="AN15" s="157"/>
    </row>
    <row r="16" ht="11.25" customHeight="1">
      <c r="A16" s="154"/>
      <c r="B16" s="175"/>
      <c r="C16" s="191" t="s">
        <v>76</v>
      </c>
      <c r="D16" s="188"/>
      <c r="E16" s="192"/>
      <c r="F16" s="193">
        <f>IF(OR(E15="Vehículo Liviano (Sedán, Compacto)",E15="Vehículo Liviano (SUV, Jeep, Station Wagon)",E15="Camioneta 4x2",E15="Utilitario, Furgón"),1,0)</f>
        <v>1</v>
      </c>
      <c r="G16" s="153"/>
      <c r="H16" s="175"/>
      <c r="I16" s="191" t="s">
        <v>76</v>
      </c>
      <c r="J16" s="188"/>
      <c r="K16" s="192"/>
      <c r="L16" s="193">
        <f>IF(OR(K15="Vehículo Liviano (Sedán, Compacto)",K15="Vehículo Liviano (SUV, Jeep, Station Wagon)",K15="Camioneta 4x2",K15="Utilitario, Furgón"),1,0)</f>
        <v>0</v>
      </c>
      <c r="M16" s="153"/>
      <c r="N16" s="175"/>
      <c r="O16" s="191" t="s">
        <v>76</v>
      </c>
      <c r="P16" s="188"/>
      <c r="Q16" s="192"/>
      <c r="R16" s="193">
        <f>IF(OR(Q15="Vehículo Liviano (Sedán, Compacto)",Q15="Vehículo Liviano (SUV, Jeep, Station Wagon)",Q15="Camioneta 4x2",Q15="Utilitario, Furgón"),1,0)</f>
        <v>0</v>
      </c>
      <c r="S16" s="153"/>
      <c r="T16" s="175"/>
      <c r="U16" s="191" t="s">
        <v>76</v>
      </c>
      <c r="V16" s="188"/>
      <c r="W16" s="192"/>
      <c r="X16" s="193">
        <f>IF(OR(W15="Vehículo Liviano (Sedán, Compacto)",W15="Vehículo Liviano (SUV, Jeep, Station Wagon)",W15="Camioneta 4x2",W15="Utilitario, Furgón"),1,0)</f>
        <v>0</v>
      </c>
      <c r="Y16" s="153"/>
      <c r="Z16" s="175"/>
      <c r="AA16" s="191" t="s">
        <v>76</v>
      </c>
      <c r="AB16" s="188"/>
      <c r="AC16" s="192"/>
      <c r="AD16" s="193">
        <f>IF(OR(AC15="Vehículo Liviano (Sedán, Compacto)",AC15="Vehículo Liviano (SUV, Jeep, Station Wagon)",AC15="Camioneta 4x2",AC15="Utilitario, Furgón"),1,0)</f>
        <v>0</v>
      </c>
      <c r="AE16" s="156"/>
      <c r="AF16" s="175"/>
      <c r="AG16" s="191" t="s">
        <v>76</v>
      </c>
      <c r="AH16" s="188"/>
      <c r="AI16" s="192"/>
      <c r="AJ16" s="193">
        <f>IF(OR(AI15="Vehículo Liviano (Sedán, Compacto)",AI15="Vehículo Liviano (SUV, Jeep, Station Wagon)",AI15="Camioneta 4x2",AI15="Utilitario, Furgón"),1,0)</f>
        <v>0</v>
      </c>
      <c r="AK16" s="156"/>
      <c r="AL16" s="157"/>
      <c r="AM16" s="157"/>
      <c r="AN16" s="157"/>
    </row>
    <row r="17" ht="8.25" customHeight="1">
      <c r="A17" s="154"/>
      <c r="B17" s="175"/>
      <c r="C17" s="184"/>
      <c r="D17" s="52"/>
      <c r="E17" s="52"/>
      <c r="F17" s="194"/>
      <c r="G17" s="153"/>
      <c r="H17" s="175"/>
      <c r="I17" s="184"/>
      <c r="J17" s="52"/>
      <c r="K17" s="52"/>
      <c r="L17" s="194"/>
      <c r="M17" s="153"/>
      <c r="N17" s="175"/>
      <c r="O17" s="184"/>
      <c r="P17" s="52"/>
      <c r="Q17" s="52"/>
      <c r="R17" s="194"/>
      <c r="S17" s="153"/>
      <c r="T17" s="175"/>
      <c r="U17" s="184"/>
      <c r="V17" s="52"/>
      <c r="W17" s="52"/>
      <c r="X17" s="194"/>
      <c r="Y17" s="153"/>
      <c r="Z17" s="175"/>
      <c r="AA17" s="184"/>
      <c r="AB17" s="52"/>
      <c r="AC17" s="52"/>
      <c r="AD17" s="194"/>
      <c r="AE17" s="156"/>
      <c r="AF17" s="175"/>
      <c r="AG17" s="184"/>
      <c r="AH17" s="52"/>
      <c r="AI17" s="52"/>
      <c r="AJ17" s="194"/>
      <c r="AK17" s="156"/>
      <c r="AL17" s="157"/>
      <c r="AM17" s="157"/>
      <c r="AN17" s="157"/>
    </row>
    <row r="18" ht="18.75" customHeight="1">
      <c r="A18" s="154"/>
      <c r="B18" s="175"/>
      <c r="C18" s="176" t="s">
        <v>77</v>
      </c>
      <c r="D18" s="188"/>
      <c r="E18" s="195">
        <v>8.0</v>
      </c>
      <c r="F18" s="193">
        <f>IF(E18&lt;4,0,1)</f>
        <v>1</v>
      </c>
      <c r="G18" s="153"/>
      <c r="H18" s="175"/>
      <c r="I18" s="176" t="s">
        <v>77</v>
      </c>
      <c r="J18" s="188"/>
      <c r="K18" s="195"/>
      <c r="L18" s="193">
        <f>IF(K18&lt;4,0,1)</f>
        <v>0</v>
      </c>
      <c r="M18" s="153"/>
      <c r="N18" s="175"/>
      <c r="O18" s="176" t="s">
        <v>77</v>
      </c>
      <c r="P18" s="188"/>
      <c r="Q18" s="195"/>
      <c r="R18" s="193">
        <f>IF(Q18&lt;4,0,1)</f>
        <v>0</v>
      </c>
      <c r="S18" s="153"/>
      <c r="T18" s="175"/>
      <c r="U18" s="176" t="s">
        <v>77</v>
      </c>
      <c r="V18" s="188"/>
      <c r="W18" s="195"/>
      <c r="X18" s="193">
        <f>IF(W18&lt;4,0,1)</f>
        <v>0</v>
      </c>
      <c r="Y18" s="153"/>
      <c r="Z18" s="175"/>
      <c r="AA18" s="176" t="s">
        <v>77</v>
      </c>
      <c r="AB18" s="188"/>
      <c r="AC18" s="195"/>
      <c r="AD18" s="193">
        <f>IF(AC18&lt;4,0,1)</f>
        <v>0</v>
      </c>
      <c r="AE18" s="156"/>
      <c r="AF18" s="175"/>
      <c r="AG18" s="176" t="s">
        <v>77</v>
      </c>
      <c r="AH18" s="188"/>
      <c r="AI18" s="195"/>
      <c r="AJ18" s="193">
        <f>IF(AI18&lt;4,0,1)</f>
        <v>0</v>
      </c>
      <c r="AK18" s="156"/>
      <c r="AL18" s="157"/>
      <c r="AM18" s="157"/>
      <c r="AN18" s="157"/>
    </row>
    <row r="19" ht="6.75" customHeight="1">
      <c r="A19" s="154"/>
      <c r="B19" s="175"/>
      <c r="C19" s="196"/>
      <c r="D19" s="52"/>
      <c r="E19" s="52"/>
      <c r="F19" s="194"/>
      <c r="G19" s="153"/>
      <c r="H19" s="175"/>
      <c r="I19" s="196"/>
      <c r="J19" s="52"/>
      <c r="K19" s="52"/>
      <c r="L19" s="194"/>
      <c r="M19" s="153"/>
      <c r="N19" s="175"/>
      <c r="O19" s="196"/>
      <c r="P19" s="52"/>
      <c r="Q19" s="52"/>
      <c r="R19" s="194"/>
      <c r="S19" s="153"/>
      <c r="T19" s="175"/>
      <c r="U19" s="196"/>
      <c r="V19" s="52"/>
      <c r="W19" s="52"/>
      <c r="X19" s="194"/>
      <c r="Y19" s="153"/>
      <c r="Z19" s="175"/>
      <c r="AA19" s="196"/>
      <c r="AB19" s="52"/>
      <c r="AC19" s="52"/>
      <c r="AD19" s="194"/>
      <c r="AE19" s="156"/>
      <c r="AF19" s="175"/>
      <c r="AG19" s="196"/>
      <c r="AH19" s="52"/>
      <c r="AI19" s="52"/>
      <c r="AJ19" s="194"/>
      <c r="AK19" s="156"/>
      <c r="AL19" s="157"/>
      <c r="AM19" s="157"/>
      <c r="AN19" s="157"/>
    </row>
    <row r="20" ht="18.75" customHeight="1">
      <c r="A20" s="154"/>
      <c r="B20" s="175"/>
      <c r="C20" s="176" t="s">
        <v>78</v>
      </c>
      <c r="D20" s="188"/>
      <c r="E20" s="197" t="s">
        <v>79</v>
      </c>
      <c r="F20" s="193"/>
      <c r="G20" s="153"/>
      <c r="H20" s="175"/>
      <c r="I20" s="176" t="s">
        <v>78</v>
      </c>
      <c r="J20" s="188"/>
      <c r="K20" s="197" t="s">
        <v>75</v>
      </c>
      <c r="L20" s="193"/>
      <c r="M20" s="153"/>
      <c r="N20" s="175"/>
      <c r="O20" s="176" t="s">
        <v>78</v>
      </c>
      <c r="P20" s="188"/>
      <c r="Q20" s="197"/>
      <c r="R20" s="193"/>
      <c r="S20" s="153"/>
      <c r="T20" s="175"/>
      <c r="U20" s="176" t="s">
        <v>78</v>
      </c>
      <c r="V20" s="188"/>
      <c r="W20" s="197"/>
      <c r="X20" s="193"/>
      <c r="Y20" s="153"/>
      <c r="Z20" s="175"/>
      <c r="AA20" s="176" t="s">
        <v>78</v>
      </c>
      <c r="AB20" s="188"/>
      <c r="AC20" s="197"/>
      <c r="AD20" s="193"/>
      <c r="AE20" s="156"/>
      <c r="AF20" s="175"/>
      <c r="AG20" s="176" t="s">
        <v>78</v>
      </c>
      <c r="AH20" s="188"/>
      <c r="AI20" s="197"/>
      <c r="AJ20" s="193"/>
      <c r="AK20" s="156"/>
      <c r="AL20" s="157"/>
      <c r="AM20" s="157"/>
      <c r="AN20" s="157"/>
    </row>
    <row r="21" ht="9.75" customHeight="1">
      <c r="A21" s="154"/>
      <c r="B21" s="175"/>
      <c r="C21" s="196"/>
      <c r="D21" s="52"/>
      <c r="E21" s="52"/>
      <c r="F21" s="194"/>
      <c r="G21" s="153"/>
      <c r="H21" s="175"/>
      <c r="I21" s="196"/>
      <c r="J21" s="52"/>
      <c r="K21" s="52"/>
      <c r="L21" s="194"/>
      <c r="M21" s="153"/>
      <c r="N21" s="175"/>
      <c r="O21" s="196"/>
      <c r="P21" s="52"/>
      <c r="Q21" s="52"/>
      <c r="R21" s="194"/>
      <c r="S21" s="153"/>
      <c r="T21" s="175"/>
      <c r="U21" s="196"/>
      <c r="V21" s="52"/>
      <c r="W21" s="52"/>
      <c r="X21" s="194"/>
      <c r="Y21" s="153"/>
      <c r="Z21" s="175"/>
      <c r="AA21" s="196"/>
      <c r="AB21" s="52"/>
      <c r="AC21" s="52"/>
      <c r="AD21" s="194"/>
      <c r="AE21" s="156"/>
      <c r="AF21" s="175"/>
      <c r="AG21" s="196"/>
      <c r="AH21" s="52"/>
      <c r="AI21" s="52"/>
      <c r="AJ21" s="194"/>
      <c r="AK21" s="156"/>
      <c r="AL21" s="157"/>
      <c r="AM21" s="157"/>
      <c r="AN21" s="157"/>
    </row>
    <row r="22" ht="18.75" customHeight="1">
      <c r="A22" s="154"/>
      <c r="B22" s="175"/>
      <c r="C22" s="176" t="s">
        <v>80</v>
      </c>
      <c r="D22" s="198"/>
      <c r="E22" s="199" t="s">
        <v>81</v>
      </c>
      <c r="F22" s="194">
        <f>IF(OR(E22="Intracomunal (dentro de la comuna)",E22="Intraregional (dentro de la región)"),1,0)</f>
        <v>1</v>
      </c>
      <c r="G22" s="153"/>
      <c r="H22" s="175"/>
      <c r="I22" s="176" t="s">
        <v>80</v>
      </c>
      <c r="J22" s="198"/>
      <c r="K22" s="199" t="s">
        <v>75</v>
      </c>
      <c r="L22" s="194">
        <f>IF(OR(K22="Intracomunal (dentro de la comuna)",K22="Intraregional (dentro de la región)"),1,0)</f>
        <v>0</v>
      </c>
      <c r="M22" s="153"/>
      <c r="N22" s="175"/>
      <c r="O22" s="176" t="s">
        <v>80</v>
      </c>
      <c r="P22" s="198"/>
      <c r="Q22" s="199"/>
      <c r="R22" s="194">
        <f>IF(OR(Q22="Intracomunal (dentro de la comuna)",Q22="Intraregional (dentro de la región)"),1,0)</f>
        <v>0</v>
      </c>
      <c r="S22" s="153"/>
      <c r="T22" s="175"/>
      <c r="U22" s="176" t="s">
        <v>80</v>
      </c>
      <c r="V22" s="198"/>
      <c r="W22" s="199"/>
      <c r="X22" s="194">
        <f>IF(OR(W22="Intracomunal (dentro de la comuna)",W22="Intraregional (dentro de la región)"),1,0)</f>
        <v>0</v>
      </c>
      <c r="Y22" s="153"/>
      <c r="Z22" s="175"/>
      <c r="AA22" s="176" t="s">
        <v>80</v>
      </c>
      <c r="AB22" s="198"/>
      <c r="AC22" s="199"/>
      <c r="AD22" s="194">
        <f>IF(OR(AC22="Intracomunal (dentro de la comuna)",AC22="Intraregional (dentro de la región)"),1,0)</f>
        <v>0</v>
      </c>
      <c r="AE22" s="156"/>
      <c r="AF22" s="175"/>
      <c r="AG22" s="176" t="s">
        <v>80</v>
      </c>
      <c r="AH22" s="198"/>
      <c r="AI22" s="199"/>
      <c r="AJ22" s="194">
        <f>IF(OR(AI22="Intracomunal (dentro de la comuna)",AI22="Intraregional (dentro de la región)"),1,0)</f>
        <v>0</v>
      </c>
      <c r="AK22" s="156"/>
      <c r="AL22" s="157"/>
      <c r="AM22" s="157"/>
      <c r="AN22" s="157"/>
    </row>
    <row r="23" ht="6.75" customHeight="1">
      <c r="A23" s="154"/>
      <c r="B23" s="175"/>
      <c r="C23" s="200"/>
      <c r="D23" s="52"/>
      <c r="E23" s="52"/>
      <c r="F23" s="194"/>
      <c r="G23" s="153"/>
      <c r="H23" s="175"/>
      <c r="I23" s="200"/>
      <c r="J23" s="52"/>
      <c r="K23" s="52"/>
      <c r="L23" s="194"/>
      <c r="M23" s="153"/>
      <c r="N23" s="175"/>
      <c r="O23" s="200"/>
      <c r="P23" s="52"/>
      <c r="Q23" s="52"/>
      <c r="R23" s="194"/>
      <c r="S23" s="153"/>
      <c r="T23" s="175"/>
      <c r="U23" s="200"/>
      <c r="V23" s="52"/>
      <c r="W23" s="52"/>
      <c r="X23" s="194"/>
      <c r="Y23" s="153"/>
      <c r="Z23" s="175"/>
      <c r="AA23" s="200"/>
      <c r="AB23" s="52"/>
      <c r="AC23" s="52"/>
      <c r="AD23" s="194"/>
      <c r="AE23" s="156"/>
      <c r="AF23" s="175"/>
      <c r="AG23" s="200"/>
      <c r="AH23" s="52"/>
      <c r="AI23" s="52"/>
      <c r="AJ23" s="194"/>
      <c r="AK23" s="156"/>
      <c r="AL23" s="157"/>
      <c r="AM23" s="157"/>
      <c r="AN23" s="157"/>
    </row>
    <row r="24" ht="18.75" customHeight="1">
      <c r="A24" s="154"/>
      <c r="B24" s="175"/>
      <c r="C24" s="176" t="s">
        <v>82</v>
      </c>
      <c r="D24" s="201"/>
      <c r="E24" s="195">
        <v>8.0</v>
      </c>
      <c r="F24" s="202">
        <f>IF(AND(E24&gt;7,E24&lt;22),1,0)</f>
        <v>1</v>
      </c>
      <c r="G24" s="153"/>
      <c r="H24" s="175"/>
      <c r="I24" s="176" t="s">
        <v>83</v>
      </c>
      <c r="J24" s="201"/>
      <c r="K24" s="195"/>
      <c r="L24" s="202">
        <f>IF(AND(K24&gt;7,K24&lt;22),1,0)</f>
        <v>0</v>
      </c>
      <c r="M24" s="153"/>
      <c r="N24" s="175"/>
      <c r="O24" s="176" t="s">
        <v>84</v>
      </c>
      <c r="P24" s="201"/>
      <c r="Q24" s="195"/>
      <c r="R24" s="202">
        <f>IF(AND(Q24&gt;7,Q24&lt;22),1,0)</f>
        <v>0</v>
      </c>
      <c r="S24" s="153"/>
      <c r="T24" s="175"/>
      <c r="U24" s="176" t="s">
        <v>85</v>
      </c>
      <c r="V24" s="201"/>
      <c r="W24" s="195"/>
      <c r="X24" s="202">
        <f>IF(AND(W24&gt;7,W24&lt;22),1,0)</f>
        <v>0</v>
      </c>
      <c r="Y24" s="153"/>
      <c r="Z24" s="175"/>
      <c r="AA24" s="176" t="s">
        <v>86</v>
      </c>
      <c r="AB24" s="201"/>
      <c r="AC24" s="195"/>
      <c r="AD24" s="202">
        <f>IF(AND(AC24&gt;7,AC24&lt;22),1,0)</f>
        <v>0</v>
      </c>
      <c r="AE24" s="156"/>
      <c r="AF24" s="175"/>
      <c r="AG24" s="176" t="s">
        <v>87</v>
      </c>
      <c r="AH24" s="201"/>
      <c r="AI24" s="195"/>
      <c r="AJ24" s="202">
        <f>IF(AND(AI24&gt;7,AI24&lt;22),1,0)</f>
        <v>0</v>
      </c>
      <c r="AK24" s="156"/>
      <c r="AL24" s="157"/>
      <c r="AM24" s="157"/>
      <c r="AN24" s="157"/>
    </row>
    <row r="25" ht="8.25" customHeight="1">
      <c r="A25" s="154"/>
      <c r="B25" s="175"/>
      <c r="D25" s="52"/>
      <c r="E25" s="203"/>
      <c r="F25" s="194"/>
      <c r="G25" s="153"/>
      <c r="H25" s="175"/>
      <c r="J25" s="52"/>
      <c r="K25" s="204"/>
      <c r="L25" s="194"/>
      <c r="M25" s="153"/>
      <c r="N25" s="175"/>
      <c r="P25" s="52"/>
      <c r="Q25" s="204"/>
      <c r="R25" s="194"/>
      <c r="S25" s="153"/>
      <c r="T25" s="175"/>
      <c r="V25" s="52"/>
      <c r="W25" s="204"/>
      <c r="X25" s="194"/>
      <c r="Y25" s="153"/>
      <c r="Z25" s="175"/>
      <c r="AB25" s="52"/>
      <c r="AC25" s="204"/>
      <c r="AD25" s="194"/>
      <c r="AE25" s="156"/>
      <c r="AF25" s="175"/>
      <c r="AH25" s="52"/>
      <c r="AI25" s="204"/>
      <c r="AJ25" s="194"/>
      <c r="AK25" s="156"/>
      <c r="AL25" s="157"/>
      <c r="AM25" s="157"/>
      <c r="AN25" s="157"/>
    </row>
    <row r="26" ht="18.75" customHeight="1">
      <c r="A26" s="205"/>
      <c r="B26" s="206"/>
      <c r="C26" s="176" t="s">
        <v>88</v>
      </c>
      <c r="E26" s="195">
        <v>85.0</v>
      </c>
      <c r="F26" s="194">
        <f>IF(AND(E26&lt;=150,E26&gt;0),1,0)</f>
        <v>1</v>
      </c>
      <c r="G26" s="153"/>
      <c r="H26" s="206"/>
      <c r="I26" s="176" t="s">
        <v>89</v>
      </c>
      <c r="K26" s="195"/>
      <c r="L26" s="194">
        <f>IF(AND(K26&lt;=150,K26&gt;0),1,0)</f>
        <v>0</v>
      </c>
      <c r="M26" s="153"/>
      <c r="N26" s="206"/>
      <c r="O26" s="176" t="s">
        <v>90</v>
      </c>
      <c r="Q26" s="195"/>
      <c r="R26" s="194">
        <f>IF(AND(Q26&lt;=150,Q26&gt;0),1,0)</f>
        <v>0</v>
      </c>
      <c r="S26" s="153"/>
      <c r="T26" s="206"/>
      <c r="U26" s="176" t="s">
        <v>91</v>
      </c>
      <c r="W26" s="195"/>
      <c r="X26" s="194">
        <f>IF(AND(W26&lt;=150,W26&gt;0),1,0)</f>
        <v>0</v>
      </c>
      <c r="Y26" s="153"/>
      <c r="Z26" s="206"/>
      <c r="AA26" s="176" t="s">
        <v>92</v>
      </c>
      <c r="AC26" s="195"/>
      <c r="AD26" s="194">
        <f>IF(AND(AC26&lt;=150,AC26&gt;0),1,0)</f>
        <v>0</v>
      </c>
      <c r="AE26" s="156"/>
      <c r="AF26" s="206"/>
      <c r="AG26" s="176" t="s">
        <v>93</v>
      </c>
      <c r="AI26" s="195"/>
      <c r="AJ26" s="194">
        <f>IF(AND(AI26&lt;=150,AI26&gt;0),1,0)</f>
        <v>0</v>
      </c>
      <c r="AK26" s="156"/>
      <c r="AL26" s="157"/>
      <c r="AM26" s="157"/>
      <c r="AN26" s="157"/>
    </row>
    <row r="27" ht="7.5" customHeight="1">
      <c r="A27" s="205"/>
      <c r="B27" s="206"/>
      <c r="C27" s="207"/>
      <c r="E27" s="208"/>
      <c r="F27" s="209"/>
      <c r="G27" s="153"/>
      <c r="H27" s="206"/>
      <c r="I27" s="207"/>
      <c r="K27" s="208"/>
      <c r="L27" s="209"/>
      <c r="M27" s="153"/>
      <c r="N27" s="206"/>
      <c r="O27" s="207"/>
      <c r="Q27" s="208"/>
      <c r="R27" s="209"/>
      <c r="S27" s="153"/>
      <c r="T27" s="206"/>
      <c r="U27" s="207"/>
      <c r="W27" s="208"/>
      <c r="X27" s="209"/>
      <c r="Y27" s="153"/>
      <c r="Z27" s="206"/>
      <c r="AA27" s="207"/>
      <c r="AC27" s="208"/>
      <c r="AD27" s="209"/>
      <c r="AE27" s="156"/>
      <c r="AF27" s="206"/>
      <c r="AG27" s="207"/>
      <c r="AI27" s="208"/>
      <c r="AJ27" s="209"/>
      <c r="AK27" s="156"/>
      <c r="AL27" s="157"/>
      <c r="AM27" s="157"/>
      <c r="AN27" s="157"/>
    </row>
    <row r="28" ht="18.75" customHeight="1">
      <c r="A28" s="205"/>
      <c r="B28" s="206"/>
      <c r="C28" s="176" t="s">
        <v>94</v>
      </c>
      <c r="E28" s="195">
        <v>150.0</v>
      </c>
      <c r="F28" s="209">
        <f>IF(AND(E28 &gt;=120,E28&lt;=180),1,0)</f>
        <v>1</v>
      </c>
      <c r="G28" s="153"/>
      <c r="H28" s="206"/>
      <c r="I28" s="176" t="s">
        <v>94</v>
      </c>
      <c r="K28" s="195"/>
      <c r="L28" s="209">
        <f>IF(AND(K28 &gt;=120,K28&lt;=180),1,0)</f>
        <v>0</v>
      </c>
      <c r="M28" s="153"/>
      <c r="N28" s="206"/>
      <c r="O28" s="176" t="s">
        <v>94</v>
      </c>
      <c r="Q28" s="195"/>
      <c r="R28" s="209">
        <f>IF(AND(Q28 &gt;=120,Q28&lt;=180),1,0)</f>
        <v>0</v>
      </c>
      <c r="S28" s="153"/>
      <c r="T28" s="206"/>
      <c r="U28" s="176" t="s">
        <v>94</v>
      </c>
      <c r="W28" s="195"/>
      <c r="X28" s="209">
        <f>IF(AND(W28 &gt;=120,W28&lt;=180),1,0)</f>
        <v>0</v>
      </c>
      <c r="Y28" s="153"/>
      <c r="Z28" s="206"/>
      <c r="AA28" s="176" t="s">
        <v>94</v>
      </c>
      <c r="AC28" s="195"/>
      <c r="AD28" s="209">
        <f>IF(AND(AC28 &gt;=120,AC28&lt;=180),1,0)</f>
        <v>0</v>
      </c>
      <c r="AE28" s="156"/>
      <c r="AF28" s="206"/>
      <c r="AG28" s="176" t="s">
        <v>94</v>
      </c>
      <c r="AI28" s="195"/>
      <c r="AJ28" s="209">
        <f>IF(AND(AI28 &gt;=120,AI28&lt;=180),1,0)</f>
        <v>0</v>
      </c>
      <c r="AK28" s="156"/>
      <c r="AL28" s="157"/>
      <c r="AM28" s="157"/>
      <c r="AN28" s="157"/>
    </row>
    <row r="29" ht="7.5" customHeight="1">
      <c r="A29" s="205"/>
      <c r="B29" s="206"/>
      <c r="C29" s="210"/>
      <c r="E29" s="208"/>
      <c r="F29" s="211"/>
      <c r="G29" s="153"/>
      <c r="H29" s="206"/>
      <c r="I29" s="210"/>
      <c r="K29" s="208"/>
      <c r="L29" s="211"/>
      <c r="M29" s="153"/>
      <c r="N29" s="206"/>
      <c r="O29" s="210"/>
      <c r="Q29" s="208"/>
      <c r="R29" s="211"/>
      <c r="S29" s="153"/>
      <c r="T29" s="206"/>
      <c r="U29" s="210"/>
      <c r="W29" s="208"/>
      <c r="X29" s="211"/>
      <c r="Y29" s="153"/>
      <c r="Z29" s="206"/>
      <c r="AA29" s="210"/>
      <c r="AC29" s="208"/>
      <c r="AD29" s="211"/>
      <c r="AE29" s="156"/>
      <c r="AF29" s="206"/>
      <c r="AG29" s="210"/>
      <c r="AI29" s="208"/>
      <c r="AJ29" s="211"/>
      <c r="AK29" s="156"/>
      <c r="AL29" s="157"/>
      <c r="AM29" s="157"/>
      <c r="AN29" s="157"/>
    </row>
    <row r="30" ht="19.5" customHeight="1">
      <c r="A30" s="205"/>
      <c r="B30" s="206"/>
      <c r="C30" s="176" t="s">
        <v>95</v>
      </c>
      <c r="E30" s="195">
        <v>5.0</v>
      </c>
      <c r="F30" s="212">
        <f>IF(OR(E30&gt;7,E30&lt;5),0,1)</f>
        <v>1</v>
      </c>
      <c r="G30" s="153"/>
      <c r="H30" s="206"/>
      <c r="I30" s="176" t="s">
        <v>95</v>
      </c>
      <c r="K30" s="195"/>
      <c r="L30" s="212">
        <f>IF(OR(K30&gt;7,K30&lt;5),0,1)</f>
        <v>0</v>
      </c>
      <c r="M30" s="153"/>
      <c r="N30" s="206"/>
      <c r="O30" s="176" t="s">
        <v>95</v>
      </c>
      <c r="Q30" s="195"/>
      <c r="R30" s="212">
        <f>IF(OR(Q30&gt;7,Q30&lt;5),0,1)</f>
        <v>0</v>
      </c>
      <c r="S30" s="153"/>
      <c r="T30" s="206"/>
      <c r="U30" s="176" t="s">
        <v>95</v>
      </c>
      <c r="W30" s="195"/>
      <c r="X30" s="212">
        <f>IF(OR(W30&gt;7,W30&lt;5),0,1)</f>
        <v>0</v>
      </c>
      <c r="Y30" s="153"/>
      <c r="Z30" s="206"/>
      <c r="AA30" s="176" t="s">
        <v>95</v>
      </c>
      <c r="AC30" s="195"/>
      <c r="AD30" s="212">
        <f>IF(OR(AC30&gt;7,AC30&lt;5),0,1)</f>
        <v>0</v>
      </c>
      <c r="AE30" s="156"/>
      <c r="AF30" s="206"/>
      <c r="AG30" s="176" t="s">
        <v>95</v>
      </c>
      <c r="AI30" s="195"/>
      <c r="AJ30" s="212">
        <f>IF(OR(AI30&gt;7,AI30&lt;5),0,1)</f>
        <v>0</v>
      </c>
      <c r="AK30" s="156"/>
      <c r="AL30" s="157"/>
      <c r="AM30" s="157"/>
      <c r="AN30" s="157"/>
    </row>
    <row r="31" ht="8.25" customHeight="1">
      <c r="A31" s="205"/>
      <c r="B31" s="206"/>
      <c r="C31" s="176"/>
      <c r="E31" s="52"/>
      <c r="F31" s="211"/>
      <c r="G31" s="153"/>
      <c r="H31" s="206"/>
      <c r="I31" s="176"/>
      <c r="K31" s="52"/>
      <c r="L31" s="211"/>
      <c r="M31" s="153"/>
      <c r="N31" s="206"/>
      <c r="O31" s="176"/>
      <c r="Q31" s="52"/>
      <c r="R31" s="211"/>
      <c r="S31" s="153"/>
      <c r="T31" s="206"/>
      <c r="U31" s="176"/>
      <c r="W31" s="52"/>
      <c r="X31" s="211"/>
      <c r="Y31" s="153"/>
      <c r="Z31" s="206"/>
      <c r="AA31" s="176"/>
      <c r="AC31" s="52"/>
      <c r="AD31" s="211"/>
      <c r="AE31" s="156"/>
      <c r="AF31" s="206"/>
      <c r="AG31" s="176"/>
      <c r="AI31" s="52"/>
      <c r="AJ31" s="211"/>
      <c r="AK31" s="156"/>
      <c r="AL31" s="157"/>
      <c r="AM31" s="157"/>
      <c r="AN31" s="157"/>
    </row>
    <row r="32" ht="19.5" customHeight="1">
      <c r="A32" s="205"/>
      <c r="B32" s="206"/>
      <c r="C32" s="176" t="s">
        <v>96</v>
      </c>
      <c r="E32" s="195">
        <v>20000.0</v>
      </c>
      <c r="F32" s="180"/>
      <c r="G32" s="153"/>
      <c r="H32" s="206"/>
      <c r="I32" s="176" t="s">
        <v>96</v>
      </c>
      <c r="K32" s="195">
        <f>IF(COUNTIF('Registro Veh'!C13:C39,"=F2")=0,0,SUMIF('Registro Veh'!C13:C39,"=F2",'Registro Veh'!I13:I39)/COUNTIF('Registro Veh'!C13:C39,"=F2"))/(52*IF(K30=0,1,K30))</f>
        <v>0</v>
      </c>
      <c r="L32" s="180"/>
      <c r="M32" s="153"/>
      <c r="N32" s="206"/>
      <c r="O32" s="176" t="s">
        <v>96</v>
      </c>
      <c r="Q32" s="195">
        <f>IF(COUNTIF('Registro Veh'!C13:C39,"=F3")=0,0,SUMIF('Registro Veh'!C13:C39,"=F3",'Registro Veh'!I13:I39)/COUNTIF('Registro Veh'!C13:C39,"=F3"))/(52*IF(Q30=0,1,Q30))</f>
        <v>0</v>
      </c>
      <c r="R32" s="180"/>
      <c r="S32" s="153"/>
      <c r="T32" s="206"/>
      <c r="U32" s="176" t="s">
        <v>96</v>
      </c>
      <c r="W32" s="195">
        <f>IF(COUNTIF('Registro Veh'!C13:C39,"=F4")=0,0,SUMIF('Registro Veh'!C13:C39,"=F4",'Registro Veh'!I13:I39)/COUNTIF('Registro Veh'!C13:C39,"=F4"))/(52*IF(W30=0,1,W30))</f>
        <v>0</v>
      </c>
      <c r="X32" s="180"/>
      <c r="Y32" s="153"/>
      <c r="Z32" s="206"/>
      <c r="AA32" s="176" t="s">
        <v>96</v>
      </c>
      <c r="AC32" s="195">
        <f>IF(COUNTIF('Registro Veh'!C13:C39,"=F5")=0,0,SUMIF('Registro Veh'!C13:C39,"=F5",'Registro Veh'!I13:I39)/COUNTIF('Registro Veh'!C13:C39,"=F5"))/(52*IF(AC30=0,1,AC30))</f>
        <v>0</v>
      </c>
      <c r="AD32" s="180"/>
      <c r="AE32" s="156"/>
      <c r="AF32" s="206"/>
      <c r="AG32" s="176" t="s">
        <v>96</v>
      </c>
      <c r="AI32" s="195">
        <f>IF(COUNTIF('Registro Veh'!C13:C39,"=F6")=0,0,SUMIF('Registro Veh'!C13:C39,"=F6",'Registro Veh'!I13:I39)/COUNTIF('Registro Veh'!C13:C39,"=F6"))/(52*IF(AI30=0,1,AI30))</f>
        <v>0</v>
      </c>
      <c r="AJ32" s="180"/>
      <c r="AK32" s="156"/>
      <c r="AL32" s="157"/>
      <c r="AM32" s="157"/>
      <c r="AN32" s="157"/>
    </row>
    <row r="33" ht="9.75" customHeight="1">
      <c r="A33" s="205"/>
      <c r="B33" s="213"/>
      <c r="C33" s="214"/>
      <c r="D33" s="215"/>
      <c r="E33" s="216"/>
      <c r="F33" s="217"/>
      <c r="G33" s="153"/>
      <c r="H33" s="213"/>
      <c r="I33" s="214"/>
      <c r="J33" s="215"/>
      <c r="K33" s="216"/>
      <c r="L33" s="217"/>
      <c r="M33" s="153"/>
      <c r="N33" s="213"/>
      <c r="O33" s="214"/>
      <c r="P33" s="215"/>
      <c r="Q33" s="216"/>
      <c r="R33" s="217"/>
      <c r="S33" s="153"/>
      <c r="T33" s="213"/>
      <c r="U33" s="214"/>
      <c r="V33" s="215"/>
      <c r="W33" s="216"/>
      <c r="X33" s="217"/>
      <c r="Y33" s="153"/>
      <c r="Z33" s="213"/>
      <c r="AA33" s="214"/>
      <c r="AB33" s="215"/>
      <c r="AC33" s="216"/>
      <c r="AD33" s="217"/>
      <c r="AE33" s="156"/>
      <c r="AF33" s="213"/>
      <c r="AG33" s="214"/>
      <c r="AH33" s="215"/>
      <c r="AI33" s="216"/>
      <c r="AJ33" s="217"/>
      <c r="AK33" s="156"/>
      <c r="AL33" s="157"/>
      <c r="AM33" s="157"/>
      <c r="AN33" s="157"/>
    </row>
    <row r="34" ht="27.0" customHeight="1">
      <c r="A34" s="205"/>
      <c r="B34" s="205"/>
      <c r="C34" s="218" t="s">
        <v>97</v>
      </c>
      <c r="F34" s="205"/>
      <c r="G34" s="153"/>
      <c r="H34" s="205"/>
      <c r="I34" s="218" t="s">
        <v>97</v>
      </c>
      <c r="L34" s="205"/>
      <c r="M34" s="153"/>
      <c r="N34" s="205"/>
      <c r="O34" s="218" t="s">
        <v>97</v>
      </c>
      <c r="R34" s="205"/>
      <c r="S34" s="153"/>
      <c r="T34" s="205"/>
      <c r="U34" s="218" t="s">
        <v>97</v>
      </c>
      <c r="X34" s="205"/>
      <c r="Y34" s="153"/>
      <c r="Z34" s="205"/>
      <c r="AA34" s="218" t="s">
        <v>97</v>
      </c>
      <c r="AD34" s="205"/>
      <c r="AE34" s="156"/>
      <c r="AF34" s="205"/>
      <c r="AG34" s="218" t="s">
        <v>97</v>
      </c>
      <c r="AJ34" s="205"/>
      <c r="AK34" s="156"/>
      <c r="AL34" s="157"/>
      <c r="AM34" s="157"/>
      <c r="AN34" s="157"/>
    </row>
    <row r="35" ht="9.75" customHeight="1">
      <c r="A35" s="219"/>
      <c r="B35" s="220"/>
      <c r="C35" s="172"/>
      <c r="D35" s="172"/>
      <c r="E35" s="172"/>
      <c r="F35" s="174"/>
      <c r="G35" s="153"/>
      <c r="H35" s="220"/>
      <c r="I35" s="172"/>
      <c r="J35" s="172"/>
      <c r="K35" s="172"/>
      <c r="L35" s="174"/>
      <c r="M35" s="153"/>
      <c r="N35" s="220"/>
      <c r="O35" s="172"/>
      <c r="P35" s="172"/>
      <c r="Q35" s="172"/>
      <c r="R35" s="174"/>
      <c r="S35" s="153"/>
      <c r="T35" s="220"/>
      <c r="U35" s="172"/>
      <c r="V35" s="172"/>
      <c r="W35" s="172"/>
      <c r="X35" s="174"/>
      <c r="Y35" s="153"/>
      <c r="Z35" s="220"/>
      <c r="AA35" s="172"/>
      <c r="AB35" s="172"/>
      <c r="AC35" s="172"/>
      <c r="AD35" s="174"/>
      <c r="AE35" s="156"/>
      <c r="AF35" s="220"/>
      <c r="AG35" s="172"/>
      <c r="AH35" s="172"/>
      <c r="AI35" s="172"/>
      <c r="AJ35" s="174"/>
      <c r="AK35" s="156"/>
      <c r="AL35" s="157"/>
      <c r="AM35" s="157"/>
      <c r="AN35" s="157"/>
    </row>
    <row r="36" ht="18.0" customHeight="1">
      <c r="A36" s="221"/>
      <c r="B36" s="222"/>
      <c r="C36" s="223" t="str">
        <f> CONCATENATE(SUM(F16+F18+F22+F24+F26+F28+F30), " de 7 Verdes")</f>
        <v>7 de 7 Verdes</v>
      </c>
      <c r="D36" s="224">
        <f>SUM(F16+F18+F22+F24+F26+F28+F30)</f>
        <v>7</v>
      </c>
      <c r="E36" s="225" t="s">
        <v>98</v>
      </c>
      <c r="F36" s="180"/>
      <c r="G36" s="153"/>
      <c r="H36" s="222"/>
      <c r="I36" s="223" t="str">
        <f> CONCATENATE(SUM(L16+L18+L22+L24+L26+L28+L30), " de 7 Verdes")</f>
        <v>0 de 7 Verdes</v>
      </c>
      <c r="J36" s="224">
        <f>SUM(L16+L18+L22+L24+L26+L28+L30)</f>
        <v>0</v>
      </c>
      <c r="K36" s="225" t="s">
        <v>75</v>
      </c>
      <c r="L36" s="180"/>
      <c r="M36" s="153"/>
      <c r="N36" s="222"/>
      <c r="O36" s="223" t="str">
        <f> CONCATENATE(SUM(R16+R18+R22+R24+R26+R28+R30), " de 7 Verdes")</f>
        <v>0 de 7 Verdes</v>
      </c>
      <c r="P36" s="224">
        <f>SUM(R16+R18+R22+R24+R26+R28+R30)</f>
        <v>0</v>
      </c>
      <c r="Q36" s="225" t="s">
        <v>75</v>
      </c>
      <c r="R36" s="180"/>
      <c r="S36" s="153"/>
      <c r="T36" s="222"/>
      <c r="U36" s="223" t="str">
        <f> CONCATENATE(SUM(X16+X18+X22+X24+X26+X28+X30), " de 7 Verdes")</f>
        <v>0 de 7 Verdes</v>
      </c>
      <c r="V36" s="224">
        <f>SUM(X16+X18+X22+X24+X26+X28+X30)</f>
        <v>0</v>
      </c>
      <c r="W36" s="225" t="s">
        <v>75</v>
      </c>
      <c r="X36" s="180"/>
      <c r="Y36" s="153"/>
      <c r="Z36" s="222"/>
      <c r="AA36" s="223" t="str">
        <f> CONCATENATE(SUM(AD16+AD18+AD22+AD24+AD26+AD28+AD30), " de 7 Verdes")</f>
        <v>0 de 7 Verdes</v>
      </c>
      <c r="AB36" s="224">
        <f>SUM(AD16+AD18+AD22+AD24+AD26+AD28+AD30)</f>
        <v>0</v>
      </c>
      <c r="AC36" s="225" t="s">
        <v>75</v>
      </c>
      <c r="AD36" s="180"/>
      <c r="AE36" s="156"/>
      <c r="AF36" s="222"/>
      <c r="AG36" s="223" t="str">
        <f> CONCATENATE(SUM(AJ16+AJ18+AJ22+AJ24+AJ26+AJ28+AJ30), " de 7 Verdes")</f>
        <v>0 de 7 Verdes</v>
      </c>
      <c r="AH36" s="224">
        <f>SUM(AJ16+AJ18+AJ22+AJ24+AJ26+AJ28+AJ30)</f>
        <v>0</v>
      </c>
      <c r="AI36" s="225" t="s">
        <v>75</v>
      </c>
      <c r="AJ36" s="180"/>
      <c r="AK36" s="156"/>
      <c r="AL36" s="157"/>
      <c r="AM36" s="157"/>
      <c r="AN36" s="157"/>
    </row>
    <row r="37" ht="8.25" customHeight="1">
      <c r="A37" s="221"/>
      <c r="B37" s="226"/>
      <c r="C37" s="227"/>
      <c r="D37" s="228"/>
      <c r="E37" s="215"/>
      <c r="F37" s="217"/>
      <c r="G37" s="153"/>
      <c r="H37" s="226"/>
      <c r="I37" s="227"/>
      <c r="J37" s="228"/>
      <c r="K37" s="215"/>
      <c r="L37" s="217"/>
      <c r="M37" s="153"/>
      <c r="N37" s="226"/>
      <c r="O37" s="227"/>
      <c r="P37" s="228"/>
      <c r="Q37" s="215"/>
      <c r="R37" s="217"/>
      <c r="S37" s="153"/>
      <c r="T37" s="226"/>
      <c r="U37" s="227"/>
      <c r="V37" s="228"/>
      <c r="W37" s="215"/>
      <c r="X37" s="217"/>
      <c r="Y37" s="153"/>
      <c r="Z37" s="226"/>
      <c r="AA37" s="227"/>
      <c r="AB37" s="228"/>
      <c r="AC37" s="215"/>
      <c r="AD37" s="217"/>
      <c r="AE37" s="156"/>
      <c r="AF37" s="226"/>
      <c r="AG37" s="227"/>
      <c r="AH37" s="228"/>
      <c r="AI37" s="215"/>
      <c r="AJ37" s="217"/>
      <c r="AK37" s="156"/>
      <c r="AL37" s="157"/>
      <c r="AM37" s="157"/>
      <c r="AN37" s="157"/>
    </row>
    <row r="38" ht="18.0" customHeight="1">
      <c r="A38" s="221"/>
      <c r="B38" s="221"/>
      <c r="C38" s="229"/>
      <c r="D38" s="221"/>
      <c r="E38" s="221"/>
      <c r="F38" s="154"/>
      <c r="G38" s="153"/>
      <c r="H38" s="154"/>
      <c r="I38" s="154"/>
      <c r="J38" s="154"/>
      <c r="K38" s="221"/>
      <c r="L38" s="221"/>
      <c r="M38" s="153"/>
      <c r="N38" s="154"/>
      <c r="O38" s="154"/>
      <c r="P38" s="154"/>
      <c r="Q38" s="221"/>
      <c r="R38" s="221"/>
      <c r="S38" s="153"/>
      <c r="T38" s="154"/>
      <c r="U38" s="154"/>
      <c r="V38" s="154"/>
      <c r="W38" s="221"/>
      <c r="X38" s="221"/>
      <c r="Y38" s="153"/>
      <c r="Z38" s="154"/>
      <c r="AA38" s="154"/>
      <c r="AB38" s="154"/>
      <c r="AC38" s="221"/>
      <c r="AD38" s="221"/>
      <c r="AE38" s="156"/>
      <c r="AF38" s="156"/>
      <c r="AG38" s="156"/>
      <c r="AH38" s="156"/>
      <c r="AI38" s="156"/>
      <c r="AJ38" s="156"/>
      <c r="AK38" s="156"/>
      <c r="AL38" s="157"/>
      <c r="AM38" s="157"/>
      <c r="AN38" s="157"/>
    </row>
    <row r="39" ht="18.0" customHeight="1">
      <c r="A39" s="221"/>
      <c r="B39" s="171"/>
      <c r="C39" s="172"/>
      <c r="D39" s="172"/>
      <c r="E39" s="173"/>
      <c r="F39" s="174"/>
      <c r="G39" s="154"/>
      <c r="H39" s="154"/>
      <c r="I39" s="154"/>
      <c r="J39" s="154"/>
      <c r="K39" s="221"/>
      <c r="L39" s="221"/>
      <c r="M39" s="153"/>
      <c r="N39" s="154"/>
      <c r="O39" s="154"/>
      <c r="P39" s="154"/>
      <c r="Q39" s="221"/>
      <c r="R39" s="221"/>
      <c r="S39" s="153"/>
      <c r="T39" s="154"/>
      <c r="U39" s="154"/>
      <c r="V39" s="154"/>
      <c r="W39" s="221"/>
      <c r="X39" s="221"/>
      <c r="Y39" s="153"/>
      <c r="Z39" s="154"/>
      <c r="AA39" s="154"/>
      <c r="AB39" s="154"/>
      <c r="AC39" s="221"/>
      <c r="AD39" s="221"/>
      <c r="AE39" s="156"/>
      <c r="AF39" s="156"/>
      <c r="AG39" s="156"/>
      <c r="AH39" s="156"/>
      <c r="AI39" s="156"/>
      <c r="AJ39" s="156"/>
      <c r="AK39" s="156"/>
      <c r="AL39" s="157"/>
      <c r="AM39" s="157"/>
      <c r="AN39" s="157"/>
    </row>
    <row r="40" ht="18.0" customHeight="1">
      <c r="A40" s="221"/>
      <c r="B40" s="206"/>
      <c r="C40" s="176" t="s">
        <v>99</v>
      </c>
      <c r="D40" s="230"/>
      <c r="E40" s="197" t="s">
        <v>75</v>
      </c>
      <c r="F40" s="209"/>
      <c r="G40" s="153"/>
      <c r="H40" s="154"/>
      <c r="I40" s="154"/>
      <c r="J40" s="154"/>
      <c r="K40" s="221"/>
      <c r="L40" s="221"/>
      <c r="M40" s="153"/>
      <c r="N40" s="154"/>
      <c r="O40" s="154"/>
      <c r="P40" s="154"/>
      <c r="Q40" s="221"/>
      <c r="R40" s="221"/>
      <c r="S40" s="153"/>
      <c r="T40" s="154"/>
      <c r="U40" s="154"/>
      <c r="V40" s="154"/>
      <c r="W40" s="221"/>
      <c r="X40" s="221"/>
      <c r="Y40" s="153"/>
      <c r="Z40" s="154"/>
      <c r="AA40" s="154"/>
      <c r="AB40" s="154"/>
      <c r="AC40" s="221"/>
      <c r="AD40" s="221"/>
      <c r="AE40" s="156"/>
      <c r="AF40" s="156"/>
      <c r="AG40" s="156"/>
      <c r="AH40" s="156"/>
      <c r="AI40" s="156"/>
      <c r="AJ40" s="156"/>
      <c r="AK40" s="156"/>
      <c r="AL40" s="157"/>
      <c r="AM40" s="157"/>
      <c r="AN40" s="157"/>
    </row>
    <row r="41" ht="18.0" customHeight="1">
      <c r="A41" s="221"/>
      <c r="B41" s="221"/>
      <c r="C41" s="231"/>
      <c r="D41" s="154"/>
      <c r="E41" s="231"/>
      <c r="F41" s="154"/>
      <c r="G41" s="153"/>
      <c r="H41" s="154"/>
      <c r="I41" s="154"/>
      <c r="J41" s="154"/>
      <c r="K41" s="221"/>
      <c r="L41" s="221"/>
      <c r="M41" s="153"/>
      <c r="N41" s="154"/>
      <c r="O41" s="154"/>
      <c r="P41" s="154"/>
      <c r="Q41" s="221"/>
      <c r="R41" s="221"/>
      <c r="S41" s="153"/>
      <c r="T41" s="154"/>
      <c r="U41" s="154"/>
      <c r="V41" s="154"/>
      <c r="W41" s="221"/>
      <c r="X41" s="221"/>
      <c r="Y41" s="153"/>
      <c r="Z41" s="154"/>
      <c r="AA41" s="154"/>
      <c r="AB41" s="154"/>
      <c r="AC41" s="221"/>
      <c r="AD41" s="221"/>
      <c r="AE41" s="156"/>
      <c r="AF41" s="156"/>
      <c r="AG41" s="156"/>
      <c r="AH41" s="156"/>
      <c r="AI41" s="156"/>
      <c r="AJ41" s="156"/>
      <c r="AK41" s="156"/>
      <c r="AL41" s="157"/>
      <c r="AM41" s="157"/>
      <c r="AN41" s="157"/>
    </row>
    <row r="42" ht="18.0" customHeight="1">
      <c r="A42" s="221"/>
      <c r="B42" s="221"/>
      <c r="C42" s="231"/>
      <c r="D42" s="154"/>
      <c r="E42" s="231"/>
      <c r="F42" s="154"/>
      <c r="G42" s="153"/>
      <c r="H42" s="154"/>
      <c r="I42" s="154"/>
      <c r="J42" s="154"/>
      <c r="K42" s="221"/>
      <c r="L42" s="221"/>
      <c r="M42" s="153"/>
      <c r="N42" s="154"/>
      <c r="O42" s="154"/>
      <c r="P42" s="154"/>
      <c r="Q42" s="221"/>
      <c r="R42" s="221"/>
      <c r="S42" s="153"/>
      <c r="T42" s="154"/>
      <c r="U42" s="154"/>
      <c r="V42" s="154"/>
      <c r="W42" s="221"/>
      <c r="X42" s="221"/>
      <c r="Y42" s="153"/>
      <c r="Z42" s="154"/>
      <c r="AA42" s="154"/>
      <c r="AB42" s="154"/>
      <c r="AC42" s="221"/>
      <c r="AD42" s="221"/>
      <c r="AE42" s="156"/>
      <c r="AF42" s="156"/>
      <c r="AG42" s="156"/>
      <c r="AH42" s="156"/>
      <c r="AI42" s="156"/>
      <c r="AJ42" s="156"/>
      <c r="AK42" s="156"/>
      <c r="AL42" s="157"/>
      <c r="AM42" s="157"/>
      <c r="AN42" s="157"/>
    </row>
    <row r="43" ht="18.0" customHeight="1">
      <c r="A43" s="221"/>
      <c r="B43" s="221"/>
      <c r="C43" s="231"/>
      <c r="D43" s="154"/>
      <c r="E43" s="231"/>
      <c r="F43" s="154"/>
      <c r="G43" s="153"/>
      <c r="H43" s="154"/>
      <c r="I43" s="154"/>
      <c r="J43" s="154"/>
      <c r="K43" s="221"/>
      <c r="L43" s="221"/>
      <c r="M43" s="153"/>
      <c r="N43" s="154"/>
      <c r="O43" s="154"/>
      <c r="P43" s="154"/>
      <c r="Q43" s="221"/>
      <c r="R43" s="221"/>
      <c r="S43" s="153"/>
      <c r="T43" s="154"/>
      <c r="U43" s="154"/>
      <c r="V43" s="154"/>
      <c r="W43" s="221"/>
      <c r="X43" s="221"/>
      <c r="Y43" s="153"/>
      <c r="Z43" s="154"/>
      <c r="AA43" s="154"/>
      <c r="AB43" s="154"/>
      <c r="AC43" s="221"/>
      <c r="AD43" s="221"/>
      <c r="AE43" s="156"/>
      <c r="AF43" s="156"/>
      <c r="AG43" s="156"/>
      <c r="AH43" s="156"/>
      <c r="AI43" s="156"/>
      <c r="AJ43" s="156"/>
      <c r="AK43" s="156"/>
      <c r="AL43" s="157"/>
      <c r="AM43" s="157"/>
      <c r="AN43" s="157"/>
    </row>
    <row r="44" ht="18.0" customHeight="1">
      <c r="A44" s="221"/>
      <c r="B44" s="221"/>
      <c r="C44" s="231"/>
      <c r="D44" s="154"/>
      <c r="E44" s="231"/>
      <c r="F44" s="154"/>
      <c r="G44" s="153"/>
      <c r="H44" s="154"/>
      <c r="I44" s="154"/>
      <c r="J44" s="154"/>
      <c r="K44" s="221"/>
      <c r="L44" s="221"/>
      <c r="M44" s="153"/>
      <c r="N44" s="154"/>
      <c r="O44" s="154"/>
      <c r="P44" s="154"/>
      <c r="Q44" s="221"/>
      <c r="R44" s="221"/>
      <c r="S44" s="153"/>
      <c r="T44" s="154"/>
      <c r="U44" s="154"/>
      <c r="V44" s="154"/>
      <c r="W44" s="221"/>
      <c r="X44" s="221"/>
      <c r="Y44" s="153"/>
      <c r="Z44" s="154"/>
      <c r="AA44" s="154"/>
      <c r="AB44" s="154"/>
      <c r="AC44" s="221"/>
      <c r="AD44" s="221"/>
      <c r="AE44" s="156"/>
      <c r="AF44" s="156"/>
      <c r="AG44" s="156"/>
      <c r="AH44" s="156"/>
      <c r="AI44" s="156"/>
      <c r="AJ44" s="156"/>
      <c r="AK44" s="156"/>
      <c r="AL44" s="157"/>
      <c r="AM44" s="157"/>
      <c r="AN44" s="157"/>
    </row>
    <row r="45" ht="18.0" customHeight="1">
      <c r="A45" s="221"/>
      <c r="B45" s="221"/>
      <c r="C45" s="231"/>
      <c r="D45" s="154"/>
      <c r="E45" s="231"/>
      <c r="F45" s="154"/>
      <c r="G45" s="153"/>
      <c r="H45" s="154"/>
      <c r="I45" s="154"/>
      <c r="J45" s="154"/>
      <c r="K45" s="221"/>
      <c r="L45" s="221"/>
      <c r="M45" s="153"/>
      <c r="N45" s="154"/>
      <c r="O45" s="154"/>
      <c r="P45" s="154"/>
      <c r="Q45" s="221"/>
      <c r="R45" s="221"/>
      <c r="S45" s="153"/>
      <c r="T45" s="154"/>
      <c r="U45" s="154"/>
      <c r="V45" s="154"/>
      <c r="W45" s="221"/>
      <c r="X45" s="221"/>
      <c r="Y45" s="153"/>
      <c r="Z45" s="154"/>
      <c r="AA45" s="154"/>
      <c r="AB45" s="154"/>
      <c r="AC45" s="221"/>
      <c r="AD45" s="221"/>
      <c r="AE45" s="156"/>
      <c r="AF45" s="156"/>
      <c r="AG45" s="156"/>
      <c r="AH45" s="156"/>
      <c r="AI45" s="156"/>
      <c r="AJ45" s="156"/>
      <c r="AK45" s="156"/>
      <c r="AL45" s="157"/>
      <c r="AM45" s="157"/>
      <c r="AN45" s="157"/>
    </row>
    <row r="46" ht="18.0" customHeight="1">
      <c r="A46" s="221"/>
      <c r="B46" s="221"/>
      <c r="C46" s="231"/>
      <c r="D46" s="154"/>
      <c r="E46" s="231"/>
      <c r="F46" s="154"/>
      <c r="G46" s="153"/>
      <c r="H46" s="154"/>
      <c r="I46" s="154"/>
      <c r="J46" s="154"/>
      <c r="K46" s="221"/>
      <c r="L46" s="221"/>
      <c r="M46" s="153"/>
      <c r="N46" s="154"/>
      <c r="O46" s="154"/>
      <c r="P46" s="154"/>
      <c r="Q46" s="221"/>
      <c r="R46" s="221"/>
      <c r="S46" s="153"/>
      <c r="T46" s="154"/>
      <c r="U46" s="154"/>
      <c r="V46" s="154"/>
      <c r="W46" s="221"/>
      <c r="X46" s="221"/>
      <c r="Y46" s="153"/>
      <c r="Z46" s="154"/>
      <c r="AA46" s="154"/>
      <c r="AB46" s="154"/>
      <c r="AC46" s="221"/>
      <c r="AD46" s="221"/>
      <c r="AE46" s="156"/>
      <c r="AF46" s="156"/>
      <c r="AG46" s="156"/>
      <c r="AH46" s="156"/>
      <c r="AI46" s="156"/>
      <c r="AJ46" s="156"/>
      <c r="AK46" s="156"/>
      <c r="AL46" s="157"/>
      <c r="AM46" s="157"/>
      <c r="AN46" s="157"/>
    </row>
    <row r="47" ht="18.0" customHeight="1">
      <c r="A47" s="221"/>
      <c r="B47" s="221"/>
      <c r="C47" s="231"/>
      <c r="D47" s="154"/>
      <c r="E47" s="231"/>
      <c r="F47" s="154"/>
      <c r="G47" s="153"/>
      <c r="H47" s="154"/>
      <c r="I47" s="154"/>
      <c r="J47" s="154"/>
      <c r="K47" s="221"/>
      <c r="L47" s="221"/>
      <c r="M47" s="153"/>
      <c r="N47" s="154"/>
      <c r="O47" s="154"/>
      <c r="P47" s="154"/>
      <c r="Q47" s="221"/>
      <c r="R47" s="221"/>
      <c r="S47" s="153"/>
      <c r="T47" s="154"/>
      <c r="U47" s="154"/>
      <c r="V47" s="154"/>
      <c r="W47" s="221"/>
      <c r="X47" s="221"/>
      <c r="Y47" s="153"/>
      <c r="Z47" s="154"/>
      <c r="AA47" s="154"/>
      <c r="AB47" s="154"/>
      <c r="AC47" s="221"/>
      <c r="AD47" s="221"/>
      <c r="AE47" s="156"/>
      <c r="AF47" s="156"/>
      <c r="AG47" s="156"/>
      <c r="AH47" s="156"/>
      <c r="AI47" s="156"/>
      <c r="AJ47" s="156"/>
      <c r="AK47" s="156"/>
      <c r="AL47" s="157"/>
      <c r="AM47" s="157"/>
      <c r="AN47" s="157"/>
    </row>
    <row r="48" ht="18.0" customHeight="1">
      <c r="A48" s="221"/>
      <c r="B48" s="221"/>
      <c r="C48" s="231"/>
      <c r="D48" s="154"/>
      <c r="E48" s="231"/>
      <c r="F48" s="154"/>
      <c r="G48" s="153"/>
      <c r="H48" s="154"/>
      <c r="I48" s="154"/>
      <c r="J48" s="154"/>
      <c r="K48" s="221"/>
      <c r="L48" s="221"/>
      <c r="M48" s="153"/>
      <c r="N48" s="154"/>
      <c r="O48" s="154"/>
      <c r="P48" s="154"/>
      <c r="Q48" s="221"/>
      <c r="R48" s="221"/>
      <c r="S48" s="153"/>
      <c r="T48" s="154"/>
      <c r="U48" s="154"/>
      <c r="V48" s="154"/>
      <c r="W48" s="221"/>
      <c r="X48" s="221"/>
      <c r="Y48" s="153"/>
      <c r="Z48" s="154"/>
      <c r="AA48" s="154"/>
      <c r="AB48" s="154"/>
      <c r="AC48" s="221"/>
      <c r="AD48" s="221"/>
      <c r="AE48" s="156"/>
      <c r="AF48" s="156"/>
      <c r="AG48" s="156"/>
      <c r="AH48" s="156"/>
      <c r="AI48" s="156"/>
      <c r="AJ48" s="156"/>
      <c r="AK48" s="156"/>
      <c r="AL48" s="157"/>
      <c r="AM48" s="157"/>
      <c r="AN48" s="157"/>
    </row>
    <row r="49" ht="18.0" customHeight="1">
      <c r="A49" s="221"/>
      <c r="B49" s="221"/>
      <c r="C49" s="231"/>
      <c r="D49" s="154"/>
      <c r="E49" s="231"/>
      <c r="F49" s="154"/>
      <c r="G49" s="153"/>
      <c r="H49" s="154"/>
      <c r="I49" s="154"/>
      <c r="J49" s="154"/>
      <c r="K49" s="221"/>
      <c r="L49" s="221"/>
      <c r="M49" s="153"/>
      <c r="N49" s="154"/>
      <c r="O49" s="154"/>
      <c r="P49" s="154"/>
      <c r="Q49" s="221"/>
      <c r="R49" s="221"/>
      <c r="S49" s="153"/>
      <c r="T49" s="154"/>
      <c r="U49" s="154"/>
      <c r="V49" s="154"/>
      <c r="W49" s="221"/>
      <c r="X49" s="221"/>
      <c r="Y49" s="153"/>
      <c r="Z49" s="154"/>
      <c r="AA49" s="154"/>
      <c r="AB49" s="154"/>
      <c r="AC49" s="221"/>
      <c r="AD49" s="221"/>
      <c r="AE49" s="156"/>
      <c r="AF49" s="156"/>
      <c r="AG49" s="156"/>
      <c r="AH49" s="156"/>
      <c r="AI49" s="156"/>
      <c r="AJ49" s="156"/>
      <c r="AK49" s="156"/>
      <c r="AL49" s="157"/>
      <c r="AM49" s="157"/>
      <c r="AN49" s="157"/>
    </row>
    <row r="50" ht="18.0" customHeight="1">
      <c r="A50" s="221"/>
      <c r="B50" s="221"/>
      <c r="C50" s="231"/>
      <c r="D50" s="154"/>
      <c r="E50" s="231"/>
      <c r="F50" s="154"/>
      <c r="G50" s="153"/>
      <c r="H50" s="154"/>
      <c r="I50" s="154"/>
      <c r="J50" s="154"/>
      <c r="K50" s="221"/>
      <c r="L50" s="221"/>
      <c r="M50" s="153"/>
      <c r="N50" s="154"/>
      <c r="O50" s="154"/>
      <c r="P50" s="154"/>
      <c r="Q50" s="221"/>
      <c r="R50" s="221"/>
      <c r="S50" s="153"/>
      <c r="T50" s="154"/>
      <c r="U50" s="154"/>
      <c r="V50" s="154"/>
      <c r="W50" s="221"/>
      <c r="X50" s="221"/>
      <c r="Y50" s="153"/>
      <c r="Z50" s="154"/>
      <c r="AA50" s="154"/>
      <c r="AB50" s="154"/>
      <c r="AC50" s="221"/>
      <c r="AD50" s="221"/>
      <c r="AE50" s="156"/>
      <c r="AF50" s="156"/>
      <c r="AG50" s="156"/>
      <c r="AH50" s="156"/>
      <c r="AI50" s="156"/>
      <c r="AJ50" s="156"/>
      <c r="AK50" s="156"/>
      <c r="AL50" s="157"/>
      <c r="AM50" s="157"/>
      <c r="AN50" s="157"/>
    </row>
    <row r="51" ht="18.0" customHeight="1">
      <c r="A51" s="221"/>
      <c r="B51" s="221"/>
      <c r="C51" s="231"/>
      <c r="D51" s="154"/>
      <c r="E51" s="231"/>
      <c r="F51" s="154"/>
      <c r="G51" s="153"/>
      <c r="H51" s="154"/>
      <c r="I51" s="154"/>
      <c r="J51" s="154"/>
      <c r="K51" s="221"/>
      <c r="L51" s="221"/>
      <c r="M51" s="153"/>
      <c r="N51" s="154"/>
      <c r="O51" s="154"/>
      <c r="P51" s="154"/>
      <c r="Q51" s="221"/>
      <c r="R51" s="221"/>
      <c r="S51" s="153"/>
      <c r="T51" s="154"/>
      <c r="U51" s="154"/>
      <c r="V51" s="154"/>
      <c r="W51" s="221"/>
      <c r="X51" s="221"/>
      <c r="Y51" s="153"/>
      <c r="Z51" s="154"/>
      <c r="AA51" s="154"/>
      <c r="AB51" s="154"/>
      <c r="AC51" s="221"/>
      <c r="AD51" s="221"/>
      <c r="AE51" s="156"/>
      <c r="AF51" s="156"/>
      <c r="AG51" s="156"/>
      <c r="AH51" s="156"/>
      <c r="AI51" s="156"/>
      <c r="AJ51" s="156"/>
      <c r="AK51" s="156"/>
      <c r="AL51" s="157"/>
      <c r="AM51" s="157"/>
      <c r="AN51" s="157"/>
    </row>
    <row r="52" ht="18.0" customHeight="1">
      <c r="A52" s="221"/>
      <c r="B52" s="221"/>
      <c r="C52" s="231"/>
      <c r="D52" s="154"/>
      <c r="E52" s="231"/>
      <c r="F52" s="154"/>
      <c r="G52" s="153"/>
      <c r="H52" s="154"/>
      <c r="I52" s="154"/>
      <c r="J52" s="154"/>
      <c r="K52" s="221"/>
      <c r="L52" s="221"/>
      <c r="M52" s="153"/>
      <c r="N52" s="154"/>
      <c r="O52" s="154"/>
      <c r="P52" s="154"/>
      <c r="Q52" s="221"/>
      <c r="R52" s="221"/>
      <c r="S52" s="153"/>
      <c r="T52" s="154"/>
      <c r="U52" s="154"/>
      <c r="V52" s="154"/>
      <c r="W52" s="221"/>
      <c r="X52" s="221"/>
      <c r="Y52" s="153"/>
      <c r="Z52" s="154"/>
      <c r="AA52" s="154"/>
      <c r="AB52" s="154"/>
      <c r="AC52" s="221"/>
      <c r="AD52" s="221"/>
      <c r="AE52" s="156"/>
      <c r="AF52" s="156"/>
      <c r="AG52" s="156"/>
      <c r="AH52" s="156"/>
      <c r="AI52" s="156"/>
      <c r="AJ52" s="156"/>
      <c r="AK52" s="156"/>
      <c r="AL52" s="157"/>
      <c r="AM52" s="157"/>
      <c r="AN52" s="157"/>
    </row>
    <row r="53" ht="18.0" customHeight="1">
      <c r="A53" s="221"/>
      <c r="B53" s="221"/>
      <c r="C53" s="231"/>
      <c r="D53" s="154"/>
      <c r="E53" s="231"/>
      <c r="F53" s="154"/>
      <c r="G53" s="153"/>
      <c r="H53" s="154"/>
      <c r="I53" s="154"/>
      <c r="J53" s="154"/>
      <c r="K53" s="221"/>
      <c r="L53" s="221"/>
      <c r="M53" s="153"/>
      <c r="N53" s="154"/>
      <c r="O53" s="154"/>
      <c r="P53" s="154"/>
      <c r="Q53" s="221"/>
      <c r="R53" s="221"/>
      <c r="S53" s="153"/>
      <c r="T53" s="154"/>
      <c r="U53" s="154"/>
      <c r="V53" s="154"/>
      <c r="W53" s="221"/>
      <c r="X53" s="221"/>
      <c r="Y53" s="153"/>
      <c r="Z53" s="154"/>
      <c r="AA53" s="154"/>
      <c r="AB53" s="154"/>
      <c r="AC53" s="221"/>
      <c r="AD53" s="221"/>
      <c r="AE53" s="156"/>
      <c r="AF53" s="156"/>
      <c r="AG53" s="156"/>
      <c r="AH53" s="156"/>
      <c r="AI53" s="156"/>
      <c r="AJ53" s="156"/>
      <c r="AK53" s="156"/>
      <c r="AL53" s="157"/>
      <c r="AM53" s="157"/>
      <c r="AN53" s="157"/>
    </row>
    <row r="54" ht="18.0" customHeight="1">
      <c r="A54" s="221"/>
      <c r="B54" s="221"/>
      <c r="C54" s="231"/>
      <c r="D54" s="154"/>
      <c r="E54" s="231"/>
      <c r="F54" s="154"/>
      <c r="G54" s="153"/>
      <c r="H54" s="154"/>
      <c r="I54" s="154"/>
      <c r="J54" s="154"/>
      <c r="K54" s="221"/>
      <c r="L54" s="221"/>
      <c r="M54" s="153"/>
      <c r="N54" s="154"/>
      <c r="O54" s="154"/>
      <c r="P54" s="154"/>
      <c r="Q54" s="221"/>
      <c r="R54" s="221"/>
      <c r="S54" s="153"/>
      <c r="T54" s="154"/>
      <c r="U54" s="154"/>
      <c r="V54" s="154"/>
      <c r="W54" s="221"/>
      <c r="X54" s="221"/>
      <c r="Y54" s="153"/>
      <c r="Z54" s="154"/>
      <c r="AA54" s="154"/>
      <c r="AB54" s="154"/>
      <c r="AC54" s="221"/>
      <c r="AD54" s="221"/>
      <c r="AE54" s="156"/>
      <c r="AF54" s="156"/>
      <c r="AG54" s="156"/>
      <c r="AH54" s="156"/>
      <c r="AI54" s="156"/>
      <c r="AJ54" s="156"/>
      <c r="AK54" s="156"/>
      <c r="AL54" s="157"/>
      <c r="AM54" s="157"/>
      <c r="AN54" s="157"/>
    </row>
    <row r="55" ht="18.0" customHeight="1">
      <c r="A55" s="221"/>
      <c r="B55" s="221"/>
      <c r="C55" s="231"/>
      <c r="D55" s="154"/>
      <c r="E55" s="231"/>
      <c r="F55" s="154"/>
      <c r="G55" s="153"/>
      <c r="H55" s="154"/>
      <c r="I55" s="154"/>
      <c r="J55" s="154"/>
      <c r="K55" s="221"/>
      <c r="L55" s="221"/>
      <c r="M55" s="153"/>
      <c r="N55" s="154"/>
      <c r="O55" s="154"/>
      <c r="P55" s="154"/>
      <c r="Q55" s="221"/>
      <c r="R55" s="221"/>
      <c r="S55" s="153"/>
      <c r="T55" s="154"/>
      <c r="U55" s="154"/>
      <c r="V55" s="154"/>
      <c r="W55" s="221"/>
      <c r="X55" s="221"/>
      <c r="Y55" s="153"/>
      <c r="Z55" s="154"/>
      <c r="AA55" s="154"/>
      <c r="AB55" s="154"/>
      <c r="AC55" s="221"/>
      <c r="AD55" s="221"/>
      <c r="AE55" s="156"/>
      <c r="AF55" s="156"/>
      <c r="AG55" s="156"/>
      <c r="AH55" s="156"/>
      <c r="AI55" s="156"/>
      <c r="AJ55" s="156"/>
      <c r="AK55" s="156"/>
      <c r="AL55" s="157"/>
      <c r="AM55" s="157"/>
      <c r="AN55" s="157"/>
    </row>
    <row r="56" ht="18.0" customHeight="1">
      <c r="A56" s="221"/>
      <c r="B56" s="221"/>
      <c r="C56" s="231"/>
      <c r="D56" s="154"/>
      <c r="E56" s="231"/>
      <c r="F56" s="154"/>
      <c r="G56" s="153"/>
      <c r="H56" s="154"/>
      <c r="I56" s="154"/>
      <c r="J56" s="154"/>
      <c r="K56" s="221"/>
      <c r="L56" s="221"/>
      <c r="M56" s="153"/>
      <c r="N56" s="154"/>
      <c r="O56" s="154"/>
      <c r="P56" s="154"/>
      <c r="Q56" s="221"/>
      <c r="R56" s="221"/>
      <c r="S56" s="153"/>
      <c r="T56" s="154"/>
      <c r="U56" s="154"/>
      <c r="V56" s="154"/>
      <c r="W56" s="221"/>
      <c r="X56" s="221"/>
      <c r="Y56" s="153"/>
      <c r="Z56" s="154"/>
      <c r="AA56" s="154"/>
      <c r="AB56" s="154"/>
      <c r="AC56" s="221"/>
      <c r="AD56" s="221"/>
      <c r="AE56" s="156"/>
      <c r="AF56" s="156"/>
      <c r="AG56" s="156"/>
      <c r="AH56" s="156"/>
      <c r="AI56" s="156"/>
      <c r="AJ56" s="156"/>
      <c r="AK56" s="156"/>
      <c r="AL56" s="157"/>
      <c r="AM56" s="157"/>
      <c r="AN56" s="157"/>
    </row>
    <row r="57" ht="18.0" customHeight="1">
      <c r="A57" s="221"/>
      <c r="B57" s="221"/>
      <c r="C57" s="231"/>
      <c r="D57" s="154"/>
      <c r="E57" s="231"/>
      <c r="F57" s="154"/>
      <c r="G57" s="153"/>
      <c r="H57" s="154"/>
      <c r="I57" s="154"/>
      <c r="J57" s="154"/>
      <c r="K57" s="221"/>
      <c r="L57" s="221"/>
      <c r="M57" s="153"/>
      <c r="N57" s="154"/>
      <c r="O57" s="154"/>
      <c r="P57" s="154"/>
      <c r="Q57" s="221"/>
      <c r="R57" s="221"/>
      <c r="S57" s="153"/>
      <c r="T57" s="154"/>
      <c r="U57" s="154"/>
      <c r="V57" s="154"/>
      <c r="W57" s="221"/>
      <c r="X57" s="221"/>
      <c r="Y57" s="153"/>
      <c r="Z57" s="154"/>
      <c r="AA57" s="154"/>
      <c r="AB57" s="154"/>
      <c r="AC57" s="221"/>
      <c r="AD57" s="221"/>
      <c r="AE57" s="156"/>
      <c r="AF57" s="156"/>
      <c r="AG57" s="156"/>
      <c r="AH57" s="156"/>
      <c r="AI57" s="156"/>
      <c r="AJ57" s="156"/>
      <c r="AK57" s="156"/>
      <c r="AL57" s="157"/>
      <c r="AM57" s="157"/>
      <c r="AN57" s="157"/>
    </row>
    <row r="58" ht="18.0" customHeight="1">
      <c r="A58" s="221"/>
      <c r="B58" s="221"/>
      <c r="C58" s="231"/>
      <c r="D58" s="154"/>
      <c r="E58" s="231"/>
      <c r="F58" s="154"/>
      <c r="G58" s="153"/>
      <c r="H58" s="154"/>
      <c r="I58" s="154"/>
      <c r="J58" s="154"/>
      <c r="K58" s="221"/>
      <c r="L58" s="221"/>
      <c r="M58" s="153"/>
      <c r="N58" s="154"/>
      <c r="O58" s="154"/>
      <c r="P58" s="154"/>
      <c r="Q58" s="221"/>
      <c r="R58" s="221"/>
      <c r="S58" s="153"/>
      <c r="T58" s="154"/>
      <c r="U58" s="154"/>
      <c r="V58" s="154"/>
      <c r="W58" s="221"/>
      <c r="X58" s="221"/>
      <c r="Y58" s="153"/>
      <c r="Z58" s="154"/>
      <c r="AA58" s="154"/>
      <c r="AB58" s="154"/>
      <c r="AC58" s="221"/>
      <c r="AD58" s="221"/>
      <c r="AE58" s="156"/>
      <c r="AF58" s="156"/>
      <c r="AG58" s="156"/>
      <c r="AH58" s="156"/>
      <c r="AI58" s="156"/>
      <c r="AJ58" s="156"/>
      <c r="AK58" s="156"/>
      <c r="AL58" s="157"/>
      <c r="AM58" s="157"/>
      <c r="AN58" s="157"/>
    </row>
    <row r="59" ht="18.0" customHeight="1">
      <c r="A59" s="221"/>
      <c r="B59" s="221"/>
      <c r="C59" s="231"/>
      <c r="D59" s="154"/>
      <c r="E59" s="231"/>
      <c r="F59" s="154"/>
      <c r="G59" s="153"/>
      <c r="H59" s="154"/>
      <c r="I59" s="154"/>
      <c r="J59" s="154"/>
      <c r="K59" s="221"/>
      <c r="L59" s="221"/>
      <c r="M59" s="153"/>
      <c r="N59" s="154"/>
      <c r="O59" s="154"/>
      <c r="P59" s="154"/>
      <c r="Q59" s="221"/>
      <c r="R59" s="221"/>
      <c r="S59" s="153"/>
      <c r="T59" s="154"/>
      <c r="U59" s="154"/>
      <c r="V59" s="154"/>
      <c r="W59" s="221"/>
      <c r="X59" s="221"/>
      <c r="Y59" s="153"/>
      <c r="Z59" s="154"/>
      <c r="AA59" s="154"/>
      <c r="AB59" s="154"/>
      <c r="AC59" s="221"/>
      <c r="AD59" s="221"/>
      <c r="AE59" s="156"/>
      <c r="AF59" s="156"/>
      <c r="AG59" s="156"/>
      <c r="AH59" s="156"/>
      <c r="AI59" s="156"/>
      <c r="AJ59" s="156"/>
      <c r="AK59" s="156"/>
      <c r="AL59" s="157"/>
      <c r="AM59" s="157"/>
      <c r="AN59" s="157"/>
    </row>
    <row r="60" ht="18.0" customHeight="1">
      <c r="A60" s="221"/>
      <c r="B60" s="221"/>
      <c r="C60" s="231"/>
      <c r="D60" s="154"/>
      <c r="E60" s="231"/>
      <c r="F60" s="154"/>
      <c r="G60" s="153"/>
      <c r="H60" s="154"/>
      <c r="I60" s="154"/>
      <c r="J60" s="154"/>
      <c r="K60" s="221"/>
      <c r="L60" s="221"/>
      <c r="M60" s="153"/>
      <c r="N60" s="154"/>
      <c r="O60" s="154"/>
      <c r="P60" s="154"/>
      <c r="Q60" s="221"/>
      <c r="R60" s="221"/>
      <c r="S60" s="153"/>
      <c r="T60" s="154"/>
      <c r="U60" s="154"/>
      <c r="V60" s="154"/>
      <c r="W60" s="221"/>
      <c r="X60" s="221"/>
      <c r="Y60" s="153"/>
      <c r="Z60" s="154"/>
      <c r="AA60" s="154"/>
      <c r="AB60" s="154"/>
      <c r="AC60" s="221"/>
      <c r="AD60" s="221"/>
      <c r="AE60" s="156"/>
      <c r="AF60" s="156"/>
      <c r="AG60" s="156"/>
      <c r="AH60" s="156"/>
      <c r="AI60" s="156"/>
      <c r="AJ60" s="156"/>
      <c r="AK60" s="156"/>
      <c r="AL60" s="157"/>
      <c r="AM60" s="157"/>
      <c r="AN60" s="157"/>
    </row>
    <row r="61" ht="18.0" customHeight="1">
      <c r="A61" s="221"/>
      <c r="B61" s="221"/>
      <c r="C61" s="231"/>
      <c r="D61" s="154"/>
      <c r="E61" s="231"/>
      <c r="F61" s="154"/>
      <c r="G61" s="153"/>
      <c r="H61" s="154"/>
      <c r="I61" s="154"/>
      <c r="J61" s="154"/>
      <c r="K61" s="221"/>
      <c r="L61" s="221"/>
      <c r="M61" s="153"/>
      <c r="N61" s="154"/>
      <c r="O61" s="154"/>
      <c r="P61" s="154"/>
      <c r="Q61" s="221"/>
      <c r="R61" s="221"/>
      <c r="S61" s="153"/>
      <c r="T61" s="154"/>
      <c r="U61" s="154"/>
      <c r="V61" s="154"/>
      <c r="W61" s="221"/>
      <c r="X61" s="221"/>
      <c r="Y61" s="153"/>
      <c r="Z61" s="154"/>
      <c r="AA61" s="154"/>
      <c r="AB61" s="154"/>
      <c r="AC61" s="221"/>
      <c r="AD61" s="221"/>
      <c r="AE61" s="156"/>
      <c r="AF61" s="156"/>
      <c r="AG61" s="156"/>
      <c r="AH61" s="156"/>
      <c r="AI61" s="156"/>
      <c r="AJ61" s="156"/>
      <c r="AK61" s="156"/>
      <c r="AL61" s="157"/>
      <c r="AM61" s="157"/>
      <c r="AN61" s="157"/>
    </row>
    <row r="62" ht="18.0" customHeight="1">
      <c r="A62" s="221"/>
      <c r="B62" s="221"/>
      <c r="C62" s="231"/>
      <c r="D62" s="154"/>
      <c r="E62" s="231"/>
      <c r="F62" s="154"/>
      <c r="G62" s="153"/>
      <c r="H62" s="154"/>
      <c r="I62" s="154"/>
      <c r="J62" s="154"/>
      <c r="K62" s="221"/>
      <c r="L62" s="221"/>
      <c r="M62" s="153"/>
      <c r="N62" s="154"/>
      <c r="O62" s="154"/>
      <c r="P62" s="154"/>
      <c r="Q62" s="221"/>
      <c r="R62" s="221"/>
      <c r="S62" s="153"/>
      <c r="T62" s="154"/>
      <c r="U62" s="154"/>
      <c r="V62" s="154"/>
      <c r="W62" s="221"/>
      <c r="X62" s="221"/>
      <c r="Y62" s="153"/>
      <c r="Z62" s="154"/>
      <c r="AA62" s="154"/>
      <c r="AB62" s="154"/>
      <c r="AC62" s="221"/>
      <c r="AD62" s="221"/>
      <c r="AE62" s="156"/>
      <c r="AF62" s="156"/>
      <c r="AG62" s="156"/>
      <c r="AH62" s="156"/>
      <c r="AI62" s="156"/>
      <c r="AJ62" s="156"/>
      <c r="AK62" s="156"/>
      <c r="AL62" s="157"/>
      <c r="AM62" s="157"/>
      <c r="AN62" s="157"/>
    </row>
    <row r="63" ht="18.0" customHeight="1">
      <c r="A63" s="221"/>
      <c r="B63" s="221"/>
      <c r="C63" s="231"/>
      <c r="D63" s="154"/>
      <c r="E63" s="231"/>
      <c r="F63" s="154"/>
      <c r="G63" s="153"/>
      <c r="H63" s="154"/>
      <c r="I63" s="154"/>
      <c r="J63" s="154"/>
      <c r="K63" s="221"/>
      <c r="L63" s="221"/>
      <c r="M63" s="153"/>
      <c r="N63" s="154"/>
      <c r="O63" s="154"/>
      <c r="P63" s="154"/>
      <c r="Q63" s="221"/>
      <c r="R63" s="221"/>
      <c r="S63" s="153"/>
      <c r="T63" s="154"/>
      <c r="U63" s="154"/>
      <c r="V63" s="154"/>
      <c r="W63" s="221"/>
      <c r="X63" s="221"/>
      <c r="Y63" s="153"/>
      <c r="Z63" s="154"/>
      <c r="AA63" s="154"/>
      <c r="AB63" s="154"/>
      <c r="AC63" s="221"/>
      <c r="AD63" s="221"/>
      <c r="AE63" s="156"/>
      <c r="AF63" s="156"/>
      <c r="AG63" s="156"/>
      <c r="AH63" s="156"/>
      <c r="AI63" s="156"/>
      <c r="AJ63" s="156"/>
      <c r="AK63" s="156"/>
      <c r="AL63" s="157"/>
      <c r="AM63" s="157"/>
      <c r="AN63" s="157"/>
    </row>
    <row r="64" ht="18.0" customHeight="1">
      <c r="A64" s="221"/>
      <c r="B64" s="221"/>
      <c r="C64" s="231"/>
      <c r="D64" s="154"/>
      <c r="E64" s="231"/>
      <c r="F64" s="154"/>
      <c r="G64" s="153"/>
      <c r="H64" s="154"/>
      <c r="I64" s="154"/>
      <c r="J64" s="154"/>
      <c r="K64" s="221"/>
      <c r="L64" s="221"/>
      <c r="M64" s="153"/>
      <c r="N64" s="154"/>
      <c r="O64" s="154"/>
      <c r="P64" s="154"/>
      <c r="Q64" s="221"/>
      <c r="R64" s="221"/>
      <c r="S64" s="153"/>
      <c r="T64" s="154"/>
      <c r="U64" s="154"/>
      <c r="V64" s="154"/>
      <c r="W64" s="221"/>
      <c r="X64" s="221"/>
      <c r="Y64" s="153"/>
      <c r="Z64" s="154"/>
      <c r="AA64" s="154"/>
      <c r="AB64" s="154"/>
      <c r="AC64" s="221"/>
      <c r="AD64" s="221"/>
      <c r="AE64" s="156"/>
      <c r="AF64" s="156"/>
      <c r="AG64" s="156"/>
      <c r="AH64" s="156"/>
      <c r="AI64" s="156"/>
      <c r="AJ64" s="156"/>
      <c r="AK64" s="156"/>
      <c r="AL64" s="157"/>
      <c r="AM64" s="157"/>
      <c r="AN64" s="157"/>
    </row>
    <row r="65" ht="18.0" customHeight="1">
      <c r="A65" s="221"/>
      <c r="B65" s="221"/>
      <c r="C65" s="231"/>
      <c r="D65" s="154"/>
      <c r="E65" s="231"/>
      <c r="F65" s="154"/>
      <c r="G65" s="153"/>
      <c r="H65" s="154"/>
      <c r="I65" s="154"/>
      <c r="J65" s="154"/>
      <c r="K65" s="221"/>
      <c r="L65" s="221"/>
      <c r="M65" s="153"/>
      <c r="N65" s="154"/>
      <c r="O65" s="154"/>
      <c r="P65" s="154"/>
      <c r="Q65" s="221"/>
      <c r="R65" s="221"/>
      <c r="S65" s="153"/>
      <c r="T65" s="154"/>
      <c r="U65" s="154"/>
      <c r="V65" s="154"/>
      <c r="W65" s="221"/>
      <c r="X65" s="221"/>
      <c r="Y65" s="153"/>
      <c r="Z65" s="154"/>
      <c r="AA65" s="154"/>
      <c r="AB65" s="154"/>
      <c r="AC65" s="221"/>
      <c r="AD65" s="221"/>
      <c r="AE65" s="156"/>
      <c r="AF65" s="156"/>
      <c r="AG65" s="156"/>
      <c r="AH65" s="156"/>
      <c r="AI65" s="156"/>
      <c r="AJ65" s="156"/>
      <c r="AK65" s="156"/>
      <c r="AL65" s="157"/>
      <c r="AM65" s="157"/>
      <c r="AN65" s="157"/>
    </row>
    <row r="66" ht="18.0" customHeight="1">
      <c r="A66" s="221"/>
      <c r="B66" s="221"/>
      <c r="C66" s="231"/>
      <c r="D66" s="154"/>
      <c r="E66" s="231"/>
      <c r="F66" s="154"/>
      <c r="G66" s="153"/>
      <c r="H66" s="154"/>
      <c r="I66" s="154"/>
      <c r="J66" s="154"/>
      <c r="K66" s="221"/>
      <c r="L66" s="221"/>
      <c r="M66" s="153"/>
      <c r="N66" s="154"/>
      <c r="O66" s="154"/>
      <c r="P66" s="154"/>
      <c r="Q66" s="221"/>
      <c r="R66" s="221"/>
      <c r="S66" s="153"/>
      <c r="T66" s="154"/>
      <c r="U66" s="154"/>
      <c r="V66" s="154"/>
      <c r="W66" s="221"/>
      <c r="X66" s="221"/>
      <c r="Y66" s="153"/>
      <c r="Z66" s="154"/>
      <c r="AA66" s="154"/>
      <c r="AB66" s="154"/>
      <c r="AC66" s="221"/>
      <c r="AD66" s="221"/>
      <c r="AE66" s="156"/>
      <c r="AF66" s="156"/>
      <c r="AG66" s="156"/>
      <c r="AH66" s="156"/>
      <c r="AI66" s="156"/>
      <c r="AJ66" s="156"/>
      <c r="AK66" s="156"/>
      <c r="AL66" s="157"/>
      <c r="AM66" s="157"/>
      <c r="AN66" s="157"/>
    </row>
    <row r="67" ht="18.0" customHeight="1">
      <c r="A67" s="221"/>
      <c r="B67" s="221"/>
      <c r="C67" s="231"/>
      <c r="D67" s="154"/>
      <c r="E67" s="231"/>
      <c r="F67" s="154"/>
      <c r="G67" s="153"/>
      <c r="H67" s="154"/>
      <c r="I67" s="154"/>
      <c r="J67" s="154"/>
      <c r="K67" s="221"/>
      <c r="L67" s="221"/>
      <c r="M67" s="153"/>
      <c r="N67" s="154"/>
      <c r="O67" s="154"/>
      <c r="P67" s="154"/>
      <c r="Q67" s="221"/>
      <c r="R67" s="221"/>
      <c r="S67" s="153"/>
      <c r="T67" s="154"/>
      <c r="U67" s="154"/>
      <c r="V67" s="154"/>
      <c r="W67" s="221"/>
      <c r="X67" s="221"/>
      <c r="Y67" s="153"/>
      <c r="Z67" s="154"/>
      <c r="AA67" s="154"/>
      <c r="AB67" s="154"/>
      <c r="AC67" s="221"/>
      <c r="AD67" s="221"/>
      <c r="AE67" s="156"/>
      <c r="AF67" s="156"/>
      <c r="AG67" s="156"/>
      <c r="AH67" s="156"/>
      <c r="AI67" s="156"/>
      <c r="AJ67" s="156"/>
      <c r="AK67" s="156"/>
      <c r="AL67" s="157"/>
      <c r="AM67" s="157"/>
      <c r="AN67" s="157"/>
    </row>
    <row r="68" ht="18.0" customHeight="1">
      <c r="A68" s="221"/>
      <c r="B68" s="221"/>
      <c r="C68" s="231"/>
      <c r="D68" s="154"/>
      <c r="E68" s="231"/>
      <c r="F68" s="154"/>
      <c r="G68" s="153"/>
      <c r="H68" s="154"/>
      <c r="I68" s="154"/>
      <c r="J68" s="154"/>
      <c r="K68" s="221"/>
      <c r="L68" s="221"/>
      <c r="M68" s="153"/>
      <c r="N68" s="154"/>
      <c r="O68" s="154"/>
      <c r="P68" s="154"/>
      <c r="Q68" s="221"/>
      <c r="R68" s="221"/>
      <c r="S68" s="153"/>
      <c r="T68" s="154"/>
      <c r="U68" s="154"/>
      <c r="V68" s="154"/>
      <c r="W68" s="221"/>
      <c r="X68" s="221"/>
      <c r="Y68" s="153"/>
      <c r="Z68" s="154"/>
      <c r="AA68" s="154"/>
      <c r="AB68" s="154"/>
      <c r="AC68" s="221"/>
      <c r="AD68" s="221"/>
      <c r="AE68" s="156"/>
      <c r="AF68" s="156"/>
      <c r="AG68" s="156"/>
      <c r="AH68" s="156"/>
      <c r="AI68" s="156"/>
      <c r="AJ68" s="156"/>
      <c r="AK68" s="156"/>
      <c r="AL68" s="157"/>
      <c r="AM68" s="157"/>
      <c r="AN68" s="157"/>
    </row>
    <row r="69" ht="18.0" customHeight="1">
      <c r="A69" s="221"/>
      <c r="B69" s="221"/>
      <c r="C69" s="231"/>
      <c r="D69" s="154"/>
      <c r="E69" s="231"/>
      <c r="F69" s="154"/>
      <c r="G69" s="153"/>
      <c r="H69" s="154"/>
      <c r="I69" s="154"/>
      <c r="J69" s="154"/>
      <c r="K69" s="221"/>
      <c r="L69" s="221"/>
      <c r="M69" s="153"/>
      <c r="N69" s="154"/>
      <c r="O69" s="154"/>
      <c r="P69" s="154"/>
      <c r="Q69" s="221"/>
      <c r="R69" s="221"/>
      <c r="S69" s="153"/>
      <c r="T69" s="154"/>
      <c r="U69" s="154"/>
      <c r="V69" s="154"/>
      <c r="W69" s="221"/>
      <c r="X69" s="221"/>
      <c r="Y69" s="153"/>
      <c r="Z69" s="154"/>
      <c r="AA69" s="154"/>
      <c r="AB69" s="154"/>
      <c r="AC69" s="221"/>
      <c r="AD69" s="221"/>
      <c r="AE69" s="156"/>
      <c r="AF69" s="156"/>
      <c r="AG69" s="156"/>
      <c r="AH69" s="156"/>
      <c r="AI69" s="156"/>
      <c r="AJ69" s="156"/>
      <c r="AK69" s="156"/>
      <c r="AL69" s="157"/>
      <c r="AM69" s="157"/>
      <c r="AN69" s="157"/>
    </row>
  </sheetData>
  <mergeCells count="21">
    <mergeCell ref="AA12:AA13"/>
    <mergeCell ref="AG12:AG13"/>
    <mergeCell ref="E15:E16"/>
    <mergeCell ref="K15:K16"/>
    <mergeCell ref="Q15:Q16"/>
    <mergeCell ref="W15:W16"/>
    <mergeCell ref="AC15:AC16"/>
    <mergeCell ref="AI15:AI16"/>
    <mergeCell ref="C34:E34"/>
    <mergeCell ref="I34:K34"/>
    <mergeCell ref="O34:Q34"/>
    <mergeCell ref="U34:W34"/>
    <mergeCell ref="AA34:AC34"/>
    <mergeCell ref="AG34:AI34"/>
    <mergeCell ref="I3:L3"/>
    <mergeCell ref="C4:K4"/>
    <mergeCell ref="B5:L6"/>
    <mergeCell ref="C12:C13"/>
    <mergeCell ref="I12:I13"/>
    <mergeCell ref="O12:O13"/>
    <mergeCell ref="U12:U13"/>
  </mergeCells>
  <conditionalFormatting sqref="A2:B2 D2 K2:L2 O2:T2 W2:Z2 AC2:AD2">
    <cfRule type="notContainsBlanks" dxfId="0" priority="1">
      <formula>LEN(TRIM(A2))&gt;0</formula>
    </cfRule>
  </conditionalFormatting>
  <conditionalFormatting sqref="E15:E16 K15:K16 Q15:Q16 W15:W16 AC15:AC16 AI15:AI16">
    <cfRule type="cellIs" dxfId="4" priority="2" operator="equal">
      <formula>"Vehículo Liviano (Sedán, Compacto)"</formula>
    </cfRule>
  </conditionalFormatting>
  <conditionalFormatting sqref="E15:E16 K15:K16 Q15:Q16 W15:W16 AC15:AC16 AI15:AI16">
    <cfRule type="cellIs" dxfId="4" priority="3" operator="equal">
      <formula>"Vehículo Liviano (SUV, Jeep, Station Wagon)"</formula>
    </cfRule>
  </conditionalFormatting>
  <conditionalFormatting sqref="E15:E16 K15:K16 Q15:Q16 W15:W16 AC15:AC16 AI15:AI16">
    <cfRule type="cellIs" dxfId="5" priority="4" operator="equal">
      <formula>"Camioneta 4x2"</formula>
    </cfRule>
  </conditionalFormatting>
  <conditionalFormatting sqref="E15:E16 K15:K16 Q15:Q16 W15:W16 AC15:AC16 AI15:AI16">
    <cfRule type="cellIs" dxfId="4" priority="5" operator="equal">
      <formula>"Utilitario, Furgón"</formula>
    </cfRule>
  </conditionalFormatting>
  <conditionalFormatting sqref="E22 K22 Q22 W22 AC22 AI22">
    <cfRule type="cellIs" dxfId="4" priority="6" operator="equal">
      <formula>"Intracomunal (dentro de la comuna)"</formula>
    </cfRule>
  </conditionalFormatting>
  <conditionalFormatting sqref="E22 K22 Q22 W22 AC22 AI22">
    <cfRule type="cellIs" dxfId="4" priority="7" operator="equal">
      <formula>"Intraregional (dentro de la región)"</formula>
    </cfRule>
  </conditionalFormatting>
  <conditionalFormatting sqref="E22 K22 Q22 W22 AC22 AI22">
    <cfRule type="cellIs" dxfId="5" priority="8" operator="equal">
      <formula>"Interegional - 2 regiones"</formula>
    </cfRule>
  </conditionalFormatting>
  <conditionalFormatting sqref="E22 K22 Q22 W22 AC22 AI22">
    <cfRule type="cellIs" dxfId="6" priority="9" operator="equal">
      <formula>"Interegional - 3 regiones"</formula>
    </cfRule>
  </conditionalFormatting>
  <conditionalFormatting sqref="E22 K22 Q22 W22 AC22 AI22">
    <cfRule type="cellIs" dxfId="6" priority="10" operator="equal">
      <formula>"Interegional - 4 o más regiones"</formula>
    </cfRule>
  </conditionalFormatting>
  <conditionalFormatting sqref="E24 K24 Q24 W24 AC24 AI24">
    <cfRule type="cellIs" dxfId="6" priority="11" operator="notBetween">
      <formula>4</formula>
      <formula>22</formula>
    </cfRule>
  </conditionalFormatting>
  <conditionalFormatting sqref="E24 K24 Q24 W24 AC24 AI24">
    <cfRule type="cellIs" dxfId="7" priority="12" operator="between">
      <formula>4</formula>
      <formula>7</formula>
    </cfRule>
  </conditionalFormatting>
  <conditionalFormatting sqref="E24 K24 Q24 W24 AC24 AI24">
    <cfRule type="cellIs" dxfId="4" priority="13" operator="between">
      <formula>8</formula>
      <formula>21</formula>
    </cfRule>
  </conditionalFormatting>
  <conditionalFormatting sqref="E18 K18 Q18 W18 AC18 AI18">
    <cfRule type="cellIs" dxfId="6" priority="14" operator="equal">
      <formula>1</formula>
    </cfRule>
  </conditionalFormatting>
  <conditionalFormatting sqref="E18 K18 Q18 W18 AC18 AI18">
    <cfRule type="cellIs" dxfId="5" priority="15" operator="between">
      <formula>2</formula>
      <formula>3</formula>
    </cfRule>
  </conditionalFormatting>
  <conditionalFormatting sqref="E18 K18 Q18 W18 AC18 AI18">
    <cfRule type="cellIs" dxfId="4" priority="16" operator="greaterThanOrEqual">
      <formula>4</formula>
    </cfRule>
  </conditionalFormatting>
  <conditionalFormatting sqref="D15:E16 J15:K16 P15:Q16 V15:W16 AB15:AC16 AH15:AI16">
    <cfRule type="cellIs" dxfId="8" priority="17" operator="equal">
      <formula>"Camioneta 4x4"</formula>
    </cfRule>
  </conditionalFormatting>
  <conditionalFormatting sqref="E15:E16 K15:K16 Q15:Q16 W15:W16 AC15:AC16 AI15:AI16">
    <cfRule type="cellIs" dxfId="5" priority="18" operator="equal">
      <formula>"Camión liviano (hasta 3.5 ton)"</formula>
    </cfRule>
  </conditionalFormatting>
  <conditionalFormatting sqref="E15:E16 K15:K16 Q15:Q16 W15:W16 AC15:AC16 AI15:AI16">
    <cfRule type="cellIs" dxfId="6" priority="19" operator="equal">
      <formula>"Camión mediano"</formula>
    </cfRule>
  </conditionalFormatting>
  <conditionalFormatting sqref="E15:E16 K15:K16 Q15:Q16 W15:W16 AC15:AC16 AI15:AI16">
    <cfRule type="cellIs" dxfId="6" priority="20" operator="equal">
      <formula>"Camión pesado"</formula>
    </cfRule>
  </conditionalFormatting>
  <conditionalFormatting sqref="E15:E16 K15:K16 Q15:Q16 W15:W16 AC15:AC16 AI15:AI16">
    <cfRule type="cellIs" dxfId="6" priority="21" operator="equal">
      <formula>"Maquinaria"</formula>
    </cfRule>
  </conditionalFormatting>
  <conditionalFormatting sqref="E28 K28 Q28 W28 AC28 AI28">
    <cfRule type="cellIs" dxfId="6" priority="22" operator="lessThan">
      <formula>70</formula>
    </cfRule>
  </conditionalFormatting>
  <conditionalFormatting sqref="E28 K28 Q28 W28 AC28 AI28">
    <cfRule type="cellIs" dxfId="4" priority="23" operator="between">
      <formula>120</formula>
      <formula>180</formula>
    </cfRule>
  </conditionalFormatting>
  <conditionalFormatting sqref="E28 K28 Q28 W28 AC28 AI28">
    <cfRule type="cellIs" dxfId="7" priority="24" operator="between">
      <formula>70</formula>
      <formula>120</formula>
    </cfRule>
  </conditionalFormatting>
  <conditionalFormatting sqref="E28 K28 Q28 W28 AC28 AI28">
    <cfRule type="cellIs" dxfId="7" priority="25" operator="between">
      <formula>180</formula>
      <formula>300</formula>
    </cfRule>
  </conditionalFormatting>
  <conditionalFormatting sqref="E28 K28 Q28 W28 AC28 AI28">
    <cfRule type="cellIs" dxfId="6" priority="26" operator="greaterThanOrEqual">
      <formula>300</formula>
    </cfRule>
  </conditionalFormatting>
  <conditionalFormatting sqref="E30 K30 Q30 W30 AC30 AI30">
    <cfRule type="cellIs" dxfId="7" priority="27" operator="equal">
      <formula>4</formula>
    </cfRule>
  </conditionalFormatting>
  <conditionalFormatting sqref="E30 K30 Q30 W30 AC30 AI30">
    <cfRule type="cellIs" dxfId="4" priority="28" operator="between">
      <formula>5</formula>
      <formula>7</formula>
    </cfRule>
  </conditionalFormatting>
  <conditionalFormatting sqref="E24 K24 Q24 W24 AC24 AI24">
    <cfRule type="cellIs" dxfId="6" priority="29" operator="greaterThan">
      <formula>21</formula>
    </cfRule>
  </conditionalFormatting>
  <conditionalFormatting sqref="E30 K30 Q30 W30 AC30 AI30">
    <cfRule type="cellIs" dxfId="6" priority="30" operator="lessThan">
      <formula>4</formula>
    </cfRule>
  </conditionalFormatting>
  <conditionalFormatting sqref="E26 K26 Q26 W26 AC26 AI26 E28 K28 Q28 W28 AC28 AI28">
    <cfRule type="cellIs" dxfId="6" priority="31" operator="notBetween">
      <formula>1</formula>
      <formula>300</formula>
    </cfRule>
  </conditionalFormatting>
  <conditionalFormatting sqref="E26 K26 Q26 W26 AC26 AI26 E28 K28 Q28 W28 AC28 AI28">
    <cfRule type="cellIs" dxfId="4" priority="32" operator="lessThanOrEqual">
      <formula>180</formula>
    </cfRule>
  </conditionalFormatting>
  <conditionalFormatting sqref="E26 K26 Q26 W26 AC26 AI26 E28 K28 Q28 W28 AC28 AI28">
    <cfRule type="cellIs" dxfId="7" priority="33" operator="between">
      <formula>180</formula>
      <formula>300</formula>
    </cfRule>
  </conditionalFormatting>
  <dataValidations>
    <dataValidation type="list" allowBlank="1" sqref="E40">
      <formula1>Data!$C$44:$C$46</formula1>
    </dataValidation>
    <dataValidation type="list" allowBlank="1" sqref="E36 K36 Q36 W36 AC36 AI36">
      <formula1>"Selecciona...,Flota Priorizada,Flota No Priorizada"</formula1>
    </dataValidation>
    <dataValidation type="list" allowBlank="1" showInputMessage="1" prompt="Haz clic e introduce un valor de intervalo Data!C25:C29" sqref="E20 K20 Q20 W20 AC20 AI20">
      <formula1>Data!$D$17:$D$23</formula1>
    </dataValidation>
    <dataValidation type="list" allowBlank="1" sqref="E30 K30 Q30 W30 AC30 AI30">
      <formula1>"1,2,3,4,5,6,7"</formula1>
    </dataValidation>
    <dataValidation type="list" allowBlank="1" showInputMessage="1" prompt="aaaaHaz clic e introduce un valor de intervalo Data!C14:C22" sqref="E15 K15 Q15 W15 AC15 AI15">
      <formula1>Data!$B$17:$B$27</formula1>
    </dataValidation>
    <dataValidation type="list" allowBlank="1" sqref="E22 K22 Q22 W22 AC22 AI22">
      <formula1>Data!$E$17:$E$22</formula1>
    </dataValidation>
  </dataValidations>
  <hyperlinks>
    <hyperlink r:id="rId2" ref="O6"/>
  </hyperlin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87EB5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2" max="2" width="5.63"/>
    <col customWidth="1" min="3" max="3" width="39.75"/>
    <col customWidth="1" min="4" max="4" width="4.88"/>
    <col customWidth="1" min="5" max="5" width="37.63"/>
    <col customWidth="1" min="6" max="6" width="6.38"/>
    <col customWidth="1" min="7" max="7" width="2.38"/>
    <col customWidth="1" min="8" max="8" width="6.38"/>
    <col customWidth="1" min="9" max="9" width="40.63"/>
    <col customWidth="1" min="10" max="10" width="3.5"/>
    <col customWidth="1" min="11" max="11" width="37.63"/>
    <col customWidth="1" min="12" max="12" width="6.38"/>
    <col customWidth="1" min="13" max="13" width="2.25"/>
    <col customWidth="1" min="14" max="14" width="6.38"/>
    <col customWidth="1" min="15" max="15" width="40.25"/>
    <col customWidth="1" min="16" max="16" width="4.38"/>
    <col customWidth="1" min="17" max="17" width="37.63"/>
    <col customWidth="1" min="18" max="18" width="6.38"/>
    <col customWidth="1" min="19" max="19" width="2.5"/>
  </cols>
  <sheetData>
    <row r="1" ht="18.75" customHeight="1">
      <c r="A1" s="232"/>
      <c r="B1" s="232"/>
      <c r="C1" s="233"/>
      <c r="D1" s="232"/>
      <c r="E1" s="233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ht="18.75" customHeight="1">
      <c r="A2" s="235"/>
      <c r="B2" s="236"/>
      <c r="C2" s="237"/>
      <c r="D2" s="235"/>
      <c r="E2" s="237"/>
      <c r="F2" s="238"/>
      <c r="G2" s="238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</row>
    <row r="3" ht="18.75" customHeight="1">
      <c r="A3" s="239"/>
      <c r="B3" s="232"/>
      <c r="C3" s="233"/>
      <c r="D3" s="239"/>
      <c r="E3" s="233"/>
      <c r="F3" s="240"/>
      <c r="G3" s="240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ht="18.75" customHeight="1">
      <c r="A4" s="239"/>
      <c r="B4" s="232"/>
      <c r="C4" s="233"/>
      <c r="D4" s="239"/>
      <c r="E4" s="233"/>
      <c r="F4" s="238"/>
      <c r="G4" s="241"/>
      <c r="H4" s="242"/>
      <c r="I4" s="242"/>
      <c r="J4" s="242"/>
      <c r="K4" s="242"/>
      <c r="L4" s="243"/>
      <c r="M4" s="234"/>
      <c r="N4" s="234"/>
      <c r="O4" s="234"/>
      <c r="P4" s="234"/>
      <c r="Q4" s="234"/>
      <c r="R4" s="234"/>
      <c r="S4" s="234"/>
    </row>
    <row r="5" ht="18.75" customHeight="1">
      <c r="A5" s="239"/>
      <c r="B5" s="244" t="s">
        <v>100</v>
      </c>
      <c r="G5" s="241"/>
      <c r="H5" s="242"/>
      <c r="I5" s="242"/>
      <c r="J5" s="242"/>
      <c r="K5" s="242"/>
      <c r="L5" s="243"/>
      <c r="M5" s="234"/>
      <c r="N5" s="234"/>
      <c r="O5" s="234"/>
      <c r="P5" s="234"/>
      <c r="Q5" s="234"/>
      <c r="R5" s="234"/>
      <c r="S5" s="234"/>
    </row>
    <row r="6" ht="18.75" customHeight="1">
      <c r="A6" s="245"/>
      <c r="G6" s="241"/>
      <c r="H6" s="242"/>
      <c r="I6" s="242"/>
      <c r="J6" s="242"/>
      <c r="K6" s="242"/>
      <c r="L6" s="243"/>
      <c r="M6" s="232"/>
      <c r="N6" s="232"/>
      <c r="O6" s="232"/>
      <c r="P6" s="232"/>
      <c r="Q6" s="232"/>
      <c r="R6" s="232"/>
      <c r="S6" s="232"/>
    </row>
    <row r="7" ht="18.75" customHeight="1">
      <c r="A7" s="245"/>
      <c r="B7" s="246" t="s">
        <v>101</v>
      </c>
      <c r="G7" s="241"/>
      <c r="H7" s="242"/>
      <c r="I7" s="242"/>
      <c r="J7" s="242"/>
      <c r="K7" s="242"/>
      <c r="L7" s="243"/>
      <c r="M7" s="232"/>
      <c r="N7" s="232"/>
      <c r="O7" s="232"/>
      <c r="P7" s="232"/>
      <c r="Q7" s="232"/>
      <c r="R7" s="232"/>
      <c r="S7" s="232"/>
    </row>
    <row r="8" ht="18.75" customHeight="1">
      <c r="A8" s="245"/>
      <c r="G8" s="241"/>
      <c r="H8" s="242"/>
      <c r="I8" s="242"/>
      <c r="J8" s="242"/>
      <c r="K8" s="242"/>
      <c r="L8" s="242"/>
      <c r="M8" s="232"/>
      <c r="N8" s="232"/>
      <c r="O8" s="232"/>
      <c r="P8" s="232"/>
      <c r="Q8" s="232"/>
      <c r="R8" s="232"/>
      <c r="S8" s="232"/>
    </row>
    <row r="9" ht="9.75" customHeight="1">
      <c r="A9" s="247"/>
      <c r="B9" s="232"/>
      <c r="C9" s="233"/>
      <c r="D9" s="239"/>
      <c r="E9" s="233"/>
      <c r="F9" s="248"/>
      <c r="G9" s="249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</row>
    <row r="10" ht="18.75" customHeight="1">
      <c r="A10" s="232"/>
      <c r="B10" s="250"/>
      <c r="C10" s="251"/>
      <c r="D10" s="251"/>
      <c r="E10" s="251"/>
      <c r="F10" s="252"/>
      <c r="G10" s="253"/>
      <c r="H10" s="250"/>
      <c r="I10" s="251"/>
      <c r="J10" s="251"/>
      <c r="K10" s="251"/>
      <c r="L10" s="252"/>
      <c r="M10" s="253"/>
      <c r="N10" s="250"/>
      <c r="O10" s="251"/>
      <c r="P10" s="251"/>
      <c r="Q10" s="251"/>
      <c r="R10" s="252"/>
      <c r="S10" s="253"/>
    </row>
    <row r="11" ht="18.75" customHeight="1">
      <c r="A11" s="232"/>
      <c r="B11" s="254"/>
      <c r="F11" s="25"/>
      <c r="G11" s="253"/>
      <c r="H11" s="254"/>
      <c r="L11" s="25"/>
      <c r="M11" s="253"/>
      <c r="N11" s="254"/>
      <c r="R11" s="25"/>
      <c r="S11" s="253"/>
    </row>
    <row r="12" ht="18.75" customHeight="1">
      <c r="A12" s="232"/>
      <c r="B12" s="254"/>
      <c r="C12" s="255" t="s">
        <v>102</v>
      </c>
      <c r="E12" s="256"/>
      <c r="F12" s="257"/>
      <c r="G12" s="258"/>
      <c r="H12" s="254"/>
      <c r="I12" s="255" t="s">
        <v>103</v>
      </c>
      <c r="K12" s="256"/>
      <c r="L12" s="257"/>
      <c r="M12" s="258"/>
      <c r="N12" s="254"/>
      <c r="O12" s="255" t="s">
        <v>104</v>
      </c>
      <c r="Q12" s="256"/>
      <c r="R12" s="257"/>
      <c r="S12" s="258"/>
    </row>
    <row r="13" ht="18.75" customHeight="1">
      <c r="A13" s="232"/>
      <c r="B13" s="254"/>
      <c r="F13" s="25"/>
      <c r="G13" s="232"/>
      <c r="H13" s="254"/>
      <c r="L13" s="25"/>
      <c r="M13" s="232"/>
      <c r="N13" s="254"/>
      <c r="R13" s="25"/>
      <c r="S13" s="232"/>
    </row>
    <row r="14" ht="18.75" customHeight="1">
      <c r="A14" s="232"/>
      <c r="B14" s="254"/>
      <c r="C14" s="255" t="s">
        <v>105</v>
      </c>
      <c r="E14" s="259" t="s">
        <v>75</v>
      </c>
      <c r="F14" s="260" t="s">
        <v>106</v>
      </c>
      <c r="G14" s="261"/>
      <c r="H14" s="254"/>
      <c r="I14" s="255" t="s">
        <v>105</v>
      </c>
      <c r="K14" s="259" t="s">
        <v>75</v>
      </c>
      <c r="L14" s="260" t="s">
        <v>106</v>
      </c>
      <c r="M14" s="261"/>
      <c r="N14" s="254"/>
      <c r="O14" s="255" t="s">
        <v>105</v>
      </c>
      <c r="Q14" s="259" t="s">
        <v>75</v>
      </c>
      <c r="R14" s="260" t="s">
        <v>106</v>
      </c>
      <c r="S14" s="261"/>
    </row>
    <row r="15" ht="18.75" customHeight="1">
      <c r="A15" s="232"/>
      <c r="B15" s="254"/>
      <c r="C15" s="262"/>
      <c r="E15" s="52"/>
      <c r="F15" s="25"/>
      <c r="G15" s="232"/>
      <c r="H15" s="254"/>
      <c r="I15" s="262"/>
      <c r="K15" s="52"/>
      <c r="L15" s="25"/>
      <c r="M15" s="232"/>
      <c r="N15" s="254"/>
      <c r="O15" s="262"/>
      <c r="Q15" s="52"/>
      <c r="R15" s="25"/>
      <c r="S15" s="232"/>
    </row>
    <row r="16" ht="18.75" customHeight="1">
      <c r="A16" s="232"/>
      <c r="B16" s="254"/>
      <c r="C16" s="255" t="s">
        <v>107</v>
      </c>
      <c r="E16" s="263"/>
      <c r="F16" s="260" t="s">
        <v>106</v>
      </c>
      <c r="G16" s="264"/>
      <c r="H16" s="254"/>
      <c r="I16" s="255" t="s">
        <v>107</v>
      </c>
      <c r="K16" s="263"/>
      <c r="L16" s="260" t="s">
        <v>106</v>
      </c>
      <c r="M16" s="264"/>
      <c r="N16" s="254"/>
      <c r="O16" s="255" t="s">
        <v>107</v>
      </c>
      <c r="Q16" s="263"/>
      <c r="R16" s="260" t="s">
        <v>106</v>
      </c>
      <c r="S16" s="264"/>
    </row>
    <row r="17" ht="18.75" customHeight="1">
      <c r="A17" s="232"/>
      <c r="B17" s="254"/>
      <c r="C17" s="265" t="s">
        <v>108</v>
      </c>
      <c r="E17" s="52"/>
      <c r="F17" s="25"/>
      <c r="G17" s="232"/>
      <c r="H17" s="254"/>
      <c r="I17" s="265" t="s">
        <v>108</v>
      </c>
      <c r="K17" s="52"/>
      <c r="L17" s="25"/>
      <c r="M17" s="232"/>
      <c r="N17" s="254"/>
      <c r="O17" s="265" t="s">
        <v>108</v>
      </c>
      <c r="Q17" s="52"/>
      <c r="R17" s="25"/>
      <c r="S17" s="232"/>
    </row>
    <row r="18" ht="18.75" customHeight="1">
      <c r="A18" s="232"/>
      <c r="B18" s="254"/>
      <c r="C18" s="255" t="s">
        <v>109</v>
      </c>
      <c r="E18" s="266"/>
      <c r="F18" s="260" t="s">
        <v>110</v>
      </c>
      <c r="G18" s="261"/>
      <c r="H18" s="254"/>
      <c r="I18" s="255" t="s">
        <v>109</v>
      </c>
      <c r="K18" s="266"/>
      <c r="L18" s="260" t="s">
        <v>110</v>
      </c>
      <c r="M18" s="261"/>
      <c r="N18" s="254"/>
      <c r="O18" s="255" t="s">
        <v>109</v>
      </c>
      <c r="Q18" s="266"/>
      <c r="R18" s="260" t="s">
        <v>110</v>
      </c>
      <c r="S18" s="261"/>
    </row>
    <row r="19" ht="18.75" customHeight="1">
      <c r="A19" s="232"/>
      <c r="B19" s="254"/>
      <c r="C19" s="196"/>
      <c r="E19" s="52"/>
      <c r="F19" s="25"/>
      <c r="G19" s="232"/>
      <c r="H19" s="254"/>
      <c r="I19" s="196"/>
      <c r="K19" s="52"/>
      <c r="L19" s="25"/>
      <c r="M19" s="232"/>
      <c r="N19" s="254"/>
      <c r="O19" s="196"/>
      <c r="Q19" s="52"/>
      <c r="R19" s="25"/>
      <c r="S19" s="232"/>
    </row>
    <row r="20" ht="18.75" customHeight="1">
      <c r="A20" s="232"/>
      <c r="B20" s="254"/>
      <c r="C20" s="255" t="s">
        <v>111</v>
      </c>
      <c r="E20" s="266"/>
      <c r="F20" s="25"/>
      <c r="G20" s="232"/>
      <c r="H20" s="254"/>
      <c r="I20" s="255" t="s">
        <v>111</v>
      </c>
      <c r="K20" s="266"/>
      <c r="L20" s="25"/>
      <c r="M20" s="232"/>
      <c r="N20" s="254"/>
      <c r="O20" s="255" t="s">
        <v>111</v>
      </c>
      <c r="Q20" s="266"/>
      <c r="R20" s="25"/>
      <c r="S20" s="232"/>
    </row>
    <row r="21" ht="18.75" customHeight="1">
      <c r="A21" s="232"/>
      <c r="B21" s="254"/>
      <c r="C21" s="196"/>
      <c r="E21" s="52"/>
      <c r="F21" s="25"/>
      <c r="G21" s="232"/>
      <c r="H21" s="254"/>
      <c r="I21" s="196"/>
      <c r="K21" s="52"/>
      <c r="L21" s="25"/>
      <c r="M21" s="232"/>
      <c r="N21" s="254"/>
      <c r="O21" s="196"/>
      <c r="Q21" s="52"/>
      <c r="R21" s="25"/>
      <c r="S21" s="232"/>
    </row>
    <row r="22" ht="18.75" customHeight="1">
      <c r="A22" s="232"/>
      <c r="B22" s="254"/>
      <c r="C22" s="255" t="s">
        <v>112</v>
      </c>
      <c r="E22" s="267" t="s">
        <v>75</v>
      </c>
      <c r="F22" s="260"/>
      <c r="G22" s="258"/>
      <c r="H22" s="254"/>
      <c r="I22" s="255" t="s">
        <v>112</v>
      </c>
      <c r="K22" s="267" t="s">
        <v>75</v>
      </c>
      <c r="L22" s="260"/>
      <c r="M22" s="258"/>
      <c r="N22" s="254"/>
      <c r="O22" s="255" t="s">
        <v>112</v>
      </c>
      <c r="Q22" s="267" t="s">
        <v>75</v>
      </c>
      <c r="R22" s="260"/>
      <c r="S22" s="258"/>
    </row>
    <row r="23" ht="18.75" customHeight="1">
      <c r="A23" s="232"/>
      <c r="B23" s="254"/>
      <c r="C23" s="196"/>
      <c r="E23" s="52"/>
      <c r="F23" s="25"/>
      <c r="G23" s="232"/>
      <c r="H23" s="254"/>
      <c r="I23" s="196"/>
      <c r="K23" s="52"/>
      <c r="L23" s="25"/>
      <c r="M23" s="232"/>
      <c r="N23" s="254"/>
      <c r="O23" s="196"/>
      <c r="Q23" s="52"/>
      <c r="R23" s="25"/>
      <c r="S23" s="232"/>
    </row>
    <row r="24" ht="18.75" customHeight="1">
      <c r="A24" s="232"/>
      <c r="B24" s="254"/>
      <c r="C24" s="255" t="s">
        <v>113</v>
      </c>
      <c r="E24" s="266"/>
      <c r="F24" s="25"/>
      <c r="G24" s="232"/>
      <c r="H24" s="254"/>
      <c r="I24" s="255" t="s">
        <v>113</v>
      </c>
      <c r="K24" s="266"/>
      <c r="L24" s="25"/>
      <c r="M24" s="232"/>
      <c r="N24" s="254"/>
      <c r="O24" s="255" t="s">
        <v>113</v>
      </c>
      <c r="Q24" s="266"/>
      <c r="R24" s="25"/>
      <c r="S24" s="232"/>
    </row>
    <row r="25" ht="18.75" customHeight="1">
      <c r="A25" s="232"/>
      <c r="B25" s="254"/>
      <c r="C25" s="196"/>
      <c r="E25" s="52"/>
      <c r="F25" s="25"/>
      <c r="G25" s="232"/>
      <c r="H25" s="254"/>
      <c r="I25" s="196"/>
      <c r="K25" s="52"/>
      <c r="L25" s="25"/>
      <c r="M25" s="232"/>
      <c r="N25" s="254"/>
      <c r="O25" s="196"/>
      <c r="Q25" s="52"/>
      <c r="R25" s="25"/>
      <c r="S25" s="232"/>
    </row>
    <row r="26" ht="18.75" customHeight="1">
      <c r="A26" s="232"/>
      <c r="B26" s="254"/>
      <c r="C26" s="268" t="s">
        <v>114</v>
      </c>
      <c r="F26" s="26"/>
      <c r="G26" s="232"/>
      <c r="H26" s="254"/>
      <c r="I26" s="268" t="s">
        <v>114</v>
      </c>
      <c r="L26" s="26"/>
      <c r="M26" s="232"/>
      <c r="N26" s="254"/>
      <c r="O26" s="268" t="s">
        <v>114</v>
      </c>
      <c r="R26" s="26"/>
      <c r="S26" s="232"/>
    </row>
    <row r="27" ht="18.75" customHeight="1">
      <c r="A27" s="232"/>
      <c r="B27" s="254"/>
      <c r="F27" s="26"/>
      <c r="G27" s="232"/>
      <c r="H27" s="254"/>
      <c r="L27" s="26"/>
      <c r="M27" s="232"/>
      <c r="N27" s="254"/>
      <c r="R27" s="26"/>
      <c r="S27" s="232"/>
    </row>
    <row r="28" ht="18.75" customHeight="1">
      <c r="A28" s="269"/>
      <c r="B28" s="270"/>
      <c r="C28" s="271"/>
      <c r="D28" s="272"/>
      <c r="E28" s="273"/>
      <c r="F28" s="26"/>
      <c r="G28" s="232"/>
      <c r="H28" s="270"/>
      <c r="I28" s="271"/>
      <c r="J28" s="272"/>
      <c r="K28" s="273"/>
      <c r="L28" s="26"/>
      <c r="M28" s="232"/>
      <c r="N28" s="270"/>
      <c r="O28" s="271"/>
      <c r="P28" s="272"/>
      <c r="Q28" s="273"/>
      <c r="R28" s="26"/>
      <c r="S28" s="232"/>
    </row>
    <row r="29" ht="18.75" customHeight="1">
      <c r="A29" s="269"/>
      <c r="B29" s="270"/>
      <c r="C29" s="274"/>
      <c r="E29" s="275"/>
      <c r="F29" s="26"/>
      <c r="G29" s="232"/>
      <c r="H29" s="270"/>
      <c r="I29" s="274"/>
      <c r="K29" s="275"/>
      <c r="L29" s="26"/>
      <c r="M29" s="232"/>
      <c r="N29" s="270"/>
      <c r="O29" s="274"/>
      <c r="Q29" s="275"/>
      <c r="R29" s="26"/>
      <c r="S29" s="232"/>
    </row>
    <row r="30" ht="18.75" customHeight="1">
      <c r="A30" s="269"/>
      <c r="B30" s="270"/>
      <c r="C30" s="274"/>
      <c r="E30" s="275"/>
      <c r="F30" s="26"/>
      <c r="G30" s="232"/>
      <c r="H30" s="270"/>
      <c r="I30" s="274"/>
      <c r="K30" s="275"/>
      <c r="L30" s="26"/>
      <c r="M30" s="232"/>
      <c r="N30" s="270"/>
      <c r="O30" s="274"/>
      <c r="Q30" s="275"/>
      <c r="R30" s="26"/>
      <c r="S30" s="232"/>
    </row>
    <row r="31" ht="18.75" customHeight="1">
      <c r="A31" s="269"/>
      <c r="B31" s="270"/>
      <c r="C31" s="274"/>
      <c r="E31" s="275"/>
      <c r="F31" s="276"/>
      <c r="G31" s="277"/>
      <c r="H31" s="270"/>
      <c r="I31" s="274"/>
      <c r="K31" s="275"/>
      <c r="L31" s="276"/>
      <c r="M31" s="277"/>
      <c r="N31" s="270"/>
      <c r="O31" s="274"/>
      <c r="Q31" s="275"/>
      <c r="R31" s="276"/>
      <c r="S31" s="277"/>
    </row>
    <row r="32" ht="18.75" customHeight="1">
      <c r="A32" s="277"/>
      <c r="B32" s="278"/>
      <c r="C32" s="274"/>
      <c r="E32" s="275"/>
      <c r="F32" s="276"/>
      <c r="G32" s="277"/>
      <c r="H32" s="278"/>
      <c r="I32" s="274"/>
      <c r="K32" s="275"/>
      <c r="L32" s="276"/>
      <c r="M32" s="277"/>
      <c r="N32" s="278"/>
      <c r="O32" s="274"/>
      <c r="Q32" s="275"/>
      <c r="R32" s="276"/>
      <c r="S32" s="277"/>
    </row>
    <row r="33" ht="18.75" customHeight="1">
      <c r="A33" s="279"/>
      <c r="B33" s="280"/>
      <c r="C33" s="274"/>
      <c r="E33" s="275"/>
      <c r="F33" s="26"/>
      <c r="G33" s="232"/>
      <c r="H33" s="280"/>
      <c r="I33" s="274"/>
      <c r="K33" s="275"/>
      <c r="L33" s="26"/>
      <c r="M33" s="232"/>
      <c r="N33" s="280"/>
      <c r="O33" s="274"/>
      <c r="Q33" s="275"/>
      <c r="R33" s="26"/>
      <c r="S33" s="232"/>
    </row>
    <row r="34" ht="18.75" customHeight="1">
      <c r="A34" s="281"/>
      <c r="B34" s="282"/>
      <c r="C34" s="274"/>
      <c r="E34" s="275"/>
      <c r="F34" s="26"/>
      <c r="G34" s="232"/>
      <c r="H34" s="282"/>
      <c r="I34" s="274"/>
      <c r="K34" s="275"/>
      <c r="L34" s="26"/>
      <c r="M34" s="232"/>
      <c r="N34" s="282"/>
      <c r="O34" s="274"/>
      <c r="Q34" s="275"/>
      <c r="R34" s="26"/>
      <c r="S34" s="232"/>
    </row>
    <row r="35" ht="18.75" customHeight="1">
      <c r="A35" s="281"/>
      <c r="B35" s="282"/>
      <c r="C35" s="274"/>
      <c r="E35" s="275"/>
      <c r="F35" s="26"/>
      <c r="G35" s="232"/>
      <c r="H35" s="282"/>
      <c r="I35" s="274"/>
      <c r="K35" s="275"/>
      <c r="L35" s="26"/>
      <c r="M35" s="232"/>
      <c r="N35" s="282"/>
      <c r="O35" s="274"/>
      <c r="Q35" s="275"/>
      <c r="R35" s="26"/>
      <c r="S35" s="232"/>
    </row>
    <row r="36" ht="18.75" customHeight="1">
      <c r="A36" s="281"/>
      <c r="B36" s="282"/>
      <c r="C36" s="274"/>
      <c r="E36" s="275"/>
      <c r="F36" s="26"/>
      <c r="G36" s="232"/>
      <c r="H36" s="282"/>
      <c r="I36" s="274"/>
      <c r="K36" s="275"/>
      <c r="L36" s="26"/>
      <c r="M36" s="232"/>
      <c r="N36" s="282"/>
      <c r="O36" s="274"/>
      <c r="Q36" s="275"/>
      <c r="R36" s="26"/>
      <c r="S36" s="232"/>
    </row>
    <row r="37" ht="18.75" customHeight="1">
      <c r="A37" s="281"/>
      <c r="B37" s="282"/>
      <c r="C37" s="274"/>
      <c r="E37" s="275"/>
      <c r="F37" s="26"/>
      <c r="G37" s="232"/>
      <c r="H37" s="282"/>
      <c r="I37" s="274"/>
      <c r="K37" s="275"/>
      <c r="L37" s="26"/>
      <c r="M37" s="232"/>
      <c r="N37" s="282"/>
      <c r="O37" s="274"/>
      <c r="Q37" s="275"/>
      <c r="R37" s="26"/>
      <c r="S37" s="232"/>
    </row>
    <row r="38" ht="18.75" customHeight="1">
      <c r="A38" s="281"/>
      <c r="B38" s="282"/>
      <c r="C38" s="274"/>
      <c r="E38" s="275"/>
      <c r="F38" s="26"/>
      <c r="G38" s="232"/>
      <c r="H38" s="282"/>
      <c r="I38" s="274"/>
      <c r="K38" s="275"/>
      <c r="L38" s="26"/>
      <c r="M38" s="232"/>
      <c r="N38" s="282"/>
      <c r="O38" s="274"/>
      <c r="Q38" s="275"/>
      <c r="R38" s="26"/>
      <c r="S38" s="232"/>
    </row>
    <row r="39" ht="18.75" customHeight="1">
      <c r="A39" s="281"/>
      <c r="B39" s="282"/>
      <c r="C39" s="274"/>
      <c r="E39" s="275"/>
      <c r="F39" s="26"/>
      <c r="G39" s="232"/>
      <c r="H39" s="282"/>
      <c r="I39" s="274"/>
      <c r="K39" s="275"/>
      <c r="L39" s="26"/>
      <c r="M39" s="232"/>
      <c r="N39" s="282"/>
      <c r="O39" s="274"/>
      <c r="Q39" s="275"/>
      <c r="R39" s="26"/>
      <c r="S39" s="232"/>
    </row>
    <row r="40" ht="18.75" customHeight="1">
      <c r="A40" s="281"/>
      <c r="B40" s="282"/>
      <c r="C40" s="274"/>
      <c r="E40" s="275"/>
      <c r="F40" s="26"/>
      <c r="G40" s="232"/>
      <c r="H40" s="282"/>
      <c r="I40" s="274"/>
      <c r="K40" s="275"/>
      <c r="L40" s="26"/>
      <c r="M40" s="232"/>
      <c r="N40" s="282"/>
      <c r="O40" s="274"/>
      <c r="Q40" s="275"/>
      <c r="R40" s="26"/>
      <c r="S40" s="232"/>
    </row>
    <row r="41" ht="18.75" customHeight="1">
      <c r="A41" s="283"/>
      <c r="B41" s="284"/>
      <c r="C41" s="274"/>
      <c r="E41" s="275"/>
      <c r="F41" s="26"/>
      <c r="G41" s="232"/>
      <c r="H41" s="284"/>
      <c r="I41" s="274"/>
      <c r="K41" s="275"/>
      <c r="L41" s="26"/>
      <c r="M41" s="232"/>
      <c r="N41" s="284"/>
      <c r="O41" s="274"/>
      <c r="Q41" s="275"/>
      <c r="R41" s="26"/>
      <c r="S41" s="232"/>
    </row>
    <row r="42" ht="18.75" customHeight="1">
      <c r="A42" s="283"/>
      <c r="B42" s="284"/>
      <c r="C42" s="274"/>
      <c r="E42" s="275"/>
      <c r="F42" s="26"/>
      <c r="G42" s="232"/>
      <c r="H42" s="284"/>
      <c r="I42" s="274"/>
      <c r="K42" s="275"/>
      <c r="L42" s="26"/>
      <c r="M42" s="232"/>
      <c r="N42" s="284"/>
      <c r="O42" s="274"/>
      <c r="Q42" s="275"/>
      <c r="R42" s="26"/>
      <c r="S42" s="232"/>
    </row>
    <row r="43" ht="18.75" customHeight="1">
      <c r="A43" s="283"/>
      <c r="B43" s="284"/>
      <c r="C43" s="274"/>
      <c r="E43" s="275"/>
      <c r="F43" s="26"/>
      <c r="G43" s="232"/>
      <c r="H43" s="284"/>
      <c r="I43" s="274"/>
      <c r="K43" s="275"/>
      <c r="L43" s="26"/>
      <c r="M43" s="232"/>
      <c r="N43" s="284"/>
      <c r="O43" s="274"/>
      <c r="Q43" s="275"/>
      <c r="R43" s="26"/>
      <c r="S43" s="232"/>
    </row>
    <row r="44" ht="18.75" customHeight="1">
      <c r="A44" s="283"/>
      <c r="B44" s="284"/>
      <c r="C44" s="274"/>
      <c r="E44" s="275"/>
      <c r="F44" s="26"/>
      <c r="G44" s="232"/>
      <c r="H44" s="284"/>
      <c r="I44" s="274"/>
      <c r="K44" s="275"/>
      <c r="L44" s="26"/>
      <c r="M44" s="232"/>
      <c r="N44" s="284"/>
      <c r="O44" s="274"/>
      <c r="Q44" s="275"/>
      <c r="R44" s="26"/>
      <c r="S44" s="232"/>
    </row>
    <row r="45" ht="18.75" customHeight="1">
      <c r="A45" s="283"/>
      <c r="B45" s="284"/>
      <c r="C45" s="274"/>
      <c r="E45" s="275"/>
      <c r="F45" s="26"/>
      <c r="G45" s="232"/>
      <c r="H45" s="284"/>
      <c r="I45" s="274"/>
      <c r="K45" s="275"/>
      <c r="L45" s="26"/>
      <c r="M45" s="232"/>
      <c r="N45" s="284"/>
      <c r="O45" s="274"/>
      <c r="Q45" s="275"/>
      <c r="R45" s="26"/>
      <c r="S45" s="232"/>
    </row>
    <row r="46" ht="18.75" customHeight="1">
      <c r="A46" s="283"/>
      <c r="B46" s="284"/>
      <c r="C46" s="274"/>
      <c r="E46" s="275"/>
      <c r="F46" s="26"/>
      <c r="G46" s="232"/>
      <c r="H46" s="284"/>
      <c r="I46" s="274"/>
      <c r="K46" s="275"/>
      <c r="L46" s="26"/>
      <c r="M46" s="232"/>
      <c r="N46" s="284"/>
      <c r="O46" s="274"/>
      <c r="Q46" s="275"/>
      <c r="R46" s="26"/>
      <c r="S46" s="232"/>
    </row>
    <row r="47" ht="18.75" customHeight="1">
      <c r="A47" s="283"/>
      <c r="B47" s="284"/>
      <c r="C47" s="274"/>
      <c r="E47" s="275"/>
      <c r="F47" s="26"/>
      <c r="G47" s="232"/>
      <c r="H47" s="284"/>
      <c r="I47" s="274"/>
      <c r="K47" s="275"/>
      <c r="L47" s="26"/>
      <c r="M47" s="232"/>
      <c r="N47" s="284"/>
      <c r="O47" s="274"/>
      <c r="Q47" s="275"/>
      <c r="R47" s="26"/>
      <c r="S47" s="232"/>
    </row>
    <row r="48" ht="18.75" customHeight="1">
      <c r="A48" s="277"/>
      <c r="B48" s="278"/>
      <c r="C48" s="274"/>
      <c r="E48" s="275"/>
      <c r="F48" s="26"/>
      <c r="G48" s="232"/>
      <c r="H48" s="278"/>
      <c r="I48" s="274"/>
      <c r="K48" s="275"/>
      <c r="L48" s="26"/>
      <c r="M48" s="232"/>
      <c r="N48" s="278"/>
      <c r="O48" s="274"/>
      <c r="Q48" s="275"/>
      <c r="R48" s="26"/>
      <c r="S48" s="232"/>
    </row>
    <row r="49" ht="18.75" customHeight="1">
      <c r="A49" s="281"/>
      <c r="B49" s="282"/>
      <c r="C49" s="274"/>
      <c r="E49" s="275"/>
      <c r="F49" s="26"/>
      <c r="G49" s="232"/>
      <c r="H49" s="282"/>
      <c r="I49" s="274"/>
      <c r="K49" s="275"/>
      <c r="L49" s="26"/>
      <c r="M49" s="232"/>
      <c r="N49" s="282"/>
      <c r="O49" s="274"/>
      <c r="Q49" s="275"/>
      <c r="R49" s="26"/>
      <c r="S49" s="232"/>
    </row>
    <row r="50" ht="18.75" customHeight="1">
      <c r="A50" s="281"/>
      <c r="B50" s="282"/>
      <c r="C50" s="285"/>
      <c r="D50" s="286"/>
      <c r="E50" s="287"/>
      <c r="F50" s="26"/>
      <c r="G50" s="232"/>
      <c r="H50" s="282"/>
      <c r="I50" s="285"/>
      <c r="J50" s="286"/>
      <c r="K50" s="287"/>
      <c r="L50" s="26"/>
      <c r="M50" s="232"/>
      <c r="N50" s="282"/>
      <c r="O50" s="285"/>
      <c r="P50" s="286"/>
      <c r="Q50" s="287"/>
      <c r="R50" s="26"/>
      <c r="S50" s="232"/>
    </row>
    <row r="51" ht="18.75" customHeight="1">
      <c r="A51" s="281"/>
      <c r="B51" s="282"/>
      <c r="C51" s="210"/>
      <c r="E51" s="210"/>
      <c r="F51" s="26"/>
      <c r="G51" s="232"/>
      <c r="H51" s="282"/>
      <c r="I51" s="210"/>
      <c r="K51" s="210"/>
      <c r="L51" s="26"/>
      <c r="M51" s="232"/>
      <c r="N51" s="282"/>
      <c r="O51" s="210"/>
      <c r="Q51" s="210"/>
      <c r="R51" s="26"/>
      <c r="S51" s="232"/>
    </row>
    <row r="52" ht="18.75" customHeight="1">
      <c r="A52" s="288"/>
      <c r="B52" s="289"/>
      <c r="C52" s="290"/>
      <c r="D52" s="291"/>
      <c r="E52" s="290"/>
      <c r="F52" s="292"/>
      <c r="G52" s="232"/>
      <c r="H52" s="289"/>
      <c r="I52" s="290"/>
      <c r="J52" s="291"/>
      <c r="K52" s="290"/>
      <c r="L52" s="292"/>
      <c r="M52" s="232"/>
      <c r="N52" s="289"/>
      <c r="O52" s="290"/>
      <c r="P52" s="291"/>
      <c r="Q52" s="290"/>
      <c r="R52" s="292"/>
      <c r="S52" s="232"/>
    </row>
    <row r="53" ht="18.75" customHeight="1">
      <c r="A53" s="288"/>
      <c r="B53" s="288"/>
      <c r="C53" s="293"/>
      <c r="D53" s="288"/>
      <c r="E53" s="293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</row>
    <row r="54" ht="18.75" customHeight="1">
      <c r="A54" s="288"/>
      <c r="B54" s="288"/>
      <c r="C54" s="293"/>
      <c r="D54" s="232"/>
      <c r="E54" s="293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</row>
  </sheetData>
  <mergeCells count="8">
    <mergeCell ref="B5:F6"/>
    <mergeCell ref="B7:F8"/>
    <mergeCell ref="C26:E27"/>
    <mergeCell ref="I26:K27"/>
    <mergeCell ref="O26:Q27"/>
    <mergeCell ref="C28:E50"/>
    <mergeCell ref="I28:K50"/>
    <mergeCell ref="O28:Q50"/>
  </mergeCells>
  <dataValidations>
    <dataValidation type="list" allowBlank="1" sqref="E14 K14 Q14">
      <formula1>Data!$B$32:$B$40</formula1>
    </dataValidation>
    <dataValidation type="list" allowBlank="1" showInputMessage="1" prompt="Haz clic e introduce un valor de intervalo Data!E31:E35" sqref="E20 K20 Q20">
      <formula1>Data!$E$32:$E$36</formula1>
    </dataValidation>
    <dataValidation type="list" allowBlank="1" sqref="E22 K22 Q22">
      <formula1>Data!$C$32:$C$34</formula1>
    </dataValidation>
  </dataValidation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989EB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2.75"/>
    <col customWidth="1" min="3" max="3" width="12.63"/>
    <col customWidth="1" min="4" max="4" width="50.13"/>
    <col customWidth="1" min="5" max="7" width="11.38"/>
    <col customWidth="1" min="8" max="8" width="16.38"/>
    <col customWidth="1" min="9" max="11" width="11.38"/>
    <col customWidth="1" min="12" max="12" width="16.38"/>
    <col customWidth="1" min="13" max="14" width="2.38"/>
  </cols>
  <sheetData>
    <row r="1" ht="18.75" customHeight="1">
      <c r="A1" s="294"/>
      <c r="B1" s="295"/>
      <c r="C1" s="295"/>
      <c r="D1" s="296"/>
      <c r="E1" s="297"/>
      <c r="F1" s="297"/>
      <c r="G1" s="297"/>
      <c r="H1" s="297"/>
      <c r="I1" s="297"/>
      <c r="J1" s="297"/>
      <c r="K1" s="297"/>
      <c r="L1" s="297"/>
      <c r="M1" s="298"/>
      <c r="N1" s="299"/>
    </row>
    <row r="2" ht="18.75" customHeight="1">
      <c r="A2" s="300"/>
      <c r="B2" s="301"/>
      <c r="C2" s="301"/>
      <c r="D2" s="158"/>
      <c r="E2" s="158"/>
      <c r="F2" s="158"/>
      <c r="G2" s="158"/>
      <c r="H2" s="158"/>
      <c r="I2" s="302"/>
      <c r="J2" s="302"/>
      <c r="K2" s="302"/>
      <c r="L2" s="302"/>
      <c r="M2" s="154"/>
      <c r="N2" s="303"/>
    </row>
    <row r="3" ht="18.75" customHeight="1">
      <c r="A3" s="300"/>
      <c r="B3" s="301"/>
      <c r="C3" s="158"/>
      <c r="D3" s="158"/>
      <c r="E3" s="158"/>
      <c r="F3" s="158"/>
      <c r="G3" s="158"/>
      <c r="H3" s="158"/>
      <c r="I3" s="158"/>
      <c r="J3" s="302"/>
      <c r="K3" s="302"/>
      <c r="L3" s="302"/>
      <c r="M3" s="154"/>
      <c r="N3" s="303"/>
    </row>
    <row r="4" ht="18.75" customHeight="1">
      <c r="A4" s="300"/>
      <c r="B4" s="301"/>
      <c r="C4" s="158"/>
      <c r="D4" s="158"/>
      <c r="E4" s="158"/>
      <c r="F4" s="158"/>
      <c r="G4" s="158"/>
      <c r="H4" s="158"/>
      <c r="I4" s="158"/>
      <c r="J4" s="158"/>
      <c r="K4" s="302"/>
      <c r="L4" s="302"/>
      <c r="M4" s="302"/>
      <c r="N4" s="303"/>
    </row>
    <row r="5" ht="18.75" customHeight="1">
      <c r="A5" s="300"/>
      <c r="B5" s="301"/>
      <c r="C5" s="158" t="s">
        <v>115</v>
      </c>
      <c r="J5" s="304" t="s">
        <v>116</v>
      </c>
      <c r="K5" s="305" t="s">
        <v>117</v>
      </c>
      <c r="L5" s="302"/>
      <c r="M5" s="154"/>
      <c r="N5" s="303"/>
    </row>
    <row r="6" ht="37.5" customHeight="1">
      <c r="A6" s="300"/>
      <c r="B6" s="301"/>
      <c r="J6" s="306" t="s">
        <v>118</v>
      </c>
      <c r="K6" s="307">
        <v>90.0</v>
      </c>
      <c r="L6" s="302"/>
      <c r="M6" s="154"/>
      <c r="N6" s="303"/>
    </row>
    <row r="7" ht="37.5" customHeight="1">
      <c r="A7" s="300"/>
      <c r="B7" s="301"/>
      <c r="C7" s="308" t="s">
        <v>119</v>
      </c>
      <c r="J7" s="309" t="s">
        <v>120</v>
      </c>
      <c r="K7" s="310">
        <v>50.0</v>
      </c>
      <c r="L7" s="302"/>
      <c r="M7" s="154"/>
      <c r="N7" s="303"/>
    </row>
    <row r="8" ht="37.5" customHeight="1">
      <c r="A8" s="300"/>
      <c r="B8" s="301"/>
      <c r="C8" s="311"/>
      <c r="D8" s="311"/>
      <c r="E8" s="311"/>
      <c r="F8" s="311"/>
      <c r="G8" s="311"/>
      <c r="H8" s="311"/>
      <c r="I8" s="311"/>
      <c r="J8" s="306" t="s">
        <v>121</v>
      </c>
      <c r="K8" s="307">
        <v>10.0</v>
      </c>
      <c r="L8" s="302"/>
      <c r="M8" s="154"/>
      <c r="N8" s="303"/>
    </row>
    <row r="9" ht="9.0" customHeight="1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154"/>
      <c r="N9" s="303"/>
    </row>
    <row r="10" ht="18.75" customHeight="1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154"/>
    </row>
    <row r="11" ht="18.75" customHeight="1">
      <c r="A11" s="301"/>
      <c r="B11" s="301"/>
      <c r="C11" s="188"/>
      <c r="D11" s="312"/>
      <c r="E11" s="313" t="s">
        <v>122</v>
      </c>
      <c r="F11" s="314" t="s">
        <v>75</v>
      </c>
      <c r="G11" s="315"/>
      <c r="H11" s="316"/>
      <c r="I11" s="317" t="s">
        <v>123</v>
      </c>
      <c r="J11" s="318" t="s">
        <v>75</v>
      </c>
      <c r="K11" s="315"/>
      <c r="L11" s="316"/>
      <c r="M11" s="301"/>
      <c r="N11" s="154"/>
    </row>
    <row r="12" ht="18.75" customHeight="1">
      <c r="A12" s="301"/>
      <c r="B12" s="301"/>
      <c r="C12" s="188"/>
      <c r="D12" s="312"/>
      <c r="E12" s="319"/>
      <c r="F12" s="311"/>
      <c r="G12" s="311"/>
      <c r="H12" s="320"/>
      <c r="I12" s="319"/>
      <c r="J12" s="311"/>
      <c r="K12" s="311"/>
      <c r="L12" s="320"/>
      <c r="M12" s="301"/>
      <c r="N12" s="154"/>
    </row>
    <row r="13" ht="18.75" customHeight="1">
      <c r="A13" s="321"/>
      <c r="B13" s="301"/>
      <c r="C13" s="322" t="s">
        <v>124</v>
      </c>
      <c r="D13" s="323" t="s">
        <v>125</v>
      </c>
      <c r="E13" s="324" t="s">
        <v>126</v>
      </c>
      <c r="F13" s="325" t="s">
        <v>127</v>
      </c>
      <c r="G13" s="326" t="s">
        <v>128</v>
      </c>
      <c r="H13" s="327" t="s">
        <v>129</v>
      </c>
      <c r="I13" s="324" t="s">
        <v>126</v>
      </c>
      <c r="J13" s="325" t="s">
        <v>127</v>
      </c>
      <c r="K13" s="326" t="s">
        <v>128</v>
      </c>
      <c r="L13" s="327" t="s">
        <v>129</v>
      </c>
      <c r="M13" s="301"/>
      <c r="N13" s="328"/>
    </row>
    <row r="14" ht="18.75" customHeight="1">
      <c r="A14" s="321"/>
      <c r="B14" s="301"/>
      <c r="C14" s="329"/>
      <c r="D14" s="319"/>
      <c r="E14" s="330"/>
      <c r="F14" s="331"/>
      <c r="G14" s="331"/>
      <c r="H14" s="320"/>
      <c r="I14" s="330"/>
      <c r="J14" s="331"/>
      <c r="K14" s="331"/>
      <c r="L14" s="320"/>
      <c r="M14" s="301"/>
      <c r="N14" s="328"/>
    </row>
    <row r="15" ht="37.5" customHeight="1">
      <c r="A15" s="332"/>
      <c r="B15" s="301"/>
      <c r="C15" s="333" t="s">
        <v>130</v>
      </c>
      <c r="D15" s="334"/>
      <c r="E15" s="254"/>
      <c r="F15" s="335">
        <f>SUM(F16:F18)/100</f>
        <v>0</v>
      </c>
      <c r="H15" s="336">
        <f>SUM(G16:G18)</f>
        <v>0</v>
      </c>
      <c r="I15" s="254"/>
      <c r="J15" s="337">
        <f>SUM(J16:J18)/100</f>
        <v>0</v>
      </c>
      <c r="L15" s="338">
        <f>SUM(K16:K18)</f>
        <v>0</v>
      </c>
      <c r="M15" s="301"/>
      <c r="N15" s="332"/>
    </row>
    <row r="16" ht="33.75" customHeight="1">
      <c r="A16" s="339"/>
      <c r="B16" s="301"/>
      <c r="C16" s="340">
        <v>44197.0</v>
      </c>
      <c r="D16" s="341" t="s">
        <v>131</v>
      </c>
      <c r="E16" s="342"/>
      <c r="F16" s="343"/>
      <c r="G16" s="344">
        <f t="shared" ref="G16:G18" si="1">+E16*F16/100</f>
        <v>0</v>
      </c>
      <c r="H16" s="345"/>
      <c r="I16" s="346"/>
      <c r="J16" s="347"/>
      <c r="K16" s="348">
        <f t="shared" ref="K16:K18" si="2">+I16*J16/100</f>
        <v>0</v>
      </c>
      <c r="L16" s="345"/>
      <c r="M16" s="301"/>
      <c r="N16" s="349"/>
    </row>
    <row r="17" ht="33.75" customHeight="1">
      <c r="A17" s="339"/>
      <c r="B17" s="301"/>
      <c r="C17" s="350">
        <v>44228.0</v>
      </c>
      <c r="D17" s="351" t="s">
        <v>132</v>
      </c>
      <c r="E17" s="352"/>
      <c r="F17" s="343"/>
      <c r="G17" s="353">
        <f t="shared" si="1"/>
        <v>0</v>
      </c>
      <c r="H17" s="354"/>
      <c r="I17" s="355"/>
      <c r="J17" s="356"/>
      <c r="K17" s="357">
        <f t="shared" si="2"/>
        <v>0</v>
      </c>
      <c r="L17" s="354"/>
      <c r="M17" s="301"/>
      <c r="N17" s="349"/>
    </row>
    <row r="18" ht="33.75" customHeight="1">
      <c r="A18" s="339"/>
      <c r="B18" s="301"/>
      <c r="C18" s="358">
        <v>44256.0</v>
      </c>
      <c r="D18" s="359" t="s">
        <v>133</v>
      </c>
      <c r="E18" s="360"/>
      <c r="F18" s="361"/>
      <c r="G18" s="362">
        <f t="shared" si="1"/>
        <v>0</v>
      </c>
      <c r="H18" s="363"/>
      <c r="I18" s="364"/>
      <c r="J18" s="365"/>
      <c r="K18" s="366">
        <f t="shared" si="2"/>
        <v>0</v>
      </c>
      <c r="L18" s="363"/>
      <c r="M18" s="301"/>
      <c r="N18" s="349"/>
    </row>
    <row r="19" ht="33.75" customHeight="1">
      <c r="A19" s="367"/>
      <c r="B19" s="301"/>
      <c r="C19" s="368" t="s">
        <v>134</v>
      </c>
      <c r="D19" s="369"/>
      <c r="E19" s="370"/>
      <c r="F19" s="337">
        <f>SUM(F20:F22)/100</f>
        <v>0</v>
      </c>
      <c r="G19" s="371"/>
      <c r="H19" s="372">
        <f>SUM(G20:G22)</f>
        <v>0</v>
      </c>
      <c r="I19" s="370"/>
      <c r="J19" s="337">
        <f>SUM(J20:J22)/100</f>
        <v>0</v>
      </c>
      <c r="K19" s="373"/>
      <c r="L19" s="374">
        <f>SUM(K20:K22)</f>
        <v>0</v>
      </c>
      <c r="M19" s="301"/>
      <c r="N19" s="154"/>
    </row>
    <row r="20" ht="33.75" customHeight="1">
      <c r="A20" s="339"/>
      <c r="B20" s="301"/>
      <c r="C20" s="375">
        <v>44198.0</v>
      </c>
      <c r="D20" s="376" t="s">
        <v>135</v>
      </c>
      <c r="E20" s="342"/>
      <c r="F20" s="343"/>
      <c r="G20" s="377">
        <f t="shared" ref="G20:G22" si="3">+E20*F20/100</f>
        <v>0</v>
      </c>
      <c r="H20" s="378"/>
      <c r="I20" s="346"/>
      <c r="J20" s="379"/>
      <c r="K20" s="380">
        <f t="shared" ref="K20:K22" si="4">+I20*J20/100</f>
        <v>0</v>
      </c>
      <c r="L20" s="378"/>
      <c r="M20" s="301"/>
      <c r="N20" s="349"/>
    </row>
    <row r="21" ht="33.75" customHeight="1">
      <c r="A21" s="339"/>
      <c r="B21" s="301"/>
      <c r="C21" s="381">
        <v>44229.0</v>
      </c>
      <c r="D21" s="382" t="s">
        <v>136</v>
      </c>
      <c r="E21" s="352"/>
      <c r="F21" s="343"/>
      <c r="G21" s="383">
        <f t="shared" si="3"/>
        <v>0</v>
      </c>
      <c r="H21" s="384"/>
      <c r="I21" s="355"/>
      <c r="J21" s="385"/>
      <c r="K21" s="386">
        <f t="shared" si="4"/>
        <v>0</v>
      </c>
      <c r="L21" s="384"/>
      <c r="M21" s="301"/>
      <c r="N21" s="349"/>
    </row>
    <row r="22" ht="33.75" customHeight="1">
      <c r="A22" s="339"/>
      <c r="B22" s="301"/>
      <c r="C22" s="387">
        <v>44257.0</v>
      </c>
      <c r="D22" s="388" t="s">
        <v>137</v>
      </c>
      <c r="E22" s="360"/>
      <c r="F22" s="361"/>
      <c r="G22" s="389">
        <f t="shared" si="3"/>
        <v>0</v>
      </c>
      <c r="H22" s="390"/>
      <c r="I22" s="364"/>
      <c r="J22" s="391"/>
      <c r="K22" s="392">
        <f t="shared" si="4"/>
        <v>0</v>
      </c>
      <c r="L22" s="390"/>
      <c r="M22" s="301"/>
      <c r="N22" s="349"/>
    </row>
    <row r="23" ht="33.75" customHeight="1">
      <c r="A23" s="367"/>
      <c r="B23" s="301"/>
      <c r="C23" s="368" t="s">
        <v>138</v>
      </c>
      <c r="D23" s="369"/>
      <c r="E23" s="393"/>
      <c r="F23" s="337">
        <f>SUM(F24:F28)/100</f>
        <v>0</v>
      </c>
      <c r="G23" s="394"/>
      <c r="H23" s="372">
        <f>SUM(G24:G28)</f>
        <v>0</v>
      </c>
      <c r="I23" s="393"/>
      <c r="J23" s="337">
        <f>SUM(J24:J28)/100</f>
        <v>0</v>
      </c>
      <c r="K23" s="395"/>
      <c r="L23" s="374">
        <f>SUM(K24:K28)</f>
        <v>0</v>
      </c>
      <c r="M23" s="301"/>
      <c r="N23" s="154"/>
    </row>
    <row r="24" ht="33.75" customHeight="1">
      <c r="A24" s="339"/>
      <c r="B24" s="301"/>
      <c r="C24" s="396">
        <v>44199.0</v>
      </c>
      <c r="D24" s="341" t="s">
        <v>139</v>
      </c>
      <c r="E24" s="342"/>
      <c r="F24" s="343"/>
      <c r="G24" s="344">
        <f t="shared" ref="G24:G28" si="5">+E24*F24/100</f>
        <v>0</v>
      </c>
      <c r="H24" s="397"/>
      <c r="I24" s="346"/>
      <c r="J24" s="347"/>
      <c r="K24" s="348">
        <f t="shared" ref="K24:K28" si="6">+I24*J24/100</f>
        <v>0</v>
      </c>
      <c r="L24" s="397"/>
      <c r="M24" s="301"/>
      <c r="N24" s="349"/>
    </row>
    <row r="25" ht="33.75" customHeight="1">
      <c r="A25" s="339"/>
      <c r="B25" s="301"/>
      <c r="C25" s="350">
        <v>44230.0</v>
      </c>
      <c r="D25" s="351" t="s">
        <v>140</v>
      </c>
      <c r="E25" s="398"/>
      <c r="F25" s="343"/>
      <c r="G25" s="353">
        <f t="shared" si="5"/>
        <v>0</v>
      </c>
      <c r="H25" s="399"/>
      <c r="I25" s="400"/>
      <c r="J25" s="356"/>
      <c r="K25" s="357">
        <f t="shared" si="6"/>
        <v>0</v>
      </c>
      <c r="L25" s="399"/>
      <c r="M25" s="301"/>
      <c r="N25" s="349"/>
    </row>
    <row r="26" ht="33.75" customHeight="1">
      <c r="A26" s="339"/>
      <c r="B26" s="301"/>
      <c r="C26" s="350">
        <v>44258.0</v>
      </c>
      <c r="D26" s="401" t="s">
        <v>141</v>
      </c>
      <c r="E26" s="402"/>
      <c r="F26" s="343"/>
      <c r="G26" s="353">
        <f t="shared" si="5"/>
        <v>0</v>
      </c>
      <c r="H26" s="399"/>
      <c r="I26" s="403"/>
      <c r="J26" s="356"/>
      <c r="K26" s="357">
        <f t="shared" si="6"/>
        <v>0</v>
      </c>
      <c r="L26" s="399"/>
      <c r="M26" s="301"/>
      <c r="N26" s="349"/>
    </row>
    <row r="27" ht="33.75" customHeight="1">
      <c r="A27" s="339"/>
      <c r="B27" s="301"/>
      <c r="C27" s="350">
        <v>44289.0</v>
      </c>
      <c r="D27" s="351" t="s">
        <v>142</v>
      </c>
      <c r="E27" s="352"/>
      <c r="F27" s="343"/>
      <c r="G27" s="353">
        <f t="shared" si="5"/>
        <v>0</v>
      </c>
      <c r="H27" s="399"/>
      <c r="I27" s="355"/>
      <c r="J27" s="356"/>
      <c r="K27" s="357">
        <f t="shared" si="6"/>
        <v>0</v>
      </c>
      <c r="L27" s="399"/>
      <c r="M27" s="301"/>
      <c r="N27" s="349"/>
    </row>
    <row r="28" ht="33.75" customHeight="1">
      <c r="A28" s="339"/>
      <c r="B28" s="301"/>
      <c r="C28" s="358">
        <v>44319.0</v>
      </c>
      <c r="D28" s="359" t="s">
        <v>143</v>
      </c>
      <c r="E28" s="360"/>
      <c r="F28" s="361"/>
      <c r="G28" s="362">
        <f t="shared" si="5"/>
        <v>0</v>
      </c>
      <c r="H28" s="404"/>
      <c r="I28" s="364"/>
      <c r="J28" s="365"/>
      <c r="K28" s="366">
        <f t="shared" si="6"/>
        <v>0</v>
      </c>
      <c r="L28" s="404"/>
      <c r="M28" s="301"/>
      <c r="N28" s="349"/>
    </row>
    <row r="29" ht="33.75" customHeight="1">
      <c r="A29" s="367"/>
      <c r="B29" s="301"/>
      <c r="C29" s="368" t="s">
        <v>144</v>
      </c>
      <c r="D29" s="369"/>
      <c r="E29" s="370"/>
      <c r="F29" s="337">
        <f>SUM(F30:F34)/100</f>
        <v>0</v>
      </c>
      <c r="G29" s="371"/>
      <c r="H29" s="372">
        <f>SUM(G30:G33)</f>
        <v>0</v>
      </c>
      <c r="I29" s="370"/>
      <c r="J29" s="337">
        <f>SUM(J30:J34)/100</f>
        <v>0</v>
      </c>
      <c r="K29" s="373"/>
      <c r="L29" s="374">
        <f>SUM(K30:K33)</f>
        <v>0</v>
      </c>
      <c r="M29" s="301"/>
      <c r="N29" s="154"/>
    </row>
    <row r="30" ht="33.75" customHeight="1">
      <c r="A30" s="339"/>
      <c r="B30" s="301"/>
      <c r="C30" s="375">
        <v>44200.0</v>
      </c>
      <c r="D30" s="376" t="s">
        <v>145</v>
      </c>
      <c r="E30" s="342"/>
      <c r="F30" s="343"/>
      <c r="G30" s="344">
        <f t="shared" ref="G30:G33" si="7">+E30*F30/100</f>
        <v>0</v>
      </c>
      <c r="H30" s="378"/>
      <c r="I30" s="346"/>
      <c r="J30" s="405"/>
      <c r="K30" s="348">
        <f t="shared" ref="K30:K33" si="8">+I30*J30/100</f>
        <v>0</v>
      </c>
      <c r="L30" s="378"/>
      <c r="M30" s="301"/>
      <c r="N30" s="349"/>
    </row>
    <row r="31" ht="33.75" customHeight="1">
      <c r="A31" s="339"/>
      <c r="B31" s="301"/>
      <c r="C31" s="381">
        <v>44231.0</v>
      </c>
      <c r="D31" s="406" t="s">
        <v>146</v>
      </c>
      <c r="E31" s="352"/>
      <c r="F31" s="343"/>
      <c r="G31" s="353">
        <f t="shared" si="7"/>
        <v>0</v>
      </c>
      <c r="H31" s="384"/>
      <c r="I31" s="355"/>
      <c r="J31" s="356"/>
      <c r="K31" s="357">
        <f t="shared" si="8"/>
        <v>0</v>
      </c>
      <c r="L31" s="384"/>
      <c r="M31" s="301"/>
      <c r="N31" s="349"/>
    </row>
    <row r="32" ht="33.75" customHeight="1">
      <c r="A32" s="339"/>
      <c r="B32" s="301"/>
      <c r="C32" s="381">
        <v>44259.0</v>
      </c>
      <c r="D32" s="406" t="s">
        <v>147</v>
      </c>
      <c r="E32" s="352"/>
      <c r="F32" s="343"/>
      <c r="G32" s="353">
        <f t="shared" si="7"/>
        <v>0</v>
      </c>
      <c r="H32" s="384"/>
      <c r="I32" s="355"/>
      <c r="J32" s="356"/>
      <c r="K32" s="357">
        <f t="shared" si="8"/>
        <v>0</v>
      </c>
      <c r="L32" s="384"/>
      <c r="M32" s="301"/>
      <c r="N32" s="349"/>
    </row>
    <row r="33" ht="33.75" customHeight="1">
      <c r="A33" s="339"/>
      <c r="B33" s="301"/>
      <c r="C33" s="387">
        <v>44290.0</v>
      </c>
      <c r="D33" s="407" t="s">
        <v>148</v>
      </c>
      <c r="E33" s="360"/>
      <c r="F33" s="361"/>
      <c r="G33" s="362">
        <f t="shared" si="7"/>
        <v>0</v>
      </c>
      <c r="H33" s="390"/>
      <c r="I33" s="364"/>
      <c r="J33" s="365"/>
      <c r="K33" s="366">
        <f t="shared" si="8"/>
        <v>0</v>
      </c>
      <c r="L33" s="390"/>
      <c r="M33" s="301"/>
      <c r="N33" s="349"/>
    </row>
    <row r="34" ht="33.75" customHeight="1">
      <c r="A34" s="367"/>
      <c r="B34" s="301"/>
      <c r="C34" s="368" t="s">
        <v>149</v>
      </c>
      <c r="D34" s="369"/>
      <c r="E34" s="393"/>
      <c r="F34" s="337">
        <f>SUM(F35:F39)/100</f>
        <v>0</v>
      </c>
      <c r="G34" s="394"/>
      <c r="H34" s="372">
        <f>SUM(G35:G39)</f>
        <v>0</v>
      </c>
      <c r="I34" s="393"/>
      <c r="J34" s="337">
        <f>SUM(J35:J39)/100</f>
        <v>0</v>
      </c>
      <c r="K34" s="395"/>
      <c r="L34" s="372">
        <f>SUM(K35:K39)</f>
        <v>0</v>
      </c>
      <c r="M34" s="301"/>
      <c r="N34" s="154"/>
    </row>
    <row r="35" ht="33.75" customHeight="1">
      <c r="A35" s="339"/>
      <c r="B35" s="301"/>
      <c r="C35" s="340">
        <v>44201.0</v>
      </c>
      <c r="D35" s="408" t="s">
        <v>150</v>
      </c>
      <c r="E35" s="342"/>
      <c r="F35" s="343"/>
      <c r="G35" s="344">
        <f t="shared" ref="G35:G39" si="9">+E35*F35/100</f>
        <v>0</v>
      </c>
      <c r="H35" s="409"/>
      <c r="I35" s="346"/>
      <c r="J35" s="347"/>
      <c r="K35" s="348">
        <f t="shared" ref="K35:K39" si="10">+I35*J35/100</f>
        <v>0</v>
      </c>
      <c r="L35" s="409"/>
      <c r="M35" s="301"/>
      <c r="N35" s="349"/>
    </row>
    <row r="36" ht="33.75" customHeight="1">
      <c r="A36" s="339"/>
      <c r="B36" s="301"/>
      <c r="C36" s="410">
        <v>44232.0</v>
      </c>
      <c r="D36" s="351" t="s">
        <v>151</v>
      </c>
      <c r="E36" s="352"/>
      <c r="F36" s="343"/>
      <c r="G36" s="353">
        <f t="shared" si="9"/>
        <v>0</v>
      </c>
      <c r="H36" s="399"/>
      <c r="I36" s="355"/>
      <c r="J36" s="411"/>
      <c r="K36" s="357">
        <f t="shared" si="10"/>
        <v>0</v>
      </c>
      <c r="L36" s="399"/>
      <c r="M36" s="301"/>
      <c r="N36" s="349"/>
    </row>
    <row r="37" ht="33.75" customHeight="1">
      <c r="A37" s="339"/>
      <c r="B37" s="301"/>
      <c r="C37" s="410">
        <v>44260.0</v>
      </c>
      <c r="D37" s="351" t="s">
        <v>152</v>
      </c>
      <c r="E37" s="352"/>
      <c r="F37" s="343"/>
      <c r="G37" s="353">
        <f t="shared" si="9"/>
        <v>0</v>
      </c>
      <c r="H37" s="399"/>
      <c r="I37" s="355"/>
      <c r="J37" s="411"/>
      <c r="K37" s="357">
        <f t="shared" si="10"/>
        <v>0</v>
      </c>
      <c r="L37" s="399"/>
      <c r="M37" s="301"/>
      <c r="N37" s="349"/>
    </row>
    <row r="38" ht="33.75" customHeight="1">
      <c r="A38" s="339"/>
      <c r="B38" s="301"/>
      <c r="C38" s="410">
        <v>44291.0</v>
      </c>
      <c r="D38" s="412" t="s">
        <v>153</v>
      </c>
      <c r="E38" s="352"/>
      <c r="F38" s="343"/>
      <c r="G38" s="353">
        <f t="shared" si="9"/>
        <v>0</v>
      </c>
      <c r="H38" s="399"/>
      <c r="I38" s="355"/>
      <c r="J38" s="411"/>
      <c r="K38" s="357">
        <f t="shared" si="10"/>
        <v>0</v>
      </c>
      <c r="L38" s="399"/>
      <c r="M38" s="301"/>
      <c r="N38" s="349"/>
    </row>
    <row r="39" ht="33.75" customHeight="1">
      <c r="A39" s="339"/>
      <c r="B39" s="301"/>
      <c r="C39" s="413">
        <v>44321.0</v>
      </c>
      <c r="D39" s="414" t="s">
        <v>154</v>
      </c>
      <c r="E39" s="415"/>
      <c r="F39" s="416"/>
      <c r="G39" s="417">
        <f t="shared" si="9"/>
        <v>0</v>
      </c>
      <c r="H39" s="418"/>
      <c r="I39" s="419"/>
      <c r="J39" s="420"/>
      <c r="K39" s="421">
        <f t="shared" si="10"/>
        <v>0</v>
      </c>
      <c r="L39" s="418"/>
      <c r="M39" s="301"/>
      <c r="N39" s="349"/>
    </row>
    <row r="40" ht="18.75" customHeight="1">
      <c r="A40" s="154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154"/>
    </row>
    <row r="41" ht="18.75" customHeight="1">
      <c r="A41" s="154"/>
      <c r="B41" s="154"/>
      <c r="C41" s="154"/>
      <c r="D41" s="154"/>
      <c r="E41" s="154"/>
      <c r="F41" s="422"/>
      <c r="G41" s="154"/>
      <c r="H41" s="154"/>
      <c r="I41" s="154"/>
      <c r="J41" s="423"/>
      <c r="K41" s="154"/>
      <c r="L41" s="154"/>
      <c r="M41" s="154"/>
      <c r="N41" s="154"/>
    </row>
  </sheetData>
  <mergeCells count="21">
    <mergeCell ref="D13:D14"/>
    <mergeCell ref="E13:E14"/>
    <mergeCell ref="C15:D15"/>
    <mergeCell ref="C19:D19"/>
    <mergeCell ref="C23:D23"/>
    <mergeCell ref="C29:D29"/>
    <mergeCell ref="C34:D34"/>
    <mergeCell ref="F13:F14"/>
    <mergeCell ref="G13:G14"/>
    <mergeCell ref="H13:H14"/>
    <mergeCell ref="I13:I14"/>
    <mergeCell ref="J13:J14"/>
    <mergeCell ref="K13:K14"/>
    <mergeCell ref="C5:I6"/>
    <mergeCell ref="C7:I8"/>
    <mergeCell ref="E11:E12"/>
    <mergeCell ref="F11:H12"/>
    <mergeCell ref="I11:I12"/>
    <mergeCell ref="J11:L12"/>
    <mergeCell ref="C13:C14"/>
    <mergeCell ref="L13:L14"/>
  </mergeCells>
  <conditionalFormatting sqref="J21:J22">
    <cfRule type="expression" dxfId="0" priority="1">
      <formula>"D6+D7 &lt;101"</formula>
    </cfRule>
  </conditionalFormatting>
  <conditionalFormatting sqref="H15 L15 H19 L19 H23 L23 H29 L29 H34 L34">
    <cfRule type="cellIs" dxfId="9" priority="2" operator="lessThanOrEqual">
      <formula>"(F17+F18+F19)&lt;=100"</formula>
    </cfRule>
  </conditionalFormatting>
  <conditionalFormatting sqref="F15 J15 F19 J19 F23 J23 F29 J29 F34 J34">
    <cfRule type="cellIs" dxfId="0" priority="3" operator="equal">
      <formula>"100%"</formula>
    </cfRule>
  </conditionalFormatting>
  <conditionalFormatting sqref="F15 J15 F19 J19 F23 J23 F29 J29 F34 J34">
    <cfRule type="cellIs" dxfId="10" priority="4" operator="between">
      <formula>"1%"</formula>
      <formula>"99%"</formula>
    </cfRule>
  </conditionalFormatting>
  <conditionalFormatting sqref="F15 J15 F19 J19 F23 J23 F29 J29 F34 J34">
    <cfRule type="cellIs" dxfId="11" priority="5" operator="equal">
      <formula>"0%"</formula>
    </cfRule>
  </conditionalFormatting>
  <conditionalFormatting sqref="F15 J15 F19 J19 F23 J23 F29 J29 F34 J34">
    <cfRule type="cellIs" dxfId="12" priority="6" operator="greaterThan">
      <formula>"100%"</formula>
    </cfRule>
  </conditionalFormatting>
  <dataValidations>
    <dataValidation type="list" allowBlank="1" sqref="F11 J11">
      <formula1>Data!$J$17:$J$23</formula1>
    </dataValidation>
  </dataValidation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C6E7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2.75"/>
    <col customWidth="1" min="3" max="3" width="11.38"/>
    <col customWidth="1" min="4" max="4" width="57.13"/>
    <col customWidth="1" min="5" max="5" width="15.13"/>
    <col customWidth="1" min="6" max="6" width="16.38"/>
    <col customWidth="1" min="7" max="7" width="15.13"/>
    <col customWidth="1" min="8" max="8" width="16.38"/>
    <col customWidth="1" min="9" max="9" width="15.13"/>
    <col customWidth="1" min="10" max="11" width="3.13"/>
  </cols>
  <sheetData>
    <row r="1" ht="18.75" customHeight="1">
      <c r="A1" s="424"/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ht="18.75" customHeight="1">
      <c r="A2" s="424"/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ht="18.75" customHeight="1">
      <c r="A3" s="424"/>
      <c r="B3" s="424"/>
      <c r="C3" s="424"/>
      <c r="D3" s="424"/>
      <c r="E3" s="424"/>
      <c r="F3" s="424"/>
      <c r="G3" s="424"/>
      <c r="H3" s="424"/>
      <c r="I3" s="424"/>
      <c r="J3" s="424"/>
      <c r="K3" s="424"/>
    </row>
    <row r="4" ht="18.75" customHeight="1">
      <c r="A4" s="424"/>
      <c r="B4" s="424"/>
      <c r="C4" s="425" t="s">
        <v>155</v>
      </c>
      <c r="J4" s="424"/>
      <c r="K4" s="424"/>
    </row>
    <row r="5" ht="18.75" customHeight="1">
      <c r="A5" s="424"/>
      <c r="B5" s="424"/>
      <c r="J5" s="424"/>
      <c r="K5" s="424"/>
    </row>
    <row r="6" ht="18.75" customHeight="1">
      <c r="A6" s="424"/>
      <c r="B6" s="424"/>
      <c r="J6" s="424"/>
      <c r="K6" s="424"/>
    </row>
    <row r="7" ht="18.75" customHeight="1">
      <c r="A7" s="424"/>
      <c r="B7" s="424"/>
      <c r="J7" s="424"/>
      <c r="K7" s="424"/>
    </row>
    <row r="8" ht="18.75" customHeight="1">
      <c r="A8" s="424"/>
      <c r="B8" s="424"/>
      <c r="C8" s="426" t="s">
        <v>156</v>
      </c>
      <c r="J8" s="424"/>
      <c r="K8" s="424"/>
    </row>
    <row r="9" ht="18.75" customHeight="1">
      <c r="A9" s="424"/>
      <c r="B9" s="424"/>
      <c r="J9" s="424"/>
      <c r="K9" s="424"/>
    </row>
    <row r="10" ht="18.75" customHeight="1">
      <c r="A10" s="424"/>
      <c r="B10" s="424"/>
      <c r="C10" s="424"/>
      <c r="D10" s="424"/>
      <c r="E10" s="424"/>
      <c r="F10" s="424"/>
      <c r="G10" s="424"/>
      <c r="H10" s="424"/>
      <c r="I10" s="424"/>
      <c r="J10" s="424"/>
      <c r="K10" s="424"/>
    </row>
    <row r="11" ht="37.5" customHeight="1">
      <c r="A11" s="427"/>
      <c r="B11" s="424"/>
      <c r="C11" s="424"/>
      <c r="D11" s="424"/>
      <c r="E11" s="424"/>
      <c r="F11" s="428" t="s">
        <v>157</v>
      </c>
      <c r="G11" s="429">
        <f>SUM(G15:G19)</f>
        <v>0</v>
      </c>
      <c r="H11" s="428" t="s">
        <v>157</v>
      </c>
      <c r="I11" s="430">
        <f>SUM(I15:I19)</f>
        <v>0</v>
      </c>
      <c r="J11" s="424"/>
      <c r="K11" s="427"/>
    </row>
    <row r="12" ht="37.5" customHeight="1">
      <c r="A12" s="431"/>
      <c r="B12" s="424"/>
      <c r="C12" s="424"/>
      <c r="D12" s="424"/>
      <c r="E12" s="424"/>
      <c r="F12" s="432" t="str">
        <f>Lineamientos1!F11</f>
        <v>Selecciona...</v>
      </c>
      <c r="G12" s="316"/>
      <c r="H12" s="433" t="str">
        <f>Lineamientos1!J11</f>
        <v>Selecciona...</v>
      </c>
      <c r="I12" s="316"/>
      <c r="J12" s="424"/>
      <c r="K12" s="434"/>
    </row>
    <row r="13" ht="18.75" customHeight="1">
      <c r="A13" s="435"/>
      <c r="B13" s="424"/>
      <c r="C13" s="436" t="s">
        <v>124</v>
      </c>
      <c r="D13" s="437"/>
      <c r="E13" s="438" t="s">
        <v>158</v>
      </c>
      <c r="F13" s="439" t="s">
        <v>129</v>
      </c>
      <c r="G13" s="440" t="s">
        <v>159</v>
      </c>
      <c r="H13" s="441" t="s">
        <v>129</v>
      </c>
      <c r="I13" s="442" t="s">
        <v>159</v>
      </c>
      <c r="J13" s="424"/>
      <c r="K13" s="424"/>
    </row>
    <row r="14" ht="18.75" customHeight="1">
      <c r="A14" s="443"/>
      <c r="B14" s="424"/>
      <c r="C14" s="444"/>
      <c r="D14" s="445"/>
      <c r="E14" s="446"/>
      <c r="F14" s="447"/>
      <c r="G14" s="448"/>
      <c r="H14" s="447"/>
      <c r="I14" s="448"/>
      <c r="J14" s="424"/>
      <c r="K14" s="424"/>
    </row>
    <row r="15" ht="30.0" customHeight="1">
      <c r="A15" s="449"/>
      <c r="B15" s="424"/>
      <c r="C15" s="450" t="s">
        <v>160</v>
      </c>
      <c r="D15" s="123"/>
      <c r="E15" s="451">
        <v>20.0</v>
      </c>
      <c r="F15" s="452">
        <f>Lineamientos1!H15</f>
        <v>0</v>
      </c>
      <c r="G15" s="453">
        <f t="shared" ref="G15:G19" si="1">F15*E15/100</f>
        <v>0</v>
      </c>
      <c r="H15" s="454">
        <f>Lineamientos1!L15</f>
        <v>0</v>
      </c>
      <c r="I15" s="455">
        <f t="shared" ref="I15:I19" si="2">H15*E15/100</f>
        <v>0</v>
      </c>
      <c r="J15" s="424"/>
      <c r="K15" s="424"/>
    </row>
    <row r="16" ht="30.0" customHeight="1">
      <c r="A16" s="449"/>
      <c r="B16" s="424"/>
      <c r="C16" s="456" t="s">
        <v>134</v>
      </c>
      <c r="D16" s="457"/>
      <c r="E16" s="458">
        <v>20.0</v>
      </c>
      <c r="F16" s="459">
        <f>Lineamientos1!H19</f>
        <v>0</v>
      </c>
      <c r="G16" s="460">
        <f t="shared" si="1"/>
        <v>0</v>
      </c>
      <c r="H16" s="461">
        <f>Lineamientos1!L19</f>
        <v>0</v>
      </c>
      <c r="I16" s="462">
        <f t="shared" si="2"/>
        <v>0</v>
      </c>
      <c r="J16" s="424"/>
      <c r="K16" s="424"/>
    </row>
    <row r="17" ht="30.0" customHeight="1">
      <c r="A17" s="463"/>
      <c r="B17" s="424"/>
      <c r="C17" s="456" t="s">
        <v>138</v>
      </c>
      <c r="D17" s="457"/>
      <c r="E17" s="458">
        <v>20.0</v>
      </c>
      <c r="F17" s="459">
        <f>Lineamientos1!H23</f>
        <v>0</v>
      </c>
      <c r="G17" s="460">
        <f t="shared" si="1"/>
        <v>0</v>
      </c>
      <c r="H17" s="461">
        <f>Lineamientos1!L23</f>
        <v>0</v>
      </c>
      <c r="I17" s="462">
        <f t="shared" si="2"/>
        <v>0</v>
      </c>
      <c r="J17" s="424"/>
      <c r="K17" s="424"/>
    </row>
    <row r="18" ht="30.0" customHeight="1">
      <c r="A18" s="424"/>
      <c r="B18" s="424"/>
      <c r="C18" s="456" t="s">
        <v>144</v>
      </c>
      <c r="D18" s="457"/>
      <c r="E18" s="458">
        <v>20.0</v>
      </c>
      <c r="F18" s="459">
        <f>Lineamientos1!H29</f>
        <v>0</v>
      </c>
      <c r="G18" s="460">
        <f t="shared" si="1"/>
        <v>0</v>
      </c>
      <c r="H18" s="461">
        <f>Lineamientos1!L29</f>
        <v>0</v>
      </c>
      <c r="I18" s="462">
        <f t="shared" si="2"/>
        <v>0</v>
      </c>
      <c r="J18" s="424"/>
      <c r="K18" s="424"/>
    </row>
    <row r="19" ht="30.0" customHeight="1">
      <c r="A19" s="424"/>
      <c r="B19" s="424"/>
      <c r="C19" s="464" t="s">
        <v>149</v>
      </c>
      <c r="D19" s="465"/>
      <c r="E19" s="466">
        <v>20.0</v>
      </c>
      <c r="F19" s="467">
        <f>Lineamientos1!H34</f>
        <v>0</v>
      </c>
      <c r="G19" s="468">
        <f t="shared" si="1"/>
        <v>0</v>
      </c>
      <c r="H19" s="469">
        <f>Lineamientos1!L34</f>
        <v>0</v>
      </c>
      <c r="I19" s="470">
        <f t="shared" si="2"/>
        <v>0</v>
      </c>
      <c r="J19" s="424"/>
      <c r="K19" s="424"/>
    </row>
    <row r="20" ht="18.75" customHeight="1">
      <c r="A20" s="424"/>
      <c r="B20" s="424"/>
      <c r="C20" s="424"/>
      <c r="D20" s="424"/>
      <c r="E20" s="424"/>
      <c r="F20" s="424"/>
      <c r="G20" s="424"/>
      <c r="H20" s="424"/>
      <c r="I20" s="424"/>
      <c r="J20" s="424"/>
      <c r="K20" s="424"/>
    </row>
    <row r="21" ht="18.75" customHeight="1">
      <c r="A21" s="424"/>
      <c r="B21" s="424"/>
      <c r="C21" s="424"/>
      <c r="D21" s="424"/>
      <c r="E21" s="424"/>
      <c r="F21" s="424"/>
      <c r="G21" s="424"/>
      <c r="H21" s="424"/>
      <c r="I21" s="424"/>
      <c r="J21" s="424"/>
      <c r="K21" s="424"/>
    </row>
    <row r="22" ht="18.75" customHeight="1">
      <c r="A22" s="424"/>
      <c r="B22" s="424"/>
      <c r="C22" s="424"/>
      <c r="D22" s="424"/>
      <c r="E22" s="424"/>
      <c r="F22" s="424"/>
      <c r="G22" s="424"/>
      <c r="H22" s="424"/>
      <c r="I22" s="424"/>
      <c r="J22" s="424"/>
      <c r="K22" s="424"/>
    </row>
  </sheetData>
  <mergeCells count="15">
    <mergeCell ref="G13:G14"/>
    <mergeCell ref="H13:H14"/>
    <mergeCell ref="C13:D14"/>
    <mergeCell ref="C15:D15"/>
    <mergeCell ref="C16:D16"/>
    <mergeCell ref="C17:D17"/>
    <mergeCell ref="C18:D18"/>
    <mergeCell ref="C19:D19"/>
    <mergeCell ref="C4:I7"/>
    <mergeCell ref="C8:I9"/>
    <mergeCell ref="F12:G12"/>
    <mergeCell ref="H12:I12"/>
    <mergeCell ref="E13:E14"/>
    <mergeCell ref="F13:F14"/>
    <mergeCell ref="I13:I14"/>
  </mergeCells>
  <conditionalFormatting sqref="E13:E14">
    <cfRule type="expression" dxfId="12" priority="1">
      <formula>SUM(E15:E19) &gt; 100</formula>
    </cfRule>
  </conditionalFormatting>
  <conditionalFormatting sqref="E15">
    <cfRule type="expression" dxfId="6" priority="2">
      <formula>SUM(E15:E19)&gt;100</formula>
    </cfRule>
  </conditionalFormatting>
  <conditionalFormatting sqref="E16">
    <cfRule type="expression" dxfId="6" priority="3">
      <formula>SUM(E15:E19)&gt;100</formula>
    </cfRule>
  </conditionalFormatting>
  <conditionalFormatting sqref="E17">
    <cfRule type="expression" dxfId="6" priority="4">
      <formula>SUM(E15:E19)&gt;100</formula>
    </cfRule>
  </conditionalFormatting>
  <conditionalFormatting sqref="E18">
    <cfRule type="expression" dxfId="6" priority="5">
      <formula>SUM(E15:E19)&gt;100</formula>
    </cfRule>
  </conditionalFormatting>
  <conditionalFormatting sqref="E19">
    <cfRule type="expression" dxfId="6" priority="6">
      <formula>SUM(E15:E19)&gt;100</formula>
    </cfRule>
  </conditionalFormatting>
  <conditionalFormatting sqref="E13:E14">
    <cfRule type="expression" dxfId="12" priority="7">
      <formula>SUM(E15:E19) &lt;100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DD878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0"/>
    <col customWidth="1" min="2" max="2" width="7.75"/>
    <col customWidth="1" min="3" max="3" width="31.13"/>
    <col customWidth="1" min="4" max="4" width="6.38"/>
    <col customWidth="1" min="5" max="5" width="13.88"/>
    <col customWidth="1" min="6" max="6" width="26.13"/>
    <col customWidth="1" min="7" max="7" width="12.13"/>
    <col customWidth="1" min="8" max="9" width="6.38"/>
    <col customWidth="1" min="10" max="11" width="1.75"/>
    <col customWidth="1" min="12" max="12" width="6.38"/>
    <col customWidth="1" min="13" max="13" width="47.5"/>
    <col customWidth="1" min="14" max="14" width="6.38"/>
    <col customWidth="1" min="15" max="15" width="34.25"/>
    <col customWidth="1" min="16" max="16" width="6.38"/>
    <col customWidth="1" min="17" max="17" width="2.38"/>
  </cols>
  <sheetData>
    <row r="1" ht="18.75" customHeight="1">
      <c r="A1" s="471"/>
      <c r="B1" s="471"/>
      <c r="C1" s="472"/>
      <c r="D1" s="473"/>
      <c r="E1" s="473"/>
      <c r="F1" s="473"/>
      <c r="G1" s="473"/>
      <c r="H1" s="474"/>
      <c r="I1" s="474"/>
      <c r="J1" s="475"/>
      <c r="K1" s="476"/>
      <c r="L1" s="476"/>
      <c r="M1" s="476"/>
      <c r="N1" s="476"/>
      <c r="O1" s="477"/>
      <c r="P1" s="476"/>
      <c r="Q1" s="478"/>
    </row>
    <row r="2" ht="18.75" customHeight="1">
      <c r="A2" s="479"/>
      <c r="B2" s="479"/>
      <c r="C2" s="480"/>
      <c r="D2" s="480"/>
      <c r="E2" s="480"/>
      <c r="F2" s="480"/>
      <c r="G2" s="475"/>
      <c r="H2" s="481"/>
      <c r="I2" s="481"/>
      <c r="J2" s="475"/>
      <c r="K2" s="478"/>
      <c r="L2" s="478"/>
      <c r="M2" s="478"/>
      <c r="N2" s="482"/>
      <c r="O2" s="483"/>
      <c r="P2" s="482"/>
      <c r="Q2" s="478"/>
    </row>
    <row r="3" ht="18.75" customHeight="1">
      <c r="A3" s="479"/>
      <c r="B3" s="479"/>
      <c r="C3" s="480"/>
      <c r="D3" s="480"/>
      <c r="E3" s="480"/>
      <c r="F3" s="480"/>
      <c r="G3" s="475"/>
      <c r="H3" s="481"/>
      <c r="I3" s="481"/>
      <c r="J3" s="475"/>
      <c r="K3" s="478"/>
      <c r="L3" s="478"/>
      <c r="M3" s="478"/>
      <c r="N3" s="482"/>
      <c r="O3" s="483"/>
      <c r="P3" s="482"/>
      <c r="Q3" s="478"/>
    </row>
    <row r="4" ht="18.75" customHeight="1">
      <c r="A4" s="479"/>
      <c r="B4" s="479"/>
      <c r="C4" s="480"/>
      <c r="G4" s="475"/>
      <c r="H4" s="481"/>
      <c r="I4" s="481"/>
      <c r="J4" s="475"/>
      <c r="K4" s="478"/>
      <c r="L4" s="478"/>
      <c r="M4" s="478"/>
      <c r="N4" s="482"/>
      <c r="O4" s="483"/>
      <c r="P4" s="482"/>
      <c r="Q4" s="478"/>
    </row>
    <row r="5" ht="18.75" customHeight="1">
      <c r="A5" s="479"/>
      <c r="B5" s="484" t="s">
        <v>161</v>
      </c>
      <c r="I5" s="485"/>
      <c r="J5" s="475"/>
      <c r="K5" s="482"/>
      <c r="L5" s="482"/>
      <c r="M5" s="482"/>
      <c r="N5" s="482"/>
      <c r="O5" s="486"/>
      <c r="P5" s="482"/>
      <c r="Q5" s="478"/>
    </row>
    <row r="6" ht="18.75" customHeight="1">
      <c r="A6" s="479"/>
      <c r="I6" s="485"/>
      <c r="J6" s="475"/>
      <c r="K6" s="487"/>
      <c r="L6" s="487"/>
      <c r="M6" s="482"/>
      <c r="N6" s="482"/>
      <c r="O6" s="482"/>
      <c r="P6" s="482"/>
      <c r="Q6" s="478"/>
    </row>
    <row r="7" ht="18.75" customHeight="1">
      <c r="A7" s="479"/>
      <c r="I7" s="485"/>
      <c r="J7" s="475"/>
      <c r="K7" s="482"/>
      <c r="L7" s="488"/>
      <c r="M7" s="488"/>
      <c r="N7" s="488"/>
      <c r="O7" s="488"/>
      <c r="P7" s="488"/>
      <c r="Q7" s="478"/>
    </row>
    <row r="8" ht="18.75" customHeight="1">
      <c r="A8" s="479"/>
      <c r="B8" s="489" t="s">
        <v>162</v>
      </c>
      <c r="I8" s="485"/>
      <c r="J8" s="475"/>
      <c r="K8" s="478"/>
      <c r="L8" s="488"/>
      <c r="M8" s="488"/>
      <c r="N8" s="488"/>
      <c r="O8" s="488"/>
      <c r="P8" s="488"/>
      <c r="Q8" s="478"/>
    </row>
    <row r="9" ht="18.75" customHeight="1">
      <c r="A9" s="479"/>
      <c r="I9" s="485"/>
      <c r="J9" s="475"/>
      <c r="K9" s="478"/>
      <c r="L9" s="490" t="s">
        <v>163</v>
      </c>
      <c r="Q9" s="478"/>
    </row>
    <row r="10" ht="18.75" customHeight="1">
      <c r="A10" s="479"/>
      <c r="I10" s="485"/>
      <c r="J10" s="475"/>
      <c r="K10" s="478"/>
      <c r="Q10" s="478"/>
    </row>
    <row r="11" ht="18.75" customHeight="1">
      <c r="A11" s="491"/>
      <c r="B11" s="492"/>
      <c r="C11" s="492"/>
      <c r="D11" s="492"/>
      <c r="E11" s="492"/>
      <c r="F11" s="492"/>
      <c r="G11" s="492"/>
      <c r="H11" s="492"/>
      <c r="I11" s="493"/>
      <c r="J11" s="475"/>
      <c r="K11" s="478"/>
      <c r="L11" s="482"/>
      <c r="M11" s="494" t="s">
        <v>164</v>
      </c>
      <c r="N11" s="495"/>
      <c r="O11" s="496" t="s">
        <v>165</v>
      </c>
      <c r="P11" s="482"/>
      <c r="Q11" s="478"/>
    </row>
    <row r="12" ht="18.75" customHeight="1">
      <c r="A12" s="475"/>
      <c r="B12" s="497"/>
      <c r="C12" s="498"/>
      <c r="D12" s="498"/>
      <c r="E12" s="498"/>
      <c r="F12" s="498"/>
      <c r="G12" s="498"/>
      <c r="H12" s="499"/>
      <c r="I12" s="500"/>
      <c r="J12" s="475"/>
      <c r="K12" s="478"/>
      <c r="L12" s="501"/>
      <c r="M12" s="502"/>
      <c r="N12" s="499"/>
      <c r="O12" s="503"/>
      <c r="P12" s="500"/>
      <c r="Q12" s="478"/>
    </row>
    <row r="13" ht="18.75" customHeight="1">
      <c r="A13" s="475"/>
      <c r="B13" s="504"/>
      <c r="C13" s="505" t="s">
        <v>166</v>
      </c>
      <c r="D13" s="506" t="s">
        <v>75</v>
      </c>
      <c r="E13" s="507"/>
      <c r="F13" s="508"/>
      <c r="G13" s="509"/>
      <c r="H13" s="52"/>
      <c r="I13" s="510"/>
      <c r="J13" s="475"/>
      <c r="K13" s="478"/>
      <c r="L13" s="504"/>
      <c r="M13" s="511"/>
      <c r="N13" s="512"/>
      <c r="O13" s="513"/>
      <c r="P13" s="514"/>
      <c r="Q13" s="478"/>
    </row>
    <row r="14" ht="18.75" customHeight="1">
      <c r="A14" s="475"/>
      <c r="B14" s="504"/>
      <c r="D14" s="515"/>
      <c r="E14" s="516"/>
      <c r="F14" s="517"/>
      <c r="H14" s="52"/>
      <c r="I14" s="510"/>
      <c r="J14" s="475"/>
      <c r="K14" s="478"/>
      <c r="L14" s="504"/>
      <c r="M14" s="518"/>
      <c r="N14" s="519"/>
      <c r="O14" s="518"/>
      <c r="P14" s="514"/>
      <c r="Q14" s="478"/>
    </row>
    <row r="15" ht="18.75" customHeight="1">
      <c r="A15" s="475"/>
      <c r="B15" s="504"/>
      <c r="C15" s="520" t="s">
        <v>167</v>
      </c>
      <c r="H15" s="52"/>
      <c r="I15" s="510"/>
      <c r="J15" s="475"/>
      <c r="K15" s="478"/>
      <c r="L15" s="504"/>
      <c r="M15" s="52"/>
      <c r="N15" s="519"/>
      <c r="O15" s="521"/>
      <c r="P15" s="522"/>
      <c r="Q15" s="478"/>
    </row>
    <row r="16" ht="18.75" customHeight="1">
      <c r="A16" s="475"/>
      <c r="B16" s="504"/>
      <c r="H16" s="52"/>
      <c r="I16" s="510"/>
      <c r="J16" s="475"/>
      <c r="K16" s="478"/>
      <c r="L16" s="504"/>
      <c r="M16" s="52"/>
      <c r="N16" s="519"/>
      <c r="O16" s="521"/>
      <c r="P16" s="522"/>
      <c r="Q16" s="478"/>
    </row>
    <row r="17" ht="18.75" customHeight="1">
      <c r="A17" s="475"/>
      <c r="B17" s="504"/>
      <c r="C17" s="52"/>
      <c r="H17" s="52"/>
      <c r="I17" s="510"/>
      <c r="J17" s="475"/>
      <c r="K17" s="478"/>
      <c r="L17" s="504"/>
      <c r="M17" s="52"/>
      <c r="N17" s="519"/>
      <c r="O17" s="521"/>
      <c r="P17" s="522"/>
      <c r="Q17" s="478"/>
    </row>
    <row r="18" ht="18.75" customHeight="1">
      <c r="A18" s="475"/>
      <c r="B18" s="504"/>
      <c r="C18" s="523" t="s">
        <v>168</v>
      </c>
      <c r="D18" s="524"/>
      <c r="E18" s="524"/>
      <c r="F18" s="525" t="str">
        <f>IF(D13=Resumen!E9,Resumen!E11,(IF(D13=Resumen!K9,Resumen!K11,IF(D13=Resumen!Q9,Resumen!Q11,(IF(D13=Resumen!W9,Resumen!W11,IF(D13=Resumen!AC9,Resumen!AC11,IF(D13=Resumen!AI9,Resumen!AI11,"Selecciona una flota"))))) )))</f>
        <v>Selecciona una flota</v>
      </c>
      <c r="G18" s="508"/>
      <c r="H18" s="52"/>
      <c r="I18" s="510"/>
      <c r="J18" s="475"/>
      <c r="K18" s="478"/>
      <c r="L18" s="504"/>
      <c r="M18" s="526"/>
      <c r="N18" s="519"/>
      <c r="O18" s="513"/>
      <c r="P18" s="522"/>
      <c r="Q18" s="478"/>
    </row>
    <row r="19" ht="18.75" customHeight="1">
      <c r="A19" s="475"/>
      <c r="B19" s="504"/>
      <c r="C19" s="527" t="s">
        <v>169</v>
      </c>
      <c r="D19" s="524"/>
      <c r="E19" s="524"/>
      <c r="F19" s="528" t="str">
        <f>IF(D13=Resumen!E9,Resumen!E12,(IF(D13=Resumen!K9,Resumen!K12,IF(D13=Resumen!Q9,Resumen!Q12,(IF(D13=Resumen!W9,Resumen!W12,IF(D13=Resumen!AC9,Resumen!AC12,IF(D13=Resumen!AI9,Resumen!AI12,"Selecciona una flota"))))) )))</f>
        <v>Selecciona una flota</v>
      </c>
      <c r="G19" s="529"/>
      <c r="H19" s="52"/>
      <c r="I19" s="510"/>
      <c r="J19" s="475"/>
      <c r="K19" s="478"/>
      <c r="L19" s="504"/>
      <c r="M19" s="530"/>
      <c r="N19" s="531"/>
      <c r="O19" s="530"/>
      <c r="P19" s="514"/>
      <c r="Q19" s="478"/>
    </row>
    <row r="20" ht="18.75" customHeight="1">
      <c r="A20" s="475"/>
      <c r="B20" s="504"/>
      <c r="C20" s="230"/>
      <c r="D20" s="524"/>
      <c r="E20" s="524"/>
      <c r="F20" s="532" t="str">
        <f>IF(D13=Resumen!E9,Resumen!E13,(IF(D13=Resumen!K9,Resumen!K13,IF(D13=Resumen!Q9,Resumen!Q13,(IF(D13=Resumen!W9,Resumen!W13,IF(D13=Resumen!AC9,Resumen!AC13,IF(D13=Resumen!AI9,Resumen!AI13,"Selecciona una flota"))))) )))</f>
        <v>Selecciona una flota</v>
      </c>
      <c r="G20" s="517"/>
      <c r="H20" s="52"/>
      <c r="I20" s="510"/>
      <c r="J20" s="475"/>
      <c r="K20" s="478"/>
      <c r="L20" s="504"/>
      <c r="M20" s="518"/>
      <c r="N20" s="531"/>
      <c r="O20" s="518"/>
      <c r="P20" s="533"/>
      <c r="Q20" s="478"/>
    </row>
    <row r="21" ht="18.75" customHeight="1">
      <c r="A21" s="475"/>
      <c r="B21" s="504"/>
      <c r="C21" s="52"/>
      <c r="H21" s="52"/>
      <c r="I21" s="510"/>
      <c r="J21" s="475"/>
      <c r="K21" s="478"/>
      <c r="L21" s="504"/>
      <c r="M21" s="52"/>
      <c r="N21" s="531"/>
      <c r="O21" s="521"/>
      <c r="P21" s="533"/>
      <c r="Q21" s="478"/>
    </row>
    <row r="22" ht="18.75" customHeight="1">
      <c r="A22" s="475"/>
      <c r="B22" s="504"/>
      <c r="C22" s="534" t="s">
        <v>170</v>
      </c>
      <c r="D22" s="230"/>
      <c r="E22" s="230"/>
      <c r="F22" s="535" t="str">
        <f>IF(D13=Resumen!E9,Resumen!E18,(IF(D13=Resumen!K9,Resumen!K18,IF(D13=Resumen!Q9,Resumen!Q18,(IF(D13=Resumen!W9,Resumen!W18,IF(D13=Resumen!AC9,Resumen!AC18,IF(D13=Resumen!AI9,Resumen!AI18,"Selecciona una flota"))))) )))</f>
        <v>Selecciona una flota</v>
      </c>
      <c r="G22" s="536" t="s">
        <v>171</v>
      </c>
      <c r="H22" s="52"/>
      <c r="I22" s="510"/>
      <c r="J22" s="475"/>
      <c r="K22" s="478"/>
      <c r="L22" s="504"/>
      <c r="M22" s="537"/>
      <c r="N22" s="519"/>
      <c r="O22" s="538"/>
      <c r="P22" s="514"/>
      <c r="Q22" s="478"/>
    </row>
    <row r="23" ht="18.75" customHeight="1">
      <c r="A23" s="475"/>
      <c r="B23" s="504"/>
      <c r="C23" s="52"/>
      <c r="H23" s="52"/>
      <c r="I23" s="510"/>
      <c r="J23" s="475"/>
      <c r="K23" s="478"/>
      <c r="L23" s="504"/>
      <c r="M23" s="52"/>
      <c r="N23" s="519"/>
      <c r="O23" s="521"/>
      <c r="P23" s="522"/>
      <c r="Q23" s="478"/>
    </row>
    <row r="24" ht="18.75" customHeight="1">
      <c r="A24" s="475"/>
      <c r="B24" s="504"/>
      <c r="C24" s="534" t="s">
        <v>172</v>
      </c>
      <c r="D24" s="230"/>
      <c r="E24" s="230"/>
      <c r="F24" s="539" t="str">
        <f>IF(D13=Resumen!E9,Resumen!E15,(IF(D13=Resumen!K9,Resumen!K15,IF(D13=Resumen!Q9,Resumen!Q15,(IF(D13=Resumen!W9,Resumen!W15,IF(D13=Resumen!AC9,Resumen!AC15,IF(D13=Resumen!AI9,Resumen!AI15,"Selecciona una flota"))))) )))</f>
        <v>Selecciona una flota</v>
      </c>
      <c r="G24" s="230"/>
      <c r="H24" s="52"/>
      <c r="I24" s="510"/>
      <c r="J24" s="475"/>
      <c r="K24" s="478"/>
      <c r="L24" s="504"/>
      <c r="M24" s="537"/>
      <c r="N24" s="519"/>
      <c r="O24" s="538"/>
      <c r="P24" s="514"/>
      <c r="Q24" s="478"/>
    </row>
    <row r="25" ht="18.75" customHeight="1">
      <c r="A25" s="475"/>
      <c r="B25" s="504"/>
      <c r="C25" s="52"/>
      <c r="H25" s="52"/>
      <c r="I25" s="510"/>
      <c r="J25" s="475"/>
      <c r="K25" s="478"/>
      <c r="L25" s="504"/>
      <c r="M25" s="52"/>
      <c r="N25" s="519"/>
      <c r="O25" s="521"/>
      <c r="P25" s="522"/>
      <c r="Q25" s="478"/>
    </row>
    <row r="26" ht="18.75" customHeight="1">
      <c r="A26" s="475"/>
      <c r="B26" s="504"/>
      <c r="C26" s="523" t="s">
        <v>99</v>
      </c>
      <c r="D26" s="230"/>
      <c r="E26" s="230"/>
      <c r="F26" s="540" t="s">
        <v>75</v>
      </c>
      <c r="G26" s="536" t="s">
        <v>173</v>
      </c>
      <c r="H26" s="52"/>
      <c r="I26" s="510"/>
      <c r="J26" s="475"/>
      <c r="K26" s="478"/>
      <c r="L26" s="504"/>
      <c r="M26" s="537"/>
      <c r="N26" s="519"/>
      <c r="O26" s="538"/>
      <c r="P26" s="514"/>
      <c r="Q26" s="478"/>
    </row>
    <row r="27" ht="18.75" customHeight="1">
      <c r="A27" s="475"/>
      <c r="B27" s="504"/>
      <c r="C27" s="541" t="s">
        <v>174</v>
      </c>
      <c r="F27" s="52"/>
      <c r="G27" s="52"/>
      <c r="H27" s="52"/>
      <c r="I27" s="510"/>
      <c r="J27" s="475"/>
      <c r="K27" s="478"/>
      <c r="L27" s="504"/>
      <c r="M27" s="52"/>
      <c r="N27" s="519"/>
      <c r="O27" s="521"/>
      <c r="P27" s="522"/>
      <c r="Q27" s="478"/>
    </row>
    <row r="28" ht="18.75" customHeight="1">
      <c r="A28" s="475"/>
      <c r="B28" s="504"/>
      <c r="F28" s="52"/>
      <c r="G28" s="52"/>
      <c r="H28" s="52"/>
      <c r="I28" s="510"/>
      <c r="J28" s="475"/>
      <c r="K28" s="478"/>
      <c r="L28" s="504"/>
      <c r="M28" s="52"/>
      <c r="N28" s="519"/>
      <c r="O28" s="521"/>
      <c r="P28" s="522"/>
      <c r="Q28" s="478"/>
    </row>
    <row r="29" ht="18.75" customHeight="1">
      <c r="A29" s="475"/>
      <c r="B29" s="504"/>
      <c r="C29" s="534" t="s">
        <v>175</v>
      </c>
      <c r="F29" s="542"/>
      <c r="G29" s="508"/>
      <c r="H29" s="52"/>
      <c r="I29" s="510"/>
      <c r="J29" s="475"/>
      <c r="K29" s="478"/>
      <c r="L29" s="504"/>
      <c r="M29" s="526"/>
      <c r="N29" s="519"/>
      <c r="O29" s="513"/>
      <c r="P29" s="514"/>
      <c r="Q29" s="478"/>
    </row>
    <row r="30" ht="18.75" customHeight="1">
      <c r="A30" s="475"/>
      <c r="B30" s="504"/>
      <c r="C30" s="534"/>
      <c r="D30" s="543"/>
      <c r="E30" s="543"/>
      <c r="F30" s="515"/>
      <c r="G30" s="517"/>
      <c r="H30" s="52"/>
      <c r="I30" s="510"/>
      <c r="J30" s="475"/>
      <c r="K30" s="478"/>
      <c r="L30" s="504"/>
      <c r="M30" s="518"/>
      <c r="N30" s="519"/>
      <c r="O30" s="518"/>
      <c r="P30" s="514"/>
      <c r="Q30" s="478"/>
    </row>
    <row r="31" ht="18.75" customHeight="1">
      <c r="A31" s="475"/>
      <c r="B31" s="504"/>
      <c r="C31" s="52"/>
      <c r="H31" s="52"/>
      <c r="I31" s="510"/>
      <c r="J31" s="475"/>
      <c r="K31" s="478"/>
      <c r="L31" s="504"/>
      <c r="M31" s="52"/>
      <c r="N31" s="519"/>
      <c r="O31" s="521"/>
      <c r="P31" s="522"/>
      <c r="Q31" s="478"/>
    </row>
    <row r="32" ht="18.75" customHeight="1">
      <c r="A32" s="475"/>
      <c r="B32" s="504"/>
      <c r="C32" s="534" t="s">
        <v>176</v>
      </c>
      <c r="D32" s="230"/>
      <c r="E32" s="230"/>
      <c r="F32" s="544" t="str">
        <f>IF(D13=Resumen!E9,Resumen!E20,(IF(D13=Resumen!K9,Resumen!K20,IF(D13=Resumen!Q9,Resumen!Q20,(IF(D13=Resumen!W9,Resumen!W20,IF(D13=Resumen!AC9,Resumen!AC20,IF(D13=Resumen!AI9,Resumen!AI20,"Selecciona una flota"))))) )))</f>
        <v>Selecciona una flota</v>
      </c>
      <c r="G32" s="230"/>
      <c r="H32" s="52"/>
      <c r="I32" s="510"/>
      <c r="J32" s="475"/>
      <c r="K32" s="478"/>
      <c r="L32" s="504"/>
      <c r="M32" s="537"/>
      <c r="N32" s="519"/>
      <c r="O32" s="538"/>
      <c r="P32" s="514"/>
      <c r="Q32" s="478"/>
    </row>
    <row r="33" ht="18.75" customHeight="1">
      <c r="A33" s="475"/>
      <c r="B33" s="504"/>
      <c r="C33" s="52"/>
      <c r="H33" s="52"/>
      <c r="I33" s="510"/>
      <c r="J33" s="475"/>
      <c r="K33" s="478"/>
      <c r="L33" s="504"/>
      <c r="M33" s="52"/>
      <c r="N33" s="531"/>
      <c r="O33" s="521"/>
      <c r="P33" s="533"/>
      <c r="Q33" s="478"/>
    </row>
    <row r="34" ht="18.75" customHeight="1">
      <c r="A34" s="475"/>
      <c r="B34" s="504"/>
      <c r="C34" s="534" t="s">
        <v>177</v>
      </c>
      <c r="E34" s="230"/>
      <c r="F34" s="230"/>
      <c r="G34" s="230"/>
      <c r="H34" s="52"/>
      <c r="I34" s="510"/>
      <c r="J34" s="475"/>
      <c r="K34" s="478"/>
      <c r="L34" s="504"/>
      <c r="M34" s="537"/>
      <c r="N34" s="531"/>
      <c r="O34" s="538"/>
      <c r="P34" s="514"/>
      <c r="Q34" s="478"/>
    </row>
    <row r="35" ht="18.75" customHeight="1">
      <c r="A35" s="475"/>
      <c r="B35" s="504"/>
      <c r="C35" s="527" t="s">
        <v>178</v>
      </c>
      <c r="F35" s="545"/>
      <c r="G35" s="52"/>
      <c r="H35" s="52"/>
      <c r="I35" s="510"/>
      <c r="J35" s="475"/>
      <c r="K35" s="478"/>
      <c r="L35" s="504"/>
      <c r="M35" s="52"/>
      <c r="N35" s="519"/>
      <c r="O35" s="521"/>
      <c r="P35" s="522"/>
      <c r="Q35" s="478"/>
    </row>
    <row r="36" ht="18.75" customHeight="1">
      <c r="A36" s="475"/>
      <c r="B36" s="504"/>
      <c r="C36" s="52"/>
      <c r="D36" s="546" t="s">
        <v>179</v>
      </c>
      <c r="F36" s="535"/>
      <c r="G36" s="547" t="s">
        <v>178</v>
      </c>
      <c r="H36" s="548"/>
      <c r="I36" s="510"/>
      <c r="J36" s="475"/>
      <c r="K36" s="478"/>
      <c r="L36" s="504"/>
      <c r="M36" s="526"/>
      <c r="N36" s="519"/>
      <c r="O36" s="538"/>
      <c r="P36" s="514"/>
      <c r="Q36" s="478"/>
    </row>
    <row r="37" ht="18.75" customHeight="1">
      <c r="A37" s="475"/>
      <c r="B37" s="504"/>
      <c r="C37" s="52"/>
      <c r="D37" s="527" t="s">
        <v>180</v>
      </c>
      <c r="F37" s="535"/>
      <c r="G37" s="547" t="s">
        <v>178</v>
      </c>
      <c r="H37" s="548"/>
      <c r="I37" s="510"/>
      <c r="J37" s="475"/>
      <c r="K37" s="478"/>
      <c r="L37" s="504"/>
      <c r="M37" s="537"/>
      <c r="N37" s="519"/>
      <c r="O37" s="538"/>
      <c r="P37" s="514"/>
      <c r="Q37" s="478"/>
    </row>
    <row r="38" ht="18.75" customHeight="1">
      <c r="A38" s="475"/>
      <c r="B38" s="504"/>
      <c r="C38" s="52"/>
      <c r="D38" s="549"/>
      <c r="E38" s="549"/>
      <c r="F38" s="549"/>
      <c r="G38" s="549"/>
      <c r="H38" s="52"/>
      <c r="I38" s="510"/>
      <c r="J38" s="475"/>
      <c r="K38" s="478"/>
      <c r="L38" s="504"/>
      <c r="M38" s="52"/>
      <c r="N38" s="519"/>
      <c r="O38" s="521"/>
      <c r="P38" s="522"/>
      <c r="Q38" s="478"/>
    </row>
    <row r="39" ht="18.75" customHeight="1">
      <c r="A39" s="475"/>
      <c r="B39" s="504"/>
      <c r="C39" s="523" t="s">
        <v>181</v>
      </c>
      <c r="D39" s="549"/>
      <c r="E39" s="549"/>
      <c r="F39" s="550"/>
      <c r="G39" s="551" t="s">
        <v>182</v>
      </c>
      <c r="H39" s="52"/>
      <c r="I39" s="510"/>
      <c r="J39" s="475"/>
      <c r="K39" s="478"/>
      <c r="L39" s="504"/>
      <c r="M39" s="52"/>
      <c r="N39" s="519"/>
      <c r="O39" s="521"/>
      <c r="P39" s="522"/>
      <c r="Q39" s="478"/>
    </row>
    <row r="40" ht="18.75" customHeight="1">
      <c r="A40" s="475"/>
      <c r="B40" s="504"/>
      <c r="C40" s="546" t="s">
        <v>183</v>
      </c>
      <c r="D40" s="549"/>
      <c r="E40" s="549"/>
      <c r="F40" s="549"/>
      <c r="G40" s="549"/>
      <c r="H40" s="52"/>
      <c r="I40" s="510"/>
      <c r="J40" s="475"/>
      <c r="K40" s="478"/>
      <c r="L40" s="504"/>
      <c r="M40" s="537"/>
      <c r="N40" s="519"/>
      <c r="O40" s="538"/>
      <c r="P40" s="514"/>
      <c r="Q40" s="478"/>
    </row>
    <row r="41" ht="18.75" customHeight="1">
      <c r="A41" s="475"/>
      <c r="B41" s="552"/>
      <c r="C41" s="553"/>
      <c r="D41" s="553"/>
      <c r="E41" s="553"/>
      <c r="F41" s="553"/>
      <c r="G41" s="554"/>
      <c r="H41" s="555"/>
      <c r="I41" s="556"/>
      <c r="J41" s="475"/>
      <c r="K41" s="478"/>
      <c r="L41" s="552"/>
      <c r="M41" s="555"/>
      <c r="N41" s="555"/>
      <c r="O41" s="557"/>
      <c r="P41" s="556"/>
      <c r="Q41" s="478"/>
    </row>
    <row r="42" ht="9.0" customHeight="1">
      <c r="A42" s="471"/>
      <c r="B42" s="479"/>
      <c r="C42" s="475"/>
      <c r="H42" s="481"/>
      <c r="I42" s="481"/>
      <c r="J42" s="475"/>
      <c r="K42" s="476"/>
      <c r="L42" s="482"/>
      <c r="M42" s="482"/>
      <c r="N42" s="482"/>
      <c r="O42" s="486"/>
      <c r="P42" s="482"/>
      <c r="Q42" s="478"/>
    </row>
    <row r="43" ht="18.75" customHeight="1">
      <c r="A43" s="475"/>
      <c r="B43" s="497"/>
      <c r="C43" s="558" t="s">
        <v>184</v>
      </c>
      <c r="D43" s="559"/>
      <c r="E43" s="559"/>
      <c r="F43" s="559"/>
      <c r="G43" s="559"/>
      <c r="H43" s="499"/>
      <c r="I43" s="500"/>
      <c r="J43" s="475"/>
      <c r="K43" s="478"/>
      <c r="L43" s="497"/>
      <c r="M43" s="499"/>
      <c r="N43" s="499"/>
      <c r="O43" s="560"/>
      <c r="P43" s="500"/>
      <c r="Q43" s="478"/>
    </row>
    <row r="44" ht="18.75" customHeight="1">
      <c r="A44" s="475"/>
      <c r="B44" s="504"/>
      <c r="H44" s="52"/>
      <c r="I44" s="510"/>
      <c r="J44" s="475"/>
      <c r="K44" s="478"/>
      <c r="L44" s="504"/>
      <c r="M44" s="52"/>
      <c r="N44" s="52"/>
      <c r="O44" s="521"/>
      <c r="P44" s="510"/>
      <c r="Q44" s="478"/>
    </row>
    <row r="45" ht="18.75" customHeight="1">
      <c r="A45" s="475"/>
      <c r="B45" s="504"/>
      <c r="C45" s="561" t="s">
        <v>185</v>
      </c>
      <c r="H45" s="52"/>
      <c r="I45" s="510"/>
      <c r="J45" s="475"/>
      <c r="K45" s="478"/>
      <c r="L45" s="504"/>
      <c r="M45" s="562" t="s">
        <v>164</v>
      </c>
      <c r="N45" s="563"/>
      <c r="O45" s="564" t="s">
        <v>165</v>
      </c>
      <c r="P45" s="510"/>
      <c r="Q45" s="478"/>
    </row>
    <row r="46" ht="18.75" customHeight="1">
      <c r="A46" s="475"/>
      <c r="B46" s="504"/>
      <c r="H46" s="52"/>
      <c r="I46" s="510"/>
      <c r="J46" s="475"/>
      <c r="K46" s="478"/>
      <c r="L46" s="504"/>
      <c r="M46" s="52"/>
      <c r="N46" s="52"/>
      <c r="O46" s="521"/>
      <c r="P46" s="510"/>
      <c r="Q46" s="478"/>
    </row>
    <row r="47" ht="18.75" customHeight="1">
      <c r="A47" s="475"/>
      <c r="B47" s="504"/>
      <c r="C47" s="534" t="s">
        <v>186</v>
      </c>
      <c r="D47" s="52"/>
      <c r="E47" s="52"/>
      <c r="F47" s="565" t="str">
        <f>IF(D13=Resumen!E9,Resumen!E22,(IF(D13=Resumen!K9,Resumen!K22,IF(D13=Resumen!Q9,Resumen!Q22,(IF(D13=Resumen!W9,Resumen!W22,IF(D13=Resumen!AC9,Resumen!AC22,IF(D13=Resumen!AI9,Resumen!AI22,"Selecciona una flota"))))) )))</f>
        <v>Selecciona una flota</v>
      </c>
      <c r="G47" s="566"/>
      <c r="H47" s="52"/>
      <c r="I47" s="510"/>
      <c r="J47" s="475"/>
      <c r="K47" s="478"/>
      <c r="L47" s="504"/>
      <c r="M47" s="537"/>
      <c r="N47" s="52"/>
      <c r="O47" s="538"/>
      <c r="P47" s="514"/>
      <c r="Q47" s="478"/>
    </row>
    <row r="48" ht="18.75" customHeight="1">
      <c r="A48" s="475"/>
      <c r="B48" s="504"/>
      <c r="C48" s="567" t="s">
        <v>187</v>
      </c>
      <c r="D48" s="52"/>
      <c r="E48" s="52"/>
      <c r="F48" s="568" t="s">
        <v>188</v>
      </c>
      <c r="G48" s="517"/>
      <c r="H48" s="52"/>
      <c r="I48" s="510"/>
      <c r="J48" s="475"/>
      <c r="K48" s="478"/>
      <c r="L48" s="504"/>
      <c r="M48" s="52"/>
      <c r="N48" s="52"/>
      <c r="O48" s="521"/>
      <c r="P48" s="510"/>
      <c r="Q48" s="478"/>
    </row>
    <row r="49" ht="18.75" customHeight="1">
      <c r="A49" s="475"/>
      <c r="B49" s="504"/>
      <c r="C49" s="230"/>
      <c r="D49" s="230"/>
      <c r="E49" s="230"/>
      <c r="F49" s="230"/>
      <c r="G49" s="230"/>
      <c r="H49" s="52"/>
      <c r="I49" s="510"/>
      <c r="J49" s="475"/>
      <c r="K49" s="478"/>
      <c r="L49" s="504"/>
      <c r="M49" s="52"/>
      <c r="N49" s="52"/>
      <c r="O49" s="521"/>
      <c r="P49" s="510"/>
      <c r="Q49" s="478"/>
    </row>
    <row r="50" ht="18.75" customHeight="1">
      <c r="A50" s="475"/>
      <c r="B50" s="504"/>
      <c r="C50" s="534" t="s">
        <v>189</v>
      </c>
      <c r="E50" s="52"/>
      <c r="F50" s="569"/>
      <c r="G50" s="566"/>
      <c r="H50" s="52"/>
      <c r="I50" s="510"/>
      <c r="J50" s="475"/>
      <c r="K50" s="478"/>
      <c r="L50" s="504"/>
      <c r="M50" s="526"/>
      <c r="N50" s="52"/>
      <c r="O50" s="526"/>
      <c r="P50" s="510"/>
      <c r="Q50" s="478"/>
    </row>
    <row r="51" ht="18.75" customHeight="1">
      <c r="A51" s="475"/>
      <c r="B51" s="504"/>
      <c r="C51" s="570" t="s">
        <v>190</v>
      </c>
      <c r="F51" s="571" t="s">
        <v>188</v>
      </c>
      <c r="G51" s="572"/>
      <c r="H51" s="52"/>
      <c r="I51" s="510"/>
      <c r="J51" s="475"/>
      <c r="K51" s="478"/>
      <c r="L51" s="504"/>
      <c r="M51" s="530"/>
      <c r="N51" s="52"/>
      <c r="O51" s="530"/>
      <c r="P51" s="514"/>
      <c r="Q51" s="478"/>
    </row>
    <row r="52" ht="18.75" customHeight="1">
      <c r="A52" s="475"/>
      <c r="B52" s="504"/>
      <c r="F52" s="515"/>
      <c r="G52" s="517"/>
      <c r="H52" s="52"/>
      <c r="I52" s="510"/>
      <c r="J52" s="475"/>
      <c r="K52" s="478"/>
      <c r="L52" s="504"/>
      <c r="M52" s="518"/>
      <c r="N52" s="52"/>
      <c r="O52" s="518"/>
      <c r="P52" s="510"/>
      <c r="Q52" s="478"/>
    </row>
    <row r="53" ht="18.75" customHeight="1">
      <c r="A53" s="475"/>
      <c r="B53" s="504"/>
      <c r="C53" s="230"/>
      <c r="D53" s="230"/>
      <c r="E53" s="230"/>
      <c r="F53" s="230"/>
      <c r="G53" s="230"/>
      <c r="H53" s="52"/>
      <c r="I53" s="510"/>
      <c r="J53" s="475"/>
      <c r="K53" s="478"/>
      <c r="L53" s="504"/>
      <c r="M53" s="52"/>
      <c r="N53" s="52"/>
      <c r="O53" s="521"/>
      <c r="P53" s="510"/>
      <c r="Q53" s="478"/>
    </row>
    <row r="54" ht="18.75" customHeight="1">
      <c r="A54" s="475"/>
      <c r="B54" s="504"/>
      <c r="C54" s="534" t="s">
        <v>191</v>
      </c>
      <c r="D54" s="230"/>
      <c r="E54" s="230"/>
      <c r="F54" s="573" t="str">
        <f>IF(D13=Resumen!E9,Resumen!E24,(IF(D13=Resumen!K9,Resumen!K24,IF(D13=Resumen!Q9,Resumen!Q24,(IF(D13=Resumen!W9,Resumen!W24,IF(D13=Resumen!AC9,Resumen!AC24,IF(D13=Resumen!AI9,Resumen!AI24,"Selecciona una flota"))))) )))</f>
        <v>Selecciona una flota</v>
      </c>
      <c r="G54" s="574" t="s">
        <v>192</v>
      </c>
      <c r="H54" s="52"/>
      <c r="I54" s="510"/>
      <c r="J54" s="475"/>
      <c r="K54" s="478"/>
      <c r="L54" s="504"/>
      <c r="M54" s="537"/>
      <c r="N54" s="52"/>
      <c r="O54" s="538"/>
      <c r="P54" s="514"/>
      <c r="Q54" s="478"/>
    </row>
    <row r="55" ht="18.75" customHeight="1">
      <c r="A55" s="475"/>
      <c r="B55" s="504"/>
      <c r="C55" s="230"/>
      <c r="D55" s="230"/>
      <c r="E55" s="230"/>
      <c r="F55" s="230"/>
      <c r="G55" s="230"/>
      <c r="H55" s="52"/>
      <c r="I55" s="510"/>
      <c r="J55" s="475"/>
      <c r="K55" s="478"/>
      <c r="L55" s="504"/>
      <c r="M55" s="52"/>
      <c r="N55" s="52"/>
      <c r="O55" s="521"/>
      <c r="P55" s="510"/>
      <c r="Q55" s="478"/>
    </row>
    <row r="56" ht="18.75" customHeight="1">
      <c r="A56" s="475"/>
      <c r="B56" s="504"/>
      <c r="C56" s="534" t="s">
        <v>193</v>
      </c>
      <c r="D56" s="230"/>
      <c r="E56" s="230"/>
      <c r="F56" s="575" t="s">
        <v>75</v>
      </c>
      <c r="G56" s="574" t="s">
        <v>194</v>
      </c>
      <c r="H56" s="52"/>
      <c r="I56" s="510"/>
      <c r="J56" s="475"/>
      <c r="K56" s="478"/>
      <c r="L56" s="504"/>
      <c r="M56" s="537"/>
      <c r="N56" s="52"/>
      <c r="O56" s="538"/>
      <c r="P56" s="514"/>
      <c r="Q56" s="478"/>
    </row>
    <row r="57" ht="18.75" customHeight="1">
      <c r="A57" s="475"/>
      <c r="B57" s="504"/>
      <c r="C57" s="576" t="s">
        <v>195</v>
      </c>
      <c r="D57" s="549"/>
      <c r="E57" s="549"/>
      <c r="F57" s="549"/>
      <c r="G57" s="549"/>
      <c r="H57" s="52"/>
      <c r="I57" s="510"/>
      <c r="J57" s="475"/>
      <c r="K57" s="478"/>
      <c r="L57" s="504"/>
      <c r="M57" s="52"/>
      <c r="N57" s="52"/>
      <c r="O57" s="521"/>
      <c r="P57" s="510"/>
      <c r="Q57" s="478"/>
    </row>
    <row r="58" ht="18.75" customHeight="1">
      <c r="A58" s="475"/>
      <c r="B58" s="504"/>
      <c r="C58" s="549"/>
      <c r="D58" s="549"/>
      <c r="E58" s="549"/>
      <c r="F58" s="549"/>
      <c r="G58" s="549"/>
      <c r="H58" s="52"/>
      <c r="I58" s="510"/>
      <c r="J58" s="475"/>
      <c r="K58" s="478"/>
      <c r="L58" s="504"/>
      <c r="M58" s="52"/>
      <c r="N58" s="52"/>
      <c r="O58" s="521"/>
      <c r="P58" s="510"/>
      <c r="Q58" s="478"/>
    </row>
    <row r="59" ht="18.75" customHeight="1">
      <c r="A59" s="475"/>
      <c r="B59" s="504"/>
      <c r="C59" s="534" t="s">
        <v>196</v>
      </c>
      <c r="D59" s="230"/>
      <c r="E59" s="230"/>
      <c r="F59" s="577" t="str">
        <f>IF(D13=Resumen!E9,Resumen!E26,(IF(D13=Resumen!K9,Resumen!K26,IF(D13=Resumen!Q9,Resumen!Q26,(IF(D13=Resumen!W9,Resumen!W26,IF(D13=Resumen!AC9,Resumen!AC26,IF(D13=Resumen!AI9,Resumen!AI26,"Selecciona una flota"))))) )))</f>
        <v>Selecciona una flota</v>
      </c>
      <c r="G59" s="551" t="s">
        <v>197</v>
      </c>
      <c r="I59" s="578"/>
      <c r="J59" s="475"/>
      <c r="K59" s="478"/>
      <c r="L59" s="504"/>
      <c r="M59" s="537"/>
      <c r="N59" s="52"/>
      <c r="O59" s="538"/>
      <c r="P59" s="514"/>
      <c r="Q59" s="478"/>
    </row>
    <row r="60" ht="18.75" customHeight="1">
      <c r="A60" s="475"/>
      <c r="B60" s="504"/>
      <c r="C60" s="230"/>
      <c r="D60" s="230"/>
      <c r="E60" s="230"/>
      <c r="F60" s="230"/>
      <c r="G60" s="230"/>
      <c r="H60" s="52"/>
      <c r="I60" s="510"/>
      <c r="J60" s="475"/>
      <c r="K60" s="478"/>
      <c r="L60" s="504"/>
      <c r="M60" s="52"/>
      <c r="N60" s="52"/>
      <c r="O60" s="521"/>
      <c r="P60" s="510"/>
      <c r="Q60" s="478"/>
    </row>
    <row r="61" ht="18.75" customHeight="1">
      <c r="A61" s="475"/>
      <c r="B61" s="504"/>
      <c r="C61" s="534" t="s">
        <v>198</v>
      </c>
      <c r="D61" s="230"/>
      <c r="E61" s="230"/>
      <c r="F61" s="579" t="str">
        <f>IF(D13=Resumen!E9,Resumen!E28,(IF(D13=Resumen!K9,Resumen!K28,IF(D13=Resumen!Q9,Resumen!Q28,(IF(D13=Resumen!W9,Resumen!W28,IF(D13=Resumen!AC9,Resumen!AC28,IF(D13=Resumen!AI9,Resumen!AI28,"Selecciona una flota"))))) )))</f>
        <v>Selecciona una flota</v>
      </c>
      <c r="G61" s="551" t="s">
        <v>199</v>
      </c>
      <c r="H61" s="52"/>
      <c r="I61" s="510"/>
      <c r="J61" s="475"/>
      <c r="K61" s="478"/>
      <c r="L61" s="504"/>
      <c r="M61" s="537"/>
      <c r="N61" s="52"/>
      <c r="O61" s="538"/>
      <c r="P61" s="514"/>
      <c r="Q61" s="478"/>
    </row>
    <row r="62" ht="18.75" customHeight="1">
      <c r="A62" s="475"/>
      <c r="B62" s="504"/>
      <c r="C62" s="230"/>
      <c r="D62" s="230"/>
      <c r="E62" s="230"/>
      <c r="F62" s="230"/>
      <c r="G62" s="230"/>
      <c r="H62" s="52"/>
      <c r="I62" s="510"/>
      <c r="J62" s="475"/>
      <c r="K62" s="478"/>
      <c r="L62" s="504"/>
      <c r="M62" s="52"/>
      <c r="N62" s="52"/>
      <c r="O62" s="521"/>
      <c r="P62" s="510"/>
      <c r="Q62" s="478"/>
    </row>
    <row r="63" ht="18.75" customHeight="1">
      <c r="A63" s="475"/>
      <c r="B63" s="504"/>
      <c r="C63" s="580" t="s">
        <v>200</v>
      </c>
      <c r="D63" s="527"/>
      <c r="F63" s="579" t="str">
        <f>IF(D13=Resumen!E9,Resumen!E30,(IF(D13=Resumen!K9,Resumen!K30,IF(D13=Resumen!Q9,Resumen!Q30,(IF(D13=Resumen!W9,Resumen!W30,IF(D13=Resumen!AC9,Resumen!AC30,IF(D13=Resumen!AI9,Resumen!AI30,"Selecciona una flota"))))) )))</f>
        <v>Selecciona una flota</v>
      </c>
      <c r="G63" s="551" t="s">
        <v>201</v>
      </c>
      <c r="H63" s="52"/>
      <c r="I63" s="510"/>
      <c r="J63" s="475"/>
      <c r="K63" s="478"/>
      <c r="L63" s="504"/>
      <c r="M63" s="537"/>
      <c r="N63" s="52"/>
      <c r="O63" s="538"/>
      <c r="P63" s="514"/>
      <c r="Q63" s="478"/>
    </row>
    <row r="64" ht="18.75" customHeight="1">
      <c r="A64" s="475"/>
      <c r="B64" s="552"/>
      <c r="C64" s="555"/>
      <c r="D64" s="581"/>
      <c r="E64" s="555"/>
      <c r="F64" s="555"/>
      <c r="G64" s="555"/>
      <c r="H64" s="555"/>
      <c r="I64" s="556"/>
      <c r="J64" s="475"/>
      <c r="K64" s="478"/>
      <c r="L64" s="552"/>
      <c r="M64" s="555"/>
      <c r="N64" s="555"/>
      <c r="O64" s="557"/>
      <c r="P64" s="556"/>
      <c r="Q64" s="478"/>
    </row>
    <row r="65" ht="8.25" customHeight="1">
      <c r="A65" s="471"/>
      <c r="B65" s="479"/>
      <c r="C65" s="475"/>
      <c r="H65" s="481"/>
      <c r="I65" s="481"/>
      <c r="J65" s="475"/>
      <c r="K65" s="476"/>
      <c r="L65" s="482"/>
      <c r="M65" s="482"/>
      <c r="N65" s="482"/>
      <c r="O65" s="486"/>
      <c r="P65" s="482"/>
      <c r="Q65" s="478"/>
    </row>
    <row r="66" ht="18.75" customHeight="1">
      <c r="A66" s="475"/>
      <c r="B66" s="497"/>
      <c r="C66" s="558" t="s">
        <v>202</v>
      </c>
      <c r="D66" s="559"/>
      <c r="E66" s="559"/>
      <c r="F66" s="559"/>
      <c r="G66" s="559"/>
      <c r="H66" s="499"/>
      <c r="I66" s="500"/>
      <c r="J66" s="475"/>
      <c r="K66" s="478"/>
      <c r="L66" s="497"/>
      <c r="M66" s="499"/>
      <c r="N66" s="499"/>
      <c r="O66" s="560"/>
      <c r="P66" s="500"/>
      <c r="Q66" s="478"/>
    </row>
    <row r="67" ht="18.75" customHeight="1">
      <c r="A67" s="475"/>
      <c r="B67" s="504"/>
      <c r="I67" s="578"/>
      <c r="J67" s="475"/>
      <c r="K67" s="478"/>
      <c r="L67" s="504"/>
      <c r="M67" s="52"/>
      <c r="N67" s="52"/>
      <c r="O67" s="521"/>
      <c r="P67" s="510"/>
      <c r="Q67" s="478"/>
    </row>
    <row r="68" ht="18.75" customHeight="1">
      <c r="A68" s="475"/>
      <c r="B68" s="504"/>
      <c r="C68" s="582" t="s">
        <v>203</v>
      </c>
      <c r="H68" s="52"/>
      <c r="I68" s="510"/>
      <c r="J68" s="475"/>
      <c r="K68" s="478"/>
      <c r="L68" s="504"/>
      <c r="M68" s="562" t="s">
        <v>164</v>
      </c>
      <c r="N68" s="563"/>
      <c r="O68" s="564" t="s">
        <v>165</v>
      </c>
      <c r="P68" s="510"/>
      <c r="Q68" s="478"/>
    </row>
    <row r="69" ht="18.75" customHeight="1">
      <c r="A69" s="475"/>
      <c r="B69" s="504"/>
      <c r="H69" s="52"/>
      <c r="I69" s="510"/>
      <c r="J69" s="475"/>
      <c r="K69" s="478"/>
      <c r="L69" s="504"/>
      <c r="M69" s="52"/>
      <c r="N69" s="52"/>
      <c r="O69" s="521"/>
      <c r="P69" s="510"/>
      <c r="Q69" s="478"/>
    </row>
    <row r="70" ht="18.75" customHeight="1">
      <c r="A70" s="475"/>
      <c r="B70" s="504"/>
      <c r="C70" s="583" t="s">
        <v>204</v>
      </c>
      <c r="D70" s="584"/>
      <c r="E70" s="584"/>
      <c r="F70" s="585"/>
      <c r="G70" s="586" t="s">
        <v>75</v>
      </c>
      <c r="H70" s="587"/>
      <c r="I70" s="510"/>
      <c r="J70" s="475"/>
      <c r="K70" s="478"/>
      <c r="L70" s="504"/>
      <c r="M70" s="537"/>
      <c r="N70" s="52"/>
      <c r="O70" s="538"/>
      <c r="P70" s="514"/>
      <c r="Q70" s="478"/>
    </row>
    <row r="71" ht="18.75" customHeight="1">
      <c r="A71" s="475"/>
      <c r="B71" s="504"/>
      <c r="C71" s="588"/>
      <c r="D71" s="584"/>
      <c r="E71" s="584"/>
      <c r="F71" s="589"/>
      <c r="G71" s="574"/>
      <c r="H71" s="52"/>
      <c r="I71" s="510"/>
      <c r="J71" s="475"/>
      <c r="K71" s="478"/>
      <c r="L71" s="504"/>
      <c r="M71" s="53"/>
      <c r="N71" s="52"/>
      <c r="O71" s="590"/>
      <c r="P71" s="514"/>
      <c r="Q71" s="478"/>
    </row>
    <row r="72" ht="18.75" customHeight="1">
      <c r="A72" s="475"/>
      <c r="B72" s="504"/>
      <c r="C72" s="591" t="s">
        <v>205</v>
      </c>
      <c r="D72" s="584"/>
      <c r="E72" s="584"/>
      <c r="F72" s="585"/>
      <c r="G72" s="574" t="s">
        <v>206</v>
      </c>
      <c r="H72" s="52"/>
      <c r="I72" s="510"/>
      <c r="J72" s="475"/>
      <c r="K72" s="478"/>
      <c r="L72" s="504"/>
      <c r="M72" s="537"/>
      <c r="N72" s="52"/>
      <c r="O72" s="538"/>
      <c r="P72" s="514"/>
      <c r="Q72" s="478"/>
    </row>
    <row r="73" ht="18.75" customHeight="1">
      <c r="A73" s="475"/>
      <c r="B73" s="504"/>
      <c r="C73" s="588" t="s">
        <v>207</v>
      </c>
      <c r="D73" s="230"/>
      <c r="E73" s="230"/>
      <c r="F73" s="230"/>
      <c r="G73" s="230"/>
      <c r="H73" s="52"/>
      <c r="I73" s="510"/>
      <c r="J73" s="475"/>
      <c r="K73" s="478"/>
      <c r="L73" s="504"/>
      <c r="M73" s="52"/>
      <c r="N73" s="52"/>
      <c r="O73" s="521"/>
      <c r="P73" s="510"/>
      <c r="Q73" s="478"/>
    </row>
    <row r="74" ht="18.75" customHeight="1">
      <c r="A74" s="475"/>
      <c r="B74" s="504"/>
      <c r="C74" s="591" t="s">
        <v>208</v>
      </c>
      <c r="D74" s="584"/>
      <c r="E74" s="584"/>
      <c r="F74" s="592"/>
      <c r="G74" s="574" t="s">
        <v>209</v>
      </c>
      <c r="H74" s="52"/>
      <c r="I74" s="510"/>
      <c r="J74" s="475"/>
      <c r="K74" s="478"/>
      <c r="L74" s="504"/>
      <c r="M74" s="537"/>
      <c r="N74" s="52"/>
      <c r="O74" s="538"/>
      <c r="P74" s="514"/>
      <c r="Q74" s="478"/>
    </row>
    <row r="75" ht="18.75" customHeight="1">
      <c r="A75" s="475"/>
      <c r="B75" s="504"/>
      <c r="C75" s="588" t="s">
        <v>207</v>
      </c>
      <c r="D75" s="230"/>
      <c r="E75" s="230"/>
      <c r="F75" s="230"/>
      <c r="G75" s="230"/>
      <c r="H75" s="52"/>
      <c r="I75" s="510"/>
      <c r="J75" s="475"/>
      <c r="K75" s="478"/>
      <c r="L75" s="504"/>
      <c r="M75" s="52"/>
      <c r="N75" s="52"/>
      <c r="O75" s="521"/>
      <c r="P75" s="510"/>
      <c r="Q75" s="478"/>
    </row>
    <row r="76" ht="18.75" customHeight="1">
      <c r="A76" s="475"/>
      <c r="B76" s="504"/>
      <c r="C76" s="591" t="s">
        <v>210</v>
      </c>
      <c r="D76" s="584"/>
      <c r="E76" s="584"/>
      <c r="F76" s="592"/>
      <c r="G76" s="574" t="s">
        <v>211</v>
      </c>
      <c r="H76" s="52"/>
      <c r="I76" s="510"/>
      <c r="J76" s="475"/>
      <c r="K76" s="478"/>
      <c r="L76" s="504"/>
      <c r="M76" s="537"/>
      <c r="N76" s="52"/>
      <c r="O76" s="538"/>
      <c r="P76" s="514"/>
      <c r="Q76" s="478"/>
    </row>
    <row r="77" ht="18.75" customHeight="1">
      <c r="A77" s="475"/>
      <c r="B77" s="504"/>
      <c r="C77" s="588" t="s">
        <v>207</v>
      </c>
      <c r="D77" s="230"/>
      <c r="E77" s="230"/>
      <c r="F77" s="230"/>
      <c r="G77" s="230"/>
      <c r="H77" s="52"/>
      <c r="I77" s="510"/>
      <c r="J77" s="475"/>
      <c r="K77" s="478"/>
      <c r="L77" s="504"/>
      <c r="M77" s="52"/>
      <c r="N77" s="52"/>
      <c r="O77" s="521"/>
      <c r="P77" s="510"/>
      <c r="Q77" s="478"/>
    </row>
    <row r="78" ht="18.75" customHeight="1">
      <c r="A78" s="475"/>
      <c r="B78" s="504"/>
      <c r="C78" s="583" t="s">
        <v>212</v>
      </c>
      <c r="D78" s="584"/>
      <c r="E78" s="584"/>
      <c r="F78" s="593"/>
      <c r="G78" s="574" t="s">
        <v>211</v>
      </c>
      <c r="H78" s="52"/>
      <c r="I78" s="510"/>
      <c r="J78" s="475"/>
      <c r="K78" s="478"/>
      <c r="L78" s="504"/>
      <c r="M78" s="537"/>
      <c r="N78" s="52"/>
      <c r="O78" s="538"/>
      <c r="P78" s="514"/>
      <c r="Q78" s="478"/>
    </row>
    <row r="79" ht="18.75" customHeight="1">
      <c r="A79" s="475"/>
      <c r="B79" s="504"/>
      <c r="C79" s="588" t="s">
        <v>207</v>
      </c>
      <c r="D79" s="230"/>
      <c r="E79" s="230"/>
      <c r="F79" s="230"/>
      <c r="G79" s="230"/>
      <c r="H79" s="52"/>
      <c r="I79" s="510"/>
      <c r="J79" s="475"/>
      <c r="K79" s="478"/>
      <c r="L79" s="504"/>
      <c r="M79" s="52"/>
      <c r="N79" s="52"/>
      <c r="O79" s="521"/>
      <c r="P79" s="510"/>
      <c r="Q79" s="478"/>
    </row>
    <row r="80" ht="18.75" customHeight="1">
      <c r="A80" s="475"/>
      <c r="B80" s="504"/>
      <c r="C80" s="591" t="s">
        <v>213</v>
      </c>
      <c r="D80" s="584"/>
      <c r="E80" s="584"/>
      <c r="F80" s="593"/>
      <c r="G80" s="574" t="s">
        <v>211</v>
      </c>
      <c r="H80" s="52"/>
      <c r="I80" s="510"/>
      <c r="J80" s="475"/>
      <c r="K80" s="478"/>
      <c r="L80" s="504"/>
      <c r="M80" s="537"/>
      <c r="N80" s="52"/>
      <c r="O80" s="538"/>
      <c r="P80" s="514"/>
      <c r="Q80" s="478"/>
    </row>
    <row r="81" ht="18.75" customHeight="1">
      <c r="A81" s="475"/>
      <c r="B81" s="504"/>
      <c r="C81" s="588" t="s">
        <v>207</v>
      </c>
      <c r="D81" s="230"/>
      <c r="E81" s="230"/>
      <c r="F81" s="230"/>
      <c r="G81" s="230"/>
      <c r="H81" s="52"/>
      <c r="I81" s="510"/>
      <c r="J81" s="475"/>
      <c r="K81" s="478"/>
      <c r="L81" s="504"/>
      <c r="M81" s="52"/>
      <c r="N81" s="52"/>
      <c r="O81" s="521"/>
      <c r="P81" s="510"/>
      <c r="Q81" s="478"/>
    </row>
    <row r="82" ht="18.75" customHeight="1">
      <c r="A82" s="475"/>
      <c r="B82" s="504"/>
      <c r="C82" s="591" t="s">
        <v>214</v>
      </c>
      <c r="D82" s="584"/>
      <c r="E82" s="584"/>
      <c r="F82" s="593"/>
      <c r="G82" s="551" t="s">
        <v>215</v>
      </c>
      <c r="H82" s="52"/>
      <c r="I82" s="510"/>
      <c r="J82" s="475"/>
      <c r="K82" s="478"/>
      <c r="L82" s="504"/>
      <c r="M82" s="537"/>
      <c r="N82" s="52"/>
      <c r="O82" s="538"/>
      <c r="P82" s="514"/>
      <c r="Q82" s="478"/>
    </row>
    <row r="83" ht="18.75" customHeight="1">
      <c r="A83" s="475"/>
      <c r="B83" s="504"/>
      <c r="C83" s="588" t="s">
        <v>207</v>
      </c>
      <c r="D83" s="230"/>
      <c r="E83" s="230"/>
      <c r="F83" s="230"/>
      <c r="G83" s="230"/>
      <c r="H83" s="52"/>
      <c r="I83" s="510"/>
      <c r="J83" s="475"/>
      <c r="K83" s="478"/>
      <c r="L83" s="504"/>
      <c r="M83" s="52"/>
      <c r="N83" s="52"/>
      <c r="O83" s="521"/>
      <c r="P83" s="510"/>
      <c r="Q83" s="478"/>
    </row>
    <row r="84" ht="18.75" customHeight="1">
      <c r="A84" s="475"/>
      <c r="B84" s="552"/>
      <c r="C84" s="554"/>
      <c r="D84" s="554"/>
      <c r="E84" s="554"/>
      <c r="F84" s="554"/>
      <c r="G84" s="554"/>
      <c r="H84" s="555"/>
      <c r="I84" s="556"/>
      <c r="J84" s="475"/>
      <c r="K84" s="478"/>
      <c r="L84" s="552"/>
      <c r="M84" s="555"/>
      <c r="N84" s="555"/>
      <c r="O84" s="557"/>
      <c r="P84" s="556"/>
      <c r="Q84" s="478"/>
    </row>
    <row r="85" ht="18.75" customHeight="1">
      <c r="A85" s="475"/>
      <c r="B85" s="491"/>
      <c r="C85" s="594"/>
      <c r="D85" s="594"/>
      <c r="E85" s="594"/>
      <c r="F85" s="594"/>
      <c r="G85" s="594"/>
      <c r="H85" s="595"/>
      <c r="I85" s="475"/>
      <c r="J85" s="475"/>
      <c r="K85" s="478"/>
      <c r="L85" s="478"/>
      <c r="M85" s="478"/>
      <c r="N85" s="478"/>
      <c r="O85" s="478"/>
      <c r="P85" s="478"/>
      <c r="Q85" s="478"/>
    </row>
  </sheetData>
  <mergeCells count="43">
    <mergeCell ref="G13:G14"/>
    <mergeCell ref="M13:M14"/>
    <mergeCell ref="M18:M20"/>
    <mergeCell ref="O18:O20"/>
    <mergeCell ref="C1:G1"/>
    <mergeCell ref="C4:F4"/>
    <mergeCell ref="B5:I7"/>
    <mergeCell ref="B8:I11"/>
    <mergeCell ref="L9:P10"/>
    <mergeCell ref="C13:C14"/>
    <mergeCell ref="O13:O14"/>
    <mergeCell ref="D13:F14"/>
    <mergeCell ref="C15:G16"/>
    <mergeCell ref="C17:G17"/>
    <mergeCell ref="F18:G18"/>
    <mergeCell ref="F19:G19"/>
    <mergeCell ref="F20:G20"/>
    <mergeCell ref="C21:G21"/>
    <mergeCell ref="C23:G23"/>
    <mergeCell ref="C25:G25"/>
    <mergeCell ref="C27:E28"/>
    <mergeCell ref="C29:E29"/>
    <mergeCell ref="F29:G30"/>
    <mergeCell ref="M29:M30"/>
    <mergeCell ref="O29:O30"/>
    <mergeCell ref="F48:G48"/>
    <mergeCell ref="C50:D50"/>
    <mergeCell ref="F50:G50"/>
    <mergeCell ref="M50:M52"/>
    <mergeCell ref="O50:O52"/>
    <mergeCell ref="C51:E52"/>
    <mergeCell ref="F51:G52"/>
    <mergeCell ref="C65:G65"/>
    <mergeCell ref="C66:G67"/>
    <mergeCell ref="C68:G69"/>
    <mergeCell ref="G70:H70"/>
    <mergeCell ref="C31:G31"/>
    <mergeCell ref="C33:G33"/>
    <mergeCell ref="C34:D34"/>
    <mergeCell ref="C42:G42"/>
    <mergeCell ref="C43:G44"/>
    <mergeCell ref="C45:G46"/>
    <mergeCell ref="F47:G47"/>
  </mergeCells>
  <conditionalFormatting sqref="F29:G30">
    <cfRule type="notContainsBlanks" dxfId="0" priority="1">
      <formula>LEN(TRIM(F29))&gt;0</formula>
    </cfRule>
  </conditionalFormatting>
  <dataValidations>
    <dataValidation type="list" allowBlank="1" sqref="F26 F56">
      <formula1>Data!$C$44:$C$46</formula1>
    </dataValidation>
    <dataValidation type="list" allowBlank="1" sqref="D13">
      <formula1>Data!$J$17:$J$23</formula1>
    </dataValidation>
    <dataValidation type="list" allowBlank="1" sqref="G70">
      <formula1>Data!$B$10:$B$13</formula1>
    </dataValidation>
    <dataValidation type="list" allowBlank="1" showInputMessage="1" prompt="Haz clic e introduce un valor de intervalo Data!C25:C29" sqref="F32">
      <formula1>Data!$D$17:$D$21</formula1>
    </dataValidation>
    <dataValidation type="list" allowBlank="1" sqref="F50">
      <formula1>Data!$F$32:$F$36</formula1>
    </dataValidation>
  </dataValidation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3B5DB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2" max="3" width="3.63"/>
    <col customWidth="1" min="4" max="4" width="1.38"/>
    <col customWidth="1" min="5" max="15" width="12.88"/>
    <col customWidth="1" min="16" max="20" width="2.38"/>
    <col customWidth="1" min="21" max="31" width="13.0"/>
    <col customWidth="1" min="32" max="33" width="2.75"/>
    <col customWidth="1" min="34" max="34" width="2.63"/>
  </cols>
  <sheetData>
    <row r="1" ht="18.75" customHeight="1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</row>
    <row r="2" ht="18.75" customHeight="1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8"/>
    </row>
    <row r="3" ht="18.75" customHeight="1">
      <c r="A3" s="596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6"/>
      <c r="Y3" s="596"/>
      <c r="Z3" s="596"/>
      <c r="AA3" s="596"/>
      <c r="AB3" s="596"/>
      <c r="AC3" s="596"/>
      <c r="AD3" s="596"/>
      <c r="AE3" s="596"/>
      <c r="AF3" s="596"/>
      <c r="AG3" s="596"/>
      <c r="AH3" s="598"/>
    </row>
    <row r="4" ht="18.75" customHeight="1">
      <c r="A4" s="596"/>
      <c r="B4" s="596"/>
      <c r="C4" s="596"/>
      <c r="D4" s="596"/>
      <c r="E4" s="596"/>
      <c r="F4" s="596"/>
      <c r="G4" s="596"/>
      <c r="H4" s="599" t="s">
        <v>216</v>
      </c>
      <c r="I4" s="600"/>
      <c r="J4" s="601"/>
      <c r="K4" s="596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6"/>
      <c r="Y4" s="596"/>
      <c r="Z4" s="596"/>
      <c r="AA4" s="596"/>
      <c r="AB4" s="596"/>
      <c r="AC4" s="596"/>
      <c r="AD4" s="596"/>
      <c r="AE4" s="596"/>
      <c r="AF4" s="596"/>
      <c r="AG4" s="596"/>
      <c r="AH4" s="598"/>
    </row>
    <row r="5" ht="18.75" customHeight="1">
      <c r="A5" s="596"/>
      <c r="B5" s="596"/>
      <c r="C5" s="596"/>
      <c r="D5" s="596"/>
      <c r="E5" s="596"/>
      <c r="F5" s="596"/>
      <c r="G5" s="596"/>
      <c r="H5" s="602" t="s">
        <v>217</v>
      </c>
      <c r="I5" s="600"/>
      <c r="J5" s="601"/>
      <c r="K5" s="596"/>
      <c r="L5" s="597" t="s">
        <v>218</v>
      </c>
      <c r="Y5" s="596"/>
      <c r="Z5" s="596"/>
      <c r="AA5" s="596"/>
      <c r="AB5" s="596"/>
      <c r="AC5" s="596"/>
      <c r="AD5" s="596"/>
      <c r="AE5" s="596"/>
      <c r="AF5" s="596"/>
      <c r="AG5" s="596"/>
      <c r="AH5" s="598"/>
    </row>
    <row r="6" ht="18.75" customHeight="1">
      <c r="A6" s="596"/>
      <c r="B6" s="596"/>
      <c r="C6" s="596"/>
      <c r="D6" s="596"/>
      <c r="E6" s="596"/>
      <c r="F6" s="596"/>
      <c r="G6" s="596"/>
      <c r="H6" s="603" t="s">
        <v>219</v>
      </c>
      <c r="I6" s="600"/>
      <c r="J6" s="600"/>
      <c r="K6" s="596"/>
      <c r="Y6" s="604"/>
      <c r="Z6" s="604"/>
      <c r="AA6" s="604"/>
      <c r="AB6" s="604"/>
      <c r="AC6" s="604"/>
      <c r="AD6" s="604"/>
      <c r="AE6" s="604"/>
      <c r="AF6" s="604"/>
      <c r="AG6" s="604"/>
      <c r="AH6" s="598"/>
    </row>
    <row r="7" ht="9.0" customHeight="1">
      <c r="A7" s="596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  <c r="AE7" s="598"/>
      <c r="AF7" s="604"/>
      <c r="AG7" s="604"/>
      <c r="AH7" s="598"/>
    </row>
    <row r="8" ht="18.75" customHeight="1">
      <c r="A8" s="596"/>
      <c r="I8" s="605"/>
      <c r="R8" s="598"/>
      <c r="AH8" s="598"/>
    </row>
    <row r="9" ht="18.75" customHeight="1">
      <c r="A9" s="596"/>
      <c r="E9" s="606" t="s">
        <v>220</v>
      </c>
      <c r="F9" s="97"/>
      <c r="G9" s="97"/>
      <c r="H9" s="97"/>
      <c r="I9" s="97"/>
      <c r="J9" s="97"/>
      <c r="K9" s="97"/>
      <c r="L9" s="97"/>
      <c r="M9" s="97"/>
      <c r="N9" s="97"/>
      <c r="O9" s="98"/>
      <c r="R9" s="598"/>
      <c r="U9" s="606" t="s">
        <v>221</v>
      </c>
      <c r="V9" s="97"/>
      <c r="W9" s="97"/>
      <c r="X9" s="97"/>
      <c r="Y9" s="97"/>
      <c r="Z9" s="97"/>
      <c r="AA9" s="97"/>
      <c r="AB9" s="97"/>
      <c r="AC9" s="97"/>
      <c r="AD9" s="97"/>
      <c r="AE9" s="98"/>
      <c r="AH9" s="598"/>
    </row>
    <row r="10" ht="18.75" customHeight="1">
      <c r="A10" s="596"/>
      <c r="E10" s="101"/>
      <c r="F10" s="102"/>
      <c r="G10" s="102"/>
      <c r="H10" s="102"/>
      <c r="I10" s="102"/>
      <c r="J10" s="102"/>
      <c r="K10" s="102"/>
      <c r="L10" s="102"/>
      <c r="M10" s="102"/>
      <c r="N10" s="102"/>
      <c r="O10" s="103"/>
      <c r="R10" s="598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  <c r="AH10" s="598"/>
    </row>
    <row r="11" ht="18.75" customHeight="1">
      <c r="A11" s="596"/>
      <c r="R11" s="598"/>
      <c r="V11" s="607" t="s">
        <v>222</v>
      </c>
      <c r="AH11" s="598"/>
    </row>
    <row r="12" ht="18.75" customHeight="1">
      <c r="A12" s="596"/>
      <c r="B12" s="608" t="s">
        <v>223</v>
      </c>
      <c r="C12" s="98"/>
      <c r="E12" s="609" t="s">
        <v>224</v>
      </c>
      <c r="F12" s="600"/>
      <c r="G12" s="601"/>
      <c r="H12" s="610" t="s">
        <v>225</v>
      </c>
      <c r="I12" s="601"/>
      <c r="K12" s="611" t="s">
        <v>226</v>
      </c>
      <c r="L12" s="600"/>
      <c r="M12" s="600"/>
      <c r="N12" s="612"/>
      <c r="O12" s="601"/>
      <c r="R12" s="598"/>
      <c r="AH12" s="598"/>
    </row>
    <row r="13" ht="18.75" customHeight="1">
      <c r="A13" s="596"/>
      <c r="B13" s="99"/>
      <c r="C13" s="100"/>
      <c r="K13" s="613" t="s">
        <v>227</v>
      </c>
      <c r="L13" s="600"/>
      <c r="M13" s="601"/>
      <c r="N13" s="614"/>
      <c r="O13" s="601"/>
      <c r="R13" s="598"/>
      <c r="AH13" s="598"/>
    </row>
    <row r="14" ht="18.75" customHeight="1">
      <c r="A14" s="596"/>
      <c r="B14" s="99"/>
      <c r="C14" s="100"/>
      <c r="R14" s="598"/>
      <c r="AH14" s="598"/>
    </row>
    <row r="15" ht="18.75" customHeight="1">
      <c r="A15" s="596"/>
      <c r="B15" s="99"/>
      <c r="C15" s="100"/>
      <c r="E15" s="615" t="s">
        <v>228</v>
      </c>
      <c r="F15" s="616" t="s">
        <v>229</v>
      </c>
      <c r="G15" s="601"/>
      <c r="H15" s="617" t="s">
        <v>230</v>
      </c>
      <c r="I15" s="617" t="s">
        <v>231</v>
      </c>
      <c r="K15" s="615" t="s">
        <v>228</v>
      </c>
      <c r="L15" s="616" t="s">
        <v>229</v>
      </c>
      <c r="M15" s="601"/>
      <c r="N15" s="617"/>
      <c r="O15" s="617" t="s">
        <v>231</v>
      </c>
      <c r="R15" s="598"/>
      <c r="V15" s="618" t="s">
        <v>232</v>
      </c>
      <c r="W15" s="600"/>
      <c r="X15" s="600"/>
      <c r="Y15" s="601"/>
      <c r="Z15" s="619"/>
      <c r="AA15" s="620" t="s">
        <v>233</v>
      </c>
      <c r="AB15" s="600"/>
      <c r="AC15" s="600"/>
      <c r="AD15" s="601"/>
      <c r="AH15" s="598"/>
    </row>
    <row r="16" ht="18.75" customHeight="1">
      <c r="A16" s="596"/>
      <c r="B16" s="99"/>
      <c r="C16" s="100"/>
      <c r="E16" s="603" t="s">
        <v>234</v>
      </c>
      <c r="F16" s="621" t="s">
        <v>235</v>
      </c>
      <c r="G16" s="601"/>
      <c r="H16" s="622"/>
      <c r="I16" s="623" t="s">
        <v>236</v>
      </c>
      <c r="K16" s="603" t="s">
        <v>237</v>
      </c>
      <c r="L16" s="624" t="s">
        <v>238</v>
      </c>
      <c r="M16" s="601"/>
      <c r="N16" s="625" t="str">
        <f>INDIRECT(CONCATENATE(H12,"!f63"))*INDIRECT(CONCATENATE(H12,"!f65"))*52</f>
        <v>#VALUE!</v>
      </c>
      <c r="O16" s="623" t="s">
        <v>239</v>
      </c>
      <c r="R16" s="598"/>
      <c r="V16" s="626" t="s">
        <v>240</v>
      </c>
      <c r="W16" s="600"/>
      <c r="X16" s="601"/>
      <c r="Y16" s="627" t="str">
        <f>AE83</f>
        <v>#VALUE!</v>
      </c>
      <c r="AA16" s="628" t="s">
        <v>241</v>
      </c>
      <c r="AB16" s="601"/>
      <c r="AC16" s="629" t="str">
        <f>H25/H27</f>
        <v>#VALUE!</v>
      </c>
      <c r="AD16" s="630" t="s">
        <v>242</v>
      </c>
      <c r="AH16" s="598"/>
    </row>
    <row r="17" ht="18.75" customHeight="1">
      <c r="A17" s="596"/>
      <c r="B17" s="99"/>
      <c r="C17" s="100"/>
      <c r="E17" s="603" t="s">
        <v>234</v>
      </c>
      <c r="F17" s="621" t="s">
        <v>243</v>
      </c>
      <c r="G17" s="601"/>
      <c r="H17" s="622"/>
      <c r="I17" s="623" t="s">
        <v>236</v>
      </c>
      <c r="K17" s="603" t="s">
        <v>237</v>
      </c>
      <c r="L17" s="624" t="s">
        <v>244</v>
      </c>
      <c r="M17" s="601"/>
      <c r="N17" s="631"/>
      <c r="O17" s="623" t="s">
        <v>245</v>
      </c>
      <c r="R17" s="598"/>
      <c r="V17" s="626" t="s">
        <v>246</v>
      </c>
      <c r="W17" s="600"/>
      <c r="X17" s="601"/>
      <c r="Y17" s="627" t="str">
        <f>AE100</f>
        <v>#VALUE!</v>
      </c>
      <c r="AA17" s="632" t="s">
        <v>247</v>
      </c>
      <c r="AB17" s="601"/>
      <c r="AC17" s="629" t="str">
        <f>N25/N27</f>
        <v>#VALUE!</v>
      </c>
      <c r="AD17" s="630" t="s">
        <v>248</v>
      </c>
      <c r="AH17" s="598"/>
    </row>
    <row r="18" ht="18.75" customHeight="1">
      <c r="A18" s="633"/>
      <c r="B18" s="99"/>
      <c r="C18" s="100"/>
      <c r="E18" s="603" t="s">
        <v>249</v>
      </c>
      <c r="F18" s="603" t="s">
        <v>250</v>
      </c>
      <c r="G18" s="601"/>
      <c r="H18" s="634">
        <v>0.0</v>
      </c>
      <c r="I18" s="635" t="s">
        <v>251</v>
      </c>
      <c r="K18" s="603" t="s">
        <v>237</v>
      </c>
      <c r="L18" s="636" t="s">
        <v>252</v>
      </c>
      <c r="M18" s="601"/>
      <c r="N18" s="637"/>
      <c r="O18" s="635" t="s">
        <v>251</v>
      </c>
      <c r="R18" s="598"/>
      <c r="V18" s="638" t="s">
        <v>253</v>
      </c>
      <c r="W18" s="600"/>
      <c r="X18" s="601"/>
      <c r="Y18" s="639" t="str">
        <f>IF(X26&lt;W26,V26,IF(X27&lt;W27,V27,IF(X28&lt;W28,V28,IF(X29&lt;W29,V29,IF(X30&lt;W30,V30,IF(X31&lt;W31,V31,IF(X32&lt;W32,V32,IF(X33&lt;W33,V33,"-"))))))))</f>
        <v>#VALUE!</v>
      </c>
      <c r="Z18" s="52"/>
      <c r="AA18" s="640" t="s">
        <v>254</v>
      </c>
      <c r="AB18" s="601"/>
      <c r="AC18" s="641" t="str">
        <f>Data!C128*H25/1000000- Data!C129*N25/1000000</f>
        <v>#VALUE!</v>
      </c>
      <c r="AD18" s="642" t="s">
        <v>255</v>
      </c>
      <c r="AH18" s="598"/>
    </row>
    <row r="19" ht="18.75" customHeight="1">
      <c r="A19" s="596"/>
      <c r="B19" s="99"/>
      <c r="C19" s="100"/>
      <c r="E19" s="603" t="s">
        <v>249</v>
      </c>
      <c r="F19" s="603" t="s">
        <v>256</v>
      </c>
      <c r="G19" s="601"/>
      <c r="H19" s="643"/>
      <c r="I19" s="635" t="s">
        <v>257</v>
      </c>
      <c r="K19" s="603" t="s">
        <v>237</v>
      </c>
      <c r="L19" s="621" t="s">
        <v>258</v>
      </c>
      <c r="M19" s="601"/>
      <c r="N19" s="644"/>
      <c r="O19" s="635" t="s">
        <v>251</v>
      </c>
      <c r="R19" s="598"/>
      <c r="AH19" s="598"/>
    </row>
    <row r="20" ht="18.75" customHeight="1">
      <c r="A20" s="596"/>
      <c r="B20" s="101"/>
      <c r="C20" s="103"/>
      <c r="E20" s="603" t="s">
        <v>249</v>
      </c>
      <c r="F20" s="603" t="s">
        <v>259</v>
      </c>
      <c r="G20" s="601"/>
      <c r="H20" s="645">
        <v>0.016</v>
      </c>
      <c r="I20" s="635" t="s">
        <v>251</v>
      </c>
      <c r="R20" s="598"/>
      <c r="AH20" s="598"/>
    </row>
    <row r="21" ht="18.75" customHeight="1">
      <c r="A21" s="59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646"/>
      <c r="Q21" s="646"/>
      <c r="R21" s="598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598"/>
    </row>
    <row r="22" ht="18.75" customHeight="1">
      <c r="A22" s="596"/>
      <c r="M22" s="647"/>
      <c r="P22" s="648"/>
      <c r="R22" s="598"/>
      <c r="AH22" s="598"/>
    </row>
    <row r="23" ht="18.75" customHeight="1">
      <c r="A23" s="596"/>
      <c r="B23" s="608" t="s">
        <v>260</v>
      </c>
      <c r="C23" s="98"/>
      <c r="E23" s="649" t="s">
        <v>261</v>
      </c>
      <c r="F23" s="600"/>
      <c r="G23" s="650" t="str">
        <f>N12</f>
        <v/>
      </c>
      <c r="H23" s="600"/>
      <c r="I23" s="601"/>
      <c r="K23" s="614" t="s">
        <v>262</v>
      </c>
      <c r="L23" s="600"/>
      <c r="M23" s="651" t="str">
        <f>N13</f>
        <v/>
      </c>
      <c r="N23" s="600"/>
      <c r="O23" s="601"/>
      <c r="R23" s="598"/>
      <c r="Y23" s="52"/>
      <c r="AH23" s="598"/>
    </row>
    <row r="24" ht="18.75" customHeight="1">
      <c r="A24" s="596"/>
      <c r="B24" s="99"/>
      <c r="C24" s="100"/>
      <c r="E24" s="615" t="s">
        <v>263</v>
      </c>
      <c r="F24" s="616" t="s">
        <v>229</v>
      </c>
      <c r="G24" s="601"/>
      <c r="H24" s="617" t="s">
        <v>230</v>
      </c>
      <c r="I24" s="617" t="s">
        <v>231</v>
      </c>
      <c r="K24" s="615" t="s">
        <v>263</v>
      </c>
      <c r="L24" s="616" t="s">
        <v>229</v>
      </c>
      <c r="M24" s="601"/>
      <c r="N24" s="617" t="s">
        <v>230</v>
      </c>
      <c r="O24" s="617" t="s">
        <v>231</v>
      </c>
      <c r="R24" s="598"/>
      <c r="V24" s="652"/>
      <c r="W24" s="653" t="s">
        <v>264</v>
      </c>
      <c r="X24" s="601"/>
      <c r="Y24" s="52"/>
      <c r="AF24" s="52"/>
      <c r="AG24" s="52"/>
      <c r="AH24" s="598"/>
    </row>
    <row r="25" ht="18.75" customHeight="1">
      <c r="A25" s="596"/>
      <c r="B25" s="99"/>
      <c r="C25" s="100"/>
      <c r="E25" s="603" t="s">
        <v>237</v>
      </c>
      <c r="F25" s="624" t="s">
        <v>238</v>
      </c>
      <c r="G25" s="601"/>
      <c r="H25" s="654" t="str">
        <f t="shared" ref="H25:H26" si="1">N16</f>
        <v>#VALUE!</v>
      </c>
      <c r="I25" s="623" t="s">
        <v>239</v>
      </c>
      <c r="K25" s="603" t="s">
        <v>237</v>
      </c>
      <c r="L25" s="624" t="s">
        <v>238</v>
      </c>
      <c r="M25" s="601"/>
      <c r="N25" s="654" t="str">
        <f t="shared" ref="N25:N26" si="2">N16</f>
        <v>#VALUE!</v>
      </c>
      <c r="O25" s="623" t="s">
        <v>239</v>
      </c>
      <c r="R25" s="598"/>
      <c r="V25" s="655" t="s">
        <v>178</v>
      </c>
      <c r="W25" s="656" t="s">
        <v>265</v>
      </c>
      <c r="X25" s="656" t="s">
        <v>266</v>
      </c>
      <c r="Y25" s="52"/>
      <c r="AF25" s="52"/>
      <c r="AG25" s="52"/>
      <c r="AH25" s="598"/>
    </row>
    <row r="26" ht="18.75" customHeight="1">
      <c r="A26" s="596"/>
      <c r="B26" s="99"/>
      <c r="C26" s="100"/>
      <c r="E26" s="603" t="s">
        <v>237</v>
      </c>
      <c r="F26" s="624" t="s">
        <v>267</v>
      </c>
      <c r="G26" s="601"/>
      <c r="H26" s="654" t="str">
        <f t="shared" si="1"/>
        <v/>
      </c>
      <c r="I26" s="623" t="s">
        <v>245</v>
      </c>
      <c r="K26" s="603" t="s">
        <v>237</v>
      </c>
      <c r="L26" s="624" t="s">
        <v>267</v>
      </c>
      <c r="M26" s="601"/>
      <c r="N26" s="654" t="str">
        <f t="shared" si="2"/>
        <v/>
      </c>
      <c r="O26" s="623" t="s">
        <v>245</v>
      </c>
      <c r="R26" s="598"/>
      <c r="V26" s="657">
        <v>1.0</v>
      </c>
      <c r="W26" s="658" t="str">
        <f>W83</f>
        <v>#VALUE!</v>
      </c>
      <c r="X26" s="658" t="str">
        <f>W100</f>
        <v>#VALUE!</v>
      </c>
      <c r="Y26" s="52"/>
      <c r="AA26" s="52"/>
      <c r="AB26" s="52"/>
      <c r="AC26" s="52"/>
      <c r="AD26" s="52"/>
      <c r="AE26" s="52"/>
      <c r="AF26" s="52"/>
      <c r="AG26" s="52"/>
      <c r="AH26" s="598"/>
    </row>
    <row r="27">
      <c r="A27" s="596"/>
      <c r="B27" s="99"/>
      <c r="C27" s="100"/>
      <c r="E27" s="603" t="s">
        <v>237</v>
      </c>
      <c r="F27" s="624" t="s">
        <v>268</v>
      </c>
      <c r="G27" s="601"/>
      <c r="H27" s="659"/>
      <c r="I27" s="623" t="s">
        <v>269</v>
      </c>
      <c r="K27" s="603" t="s">
        <v>237</v>
      </c>
      <c r="L27" s="624" t="s">
        <v>270</v>
      </c>
      <c r="M27" s="601"/>
      <c r="N27" s="660"/>
      <c r="O27" s="661" t="s">
        <v>271</v>
      </c>
      <c r="R27" s="598"/>
      <c r="V27" s="662">
        <v>2.0</v>
      </c>
      <c r="W27" s="663" t="str">
        <f>X83+W26</f>
        <v>#VALUE!</v>
      </c>
      <c r="X27" s="663" t="str">
        <f>X100+X26</f>
        <v>#VALUE!</v>
      </c>
      <c r="Y27" s="52"/>
      <c r="AA27" s="52"/>
      <c r="AB27" s="52"/>
      <c r="AC27" s="52"/>
      <c r="AD27" s="52"/>
      <c r="AE27" s="52"/>
      <c r="AF27" s="52"/>
      <c r="AG27" s="52"/>
      <c r="AH27" s="598"/>
    </row>
    <row r="28" ht="18.75" customHeight="1">
      <c r="A28" s="596"/>
      <c r="B28" s="101"/>
      <c r="C28" s="103"/>
      <c r="E28" s="603" t="s">
        <v>237</v>
      </c>
      <c r="F28" s="621" t="s">
        <v>272</v>
      </c>
      <c r="G28" s="601"/>
      <c r="H28" s="664"/>
      <c r="I28" s="635" t="s">
        <v>273</v>
      </c>
      <c r="R28" s="598"/>
      <c r="V28" s="662">
        <v>3.0</v>
      </c>
      <c r="W28" s="663" t="str">
        <f>Y83+W27</f>
        <v>#VALUE!</v>
      </c>
      <c r="X28" s="663" t="str">
        <f>Y100+X27</f>
        <v>#VALUE!</v>
      </c>
      <c r="Y28" s="52"/>
      <c r="AH28" s="598"/>
    </row>
    <row r="29" ht="18.75" customHeight="1">
      <c r="A29" s="59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598"/>
      <c r="V29" s="662">
        <v>4.0</v>
      </c>
      <c r="W29" s="663" t="str">
        <f>Z83+W28</f>
        <v>#VALUE!</v>
      </c>
      <c r="X29" s="663" t="str">
        <f>Z100+X28</f>
        <v>#VALUE!</v>
      </c>
      <c r="Y29" s="52"/>
      <c r="AA29" s="52"/>
      <c r="AB29" s="52"/>
      <c r="AC29" s="52"/>
      <c r="AD29" s="52"/>
      <c r="AE29" s="52"/>
      <c r="AF29" s="52"/>
      <c r="AG29" s="52"/>
      <c r="AH29" s="598"/>
    </row>
    <row r="30" ht="18.75" customHeight="1">
      <c r="A30" s="596"/>
      <c r="R30" s="598"/>
      <c r="V30" s="662">
        <v>5.0</v>
      </c>
      <c r="W30" s="663" t="str">
        <f>AA83+W29</f>
        <v>#VALUE!</v>
      </c>
      <c r="X30" s="663" t="str">
        <f>AA100+X29</f>
        <v>#VALUE!</v>
      </c>
      <c r="Y30" s="52"/>
      <c r="AA30" s="52"/>
      <c r="AB30" s="52"/>
      <c r="AC30" s="52"/>
      <c r="AD30" s="52"/>
      <c r="AE30" s="52"/>
      <c r="AF30" s="52"/>
      <c r="AG30" s="52"/>
      <c r="AH30" s="598"/>
    </row>
    <row r="31" ht="18.75" customHeight="1">
      <c r="A31" s="596"/>
      <c r="B31" s="665" t="s">
        <v>274</v>
      </c>
      <c r="C31" s="98"/>
      <c r="E31" s="649" t="s">
        <v>261</v>
      </c>
      <c r="F31" s="600"/>
      <c r="G31" s="650" t="str">
        <f>G23</f>
        <v/>
      </c>
      <c r="H31" s="600"/>
      <c r="I31" s="601"/>
      <c r="K31" s="614" t="s">
        <v>262</v>
      </c>
      <c r="L31" s="600"/>
      <c r="M31" s="651" t="str">
        <f>M23</f>
        <v/>
      </c>
      <c r="N31" s="600"/>
      <c r="O31" s="601"/>
      <c r="R31" s="598"/>
      <c r="V31" s="662">
        <v>6.0</v>
      </c>
      <c r="W31" s="663" t="str">
        <f>AB83+W30</f>
        <v>#VALUE!</v>
      </c>
      <c r="X31" s="663" t="str">
        <f>AB100+X30</f>
        <v>#VALUE!</v>
      </c>
      <c r="Y31" s="52"/>
      <c r="AH31" s="598"/>
    </row>
    <row r="32" ht="18.75" customHeight="1">
      <c r="A32" s="596"/>
      <c r="B32" s="99"/>
      <c r="C32" s="100"/>
      <c r="E32" s="615" t="s">
        <v>275</v>
      </c>
      <c r="F32" s="616" t="s">
        <v>229</v>
      </c>
      <c r="G32" s="601"/>
      <c r="H32" s="617" t="s">
        <v>276</v>
      </c>
      <c r="I32" s="617" t="s">
        <v>231</v>
      </c>
      <c r="K32" s="615" t="s">
        <v>275</v>
      </c>
      <c r="L32" s="616" t="s">
        <v>229</v>
      </c>
      <c r="M32" s="601"/>
      <c r="N32" s="617" t="s">
        <v>276</v>
      </c>
      <c r="O32" s="617" t="s">
        <v>231</v>
      </c>
      <c r="R32" s="598"/>
      <c r="V32" s="666">
        <v>7.0</v>
      </c>
      <c r="W32" s="667" t="str">
        <f>AC83+W31</f>
        <v>#VALUE!</v>
      </c>
      <c r="X32" s="667" t="str">
        <f>AC100+X31</f>
        <v>#VALUE!</v>
      </c>
      <c r="Y32" s="52"/>
      <c r="AH32" s="598"/>
    </row>
    <row r="33" ht="18.75" customHeight="1">
      <c r="A33" s="596"/>
      <c r="B33" s="99"/>
      <c r="C33" s="100"/>
      <c r="E33" s="603" t="s">
        <v>234</v>
      </c>
      <c r="F33" s="621" t="s">
        <v>277</v>
      </c>
      <c r="G33" s="601"/>
      <c r="H33" s="668" t="str">
        <f>H16</f>
        <v/>
      </c>
      <c r="I33" s="623" t="s">
        <v>236</v>
      </c>
      <c r="K33" s="603" t="s">
        <v>234</v>
      </c>
      <c r="L33" s="621" t="s">
        <v>277</v>
      </c>
      <c r="M33" s="601"/>
      <c r="N33" s="668" t="str">
        <f>H17</f>
        <v/>
      </c>
      <c r="O33" s="623" t="s">
        <v>236</v>
      </c>
      <c r="R33" s="598"/>
      <c r="U33" s="52"/>
      <c r="V33" s="669">
        <v>8.0</v>
      </c>
      <c r="W33" s="670" t="str">
        <f>AD83+W32</f>
        <v>#VALUE!</v>
      </c>
      <c r="X33" s="670" t="str">
        <f>AD100+X32</f>
        <v>#VALUE!</v>
      </c>
      <c r="Y33" s="52"/>
      <c r="AH33" s="598"/>
    </row>
    <row r="34" ht="18.75" customHeight="1">
      <c r="A34" s="596"/>
      <c r="B34" s="99"/>
      <c r="C34" s="100"/>
      <c r="E34" s="603" t="s">
        <v>234</v>
      </c>
      <c r="F34" s="671" t="s">
        <v>278</v>
      </c>
      <c r="G34" s="601"/>
      <c r="H34" s="672"/>
      <c r="I34" s="623" t="s">
        <v>236</v>
      </c>
      <c r="K34" s="603" t="s">
        <v>234</v>
      </c>
      <c r="L34" s="671" t="s">
        <v>279</v>
      </c>
      <c r="M34" s="601"/>
      <c r="N34" s="672"/>
      <c r="O34" s="623" t="s">
        <v>236</v>
      </c>
      <c r="R34" s="598"/>
      <c r="U34" s="52"/>
      <c r="V34" s="673"/>
      <c r="W34" s="52"/>
      <c r="X34" s="52"/>
      <c r="Y34" s="52"/>
      <c r="AH34" s="598"/>
    </row>
    <row r="35" ht="18.75" customHeight="1">
      <c r="A35" s="596"/>
      <c r="B35" s="99"/>
      <c r="C35" s="100"/>
      <c r="E35" s="603" t="s">
        <v>280</v>
      </c>
      <c r="F35" s="674" t="s">
        <v>281</v>
      </c>
      <c r="G35" s="601"/>
      <c r="H35" s="622" t="str">
        <f>INDIRECT(CONCATENATE(H12,"!f70"))</f>
        <v/>
      </c>
      <c r="I35" s="623" t="s">
        <v>282</v>
      </c>
      <c r="K35" s="603" t="s">
        <v>280</v>
      </c>
      <c r="L35" s="624" t="s">
        <v>283</v>
      </c>
      <c r="M35" s="601"/>
      <c r="N35" s="675"/>
      <c r="O35" s="623" t="s">
        <v>284</v>
      </c>
      <c r="R35" s="598"/>
      <c r="U35" s="676" t="s">
        <v>285</v>
      </c>
      <c r="V35" s="97"/>
      <c r="W35" s="97"/>
      <c r="X35" s="98"/>
      <c r="Y35" s="52"/>
      <c r="AH35" s="598"/>
    </row>
    <row r="36" ht="18.75" customHeight="1">
      <c r="A36" s="596"/>
      <c r="B36" s="99"/>
      <c r="C36" s="100"/>
      <c r="E36" s="603" t="s">
        <v>280</v>
      </c>
      <c r="F36" s="624" t="s">
        <v>286</v>
      </c>
      <c r="G36" s="601"/>
      <c r="H36" s="622" t="str">
        <f>INDIRECT(CONCATENATE(H12,"!f74"))</f>
        <v/>
      </c>
      <c r="I36" s="623" t="s">
        <v>287</v>
      </c>
      <c r="K36" s="603" t="s">
        <v>280</v>
      </c>
      <c r="L36" s="624" t="s">
        <v>286</v>
      </c>
      <c r="M36" s="601"/>
      <c r="N36" s="677">
        <f>H36*0.5</f>
        <v>0</v>
      </c>
      <c r="O36" s="623" t="s">
        <v>287</v>
      </c>
      <c r="P36" s="678"/>
      <c r="R36" s="598"/>
      <c r="U36" s="99"/>
      <c r="X36" s="100"/>
      <c r="Y36" s="52"/>
      <c r="AH36" s="598"/>
    </row>
    <row r="37" ht="18.75" customHeight="1">
      <c r="A37" s="596"/>
      <c r="B37" s="99"/>
      <c r="C37" s="100"/>
      <c r="E37" s="603" t="s">
        <v>280</v>
      </c>
      <c r="F37" s="671" t="s">
        <v>288</v>
      </c>
      <c r="G37" s="601"/>
      <c r="H37" s="672">
        <v>0.0</v>
      </c>
      <c r="I37" s="623" t="s">
        <v>287</v>
      </c>
      <c r="K37" s="603" t="s">
        <v>280</v>
      </c>
      <c r="L37" s="671" t="s">
        <v>289</v>
      </c>
      <c r="M37" s="601"/>
      <c r="N37" s="672"/>
      <c r="O37" s="623" t="s">
        <v>287</v>
      </c>
      <c r="R37" s="598"/>
      <c r="U37" s="99"/>
      <c r="X37" s="100"/>
      <c r="Y37" s="52"/>
      <c r="AH37" s="598"/>
    </row>
    <row r="38" ht="18.75" customHeight="1">
      <c r="A38" s="596"/>
      <c r="B38" s="99"/>
      <c r="C38" s="100"/>
      <c r="E38" s="603" t="s">
        <v>290</v>
      </c>
      <c r="F38" s="624" t="s">
        <v>291</v>
      </c>
      <c r="G38" s="601"/>
      <c r="H38" s="622" t="str">
        <f>INDIRECT(CONCATENATE(H12,"!f78"))</f>
        <v/>
      </c>
      <c r="I38" s="623" t="s">
        <v>287</v>
      </c>
      <c r="K38" s="603" t="s">
        <v>290</v>
      </c>
      <c r="L38" s="624" t="s">
        <v>291</v>
      </c>
      <c r="M38" s="601"/>
      <c r="N38" s="675"/>
      <c r="O38" s="623" t="s">
        <v>287</v>
      </c>
      <c r="P38" s="648"/>
      <c r="R38" s="598"/>
      <c r="U38" s="99"/>
      <c r="X38" s="100"/>
      <c r="Y38" s="52"/>
      <c r="AH38" s="598"/>
    </row>
    <row r="39" ht="18.75" customHeight="1">
      <c r="A39" s="596"/>
      <c r="B39" s="99"/>
      <c r="C39" s="100"/>
      <c r="E39" s="603" t="s">
        <v>290</v>
      </c>
      <c r="F39" s="624" t="s">
        <v>292</v>
      </c>
      <c r="G39" s="601"/>
      <c r="H39" s="622" t="str">
        <f>INDIRECT(CONCATENATE(H12,"!f76"))</f>
        <v/>
      </c>
      <c r="I39" s="623" t="s">
        <v>287</v>
      </c>
      <c r="K39" s="603" t="s">
        <v>290</v>
      </c>
      <c r="L39" s="679" t="s">
        <v>292</v>
      </c>
      <c r="M39" s="680"/>
      <c r="N39" s="681">
        <f>H39*1.3</f>
        <v>0</v>
      </c>
      <c r="O39" s="623" t="s">
        <v>287</v>
      </c>
      <c r="R39" s="598"/>
      <c r="U39" s="101"/>
      <c r="V39" s="102"/>
      <c r="W39" s="102"/>
      <c r="X39" s="103"/>
      <c r="AH39" s="598"/>
    </row>
    <row r="40" ht="18.75" customHeight="1">
      <c r="A40" s="596"/>
      <c r="B40" s="99"/>
      <c r="C40" s="100"/>
      <c r="E40" s="603" t="s">
        <v>290</v>
      </c>
      <c r="F40" s="682" t="s">
        <v>293</v>
      </c>
      <c r="G40" s="601"/>
      <c r="H40" s="622" t="str">
        <f>INDIRECT(CONCATENATE(H12,"!f80"))</f>
        <v/>
      </c>
      <c r="I40" s="623" t="s">
        <v>287</v>
      </c>
      <c r="K40" s="603" t="s">
        <v>290</v>
      </c>
      <c r="L40" s="682" t="s">
        <v>293</v>
      </c>
      <c r="M40" s="601"/>
      <c r="N40" s="681" t="str">
        <f>H40</f>
        <v/>
      </c>
      <c r="O40" s="623" t="s">
        <v>287</v>
      </c>
      <c r="R40" s="598"/>
      <c r="AH40" s="598"/>
    </row>
    <row r="41" ht="18.75" customHeight="1">
      <c r="A41" s="596"/>
      <c r="B41" s="99"/>
      <c r="C41" s="100"/>
      <c r="E41" s="603" t="s">
        <v>290</v>
      </c>
      <c r="F41" s="671" t="s">
        <v>294</v>
      </c>
      <c r="G41" s="601"/>
      <c r="H41" s="672" t="str">
        <f>INDIRECT(CONCATENATE(H12,"!f82"))</f>
        <v/>
      </c>
      <c r="I41" s="623" t="s">
        <v>287</v>
      </c>
      <c r="K41" s="603" t="s">
        <v>290</v>
      </c>
      <c r="L41" s="671" t="s">
        <v>295</v>
      </c>
      <c r="M41" s="601"/>
      <c r="N41" s="672"/>
      <c r="O41" s="623" t="s">
        <v>287</v>
      </c>
      <c r="R41" s="598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598"/>
    </row>
    <row r="42" ht="18.75" customHeight="1">
      <c r="A42" s="596"/>
      <c r="B42" s="99"/>
      <c r="C42" s="100"/>
      <c r="E42" s="603" t="s">
        <v>290</v>
      </c>
      <c r="F42" s="671" t="s">
        <v>296</v>
      </c>
      <c r="G42" s="601"/>
      <c r="H42" s="672">
        <v>0.0</v>
      </c>
      <c r="I42" s="623" t="s">
        <v>287</v>
      </c>
      <c r="K42" s="603" t="s">
        <v>290</v>
      </c>
      <c r="L42" s="671" t="s">
        <v>297</v>
      </c>
      <c r="M42" s="601"/>
      <c r="N42" s="672"/>
      <c r="O42" s="623" t="s">
        <v>287</v>
      </c>
      <c r="R42" s="598"/>
      <c r="AH42" s="598"/>
    </row>
    <row r="43" ht="18.75" customHeight="1">
      <c r="A43" s="596"/>
      <c r="B43" s="99"/>
      <c r="C43" s="100"/>
      <c r="K43" s="603" t="s">
        <v>290</v>
      </c>
      <c r="L43" s="682" t="s">
        <v>298</v>
      </c>
      <c r="M43" s="601"/>
      <c r="N43" s="683">
        <v>7.0</v>
      </c>
      <c r="O43" s="623" t="s">
        <v>299</v>
      </c>
      <c r="R43" s="598"/>
      <c r="AH43" s="598"/>
    </row>
    <row r="44" ht="18.75" customHeight="1">
      <c r="A44" s="596"/>
      <c r="B44" s="99"/>
      <c r="C44" s="100"/>
      <c r="K44" s="603" t="s">
        <v>290</v>
      </c>
      <c r="L44" s="682" t="s">
        <v>300</v>
      </c>
      <c r="M44" s="601"/>
      <c r="N44" s="681">
        <v>500000.0</v>
      </c>
      <c r="O44" s="623" t="s">
        <v>236</v>
      </c>
      <c r="R44" s="598"/>
      <c r="U44" s="52"/>
      <c r="V44" s="52"/>
      <c r="W44" s="653" t="s">
        <v>264</v>
      </c>
      <c r="X44" s="601"/>
      <c r="AA44" s="52"/>
      <c r="AB44" s="52"/>
      <c r="AC44" s="52"/>
      <c r="AD44" s="52"/>
      <c r="AE44" s="52"/>
      <c r="AF44" s="52"/>
      <c r="AG44" s="52"/>
      <c r="AH44" s="598"/>
    </row>
    <row r="45" ht="18.75" customHeight="1">
      <c r="A45" s="596"/>
      <c r="B45" s="99"/>
      <c r="C45" s="100"/>
      <c r="K45" s="603" t="s">
        <v>290</v>
      </c>
      <c r="L45" s="682" t="s">
        <v>301</v>
      </c>
      <c r="M45" s="601"/>
      <c r="N45" s="675">
        <v>1500000.0</v>
      </c>
      <c r="O45" s="623" t="s">
        <v>236</v>
      </c>
      <c r="R45" s="598"/>
      <c r="U45" s="684" t="s">
        <v>116</v>
      </c>
      <c r="V45" s="98"/>
      <c r="W45" s="685" t="s">
        <v>265</v>
      </c>
      <c r="X45" s="685" t="s">
        <v>266</v>
      </c>
      <c r="Y45" s="52"/>
      <c r="AA45" s="52"/>
      <c r="AB45" s="52"/>
      <c r="AC45" s="52"/>
      <c r="AD45" s="52"/>
      <c r="AE45" s="52"/>
      <c r="AF45" s="52"/>
      <c r="AG45" s="52"/>
      <c r="AH45" s="598"/>
    </row>
    <row r="46" ht="18.75" customHeight="1">
      <c r="A46" s="596"/>
      <c r="B46" s="101"/>
      <c r="C46" s="103"/>
      <c r="K46" s="603" t="s">
        <v>290</v>
      </c>
      <c r="L46" s="682" t="s">
        <v>302</v>
      </c>
      <c r="M46" s="601"/>
      <c r="N46" s="654">
        <v>1.0</v>
      </c>
      <c r="O46" s="623" t="s">
        <v>303</v>
      </c>
      <c r="R46" s="598"/>
      <c r="U46" s="686" t="s">
        <v>304</v>
      </c>
      <c r="V46" s="98"/>
      <c r="W46" s="687">
        <f>AE70+AE73+AE82</f>
        <v>0</v>
      </c>
      <c r="X46" s="658">
        <f>AE87+AE90+AE99</f>
        <v>0</v>
      </c>
      <c r="Y46" s="52"/>
      <c r="AA46" s="52"/>
      <c r="AB46" s="52"/>
      <c r="AC46" s="52"/>
      <c r="AD46" s="52"/>
      <c r="AE46" s="52"/>
      <c r="AF46" s="52"/>
      <c r="AG46" s="52"/>
      <c r="AH46" s="598"/>
    </row>
    <row r="47" ht="18.75" customHeight="1">
      <c r="A47" s="596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598"/>
      <c r="U47" s="688" t="s">
        <v>305</v>
      </c>
      <c r="V47" s="100"/>
      <c r="W47" s="689" t="str">
        <f>H34</f>
        <v/>
      </c>
      <c r="X47" s="663">
        <f>AE88+AE89</f>
        <v>2000000</v>
      </c>
      <c r="Y47" s="52"/>
      <c r="AA47" s="52"/>
      <c r="AB47" s="52"/>
      <c r="AC47" s="52"/>
      <c r="AD47" s="52"/>
      <c r="AE47" s="52"/>
      <c r="AF47" s="52"/>
      <c r="AG47" s="52"/>
      <c r="AH47" s="598"/>
    </row>
    <row r="48" ht="18.75" customHeight="1">
      <c r="A48" s="596"/>
      <c r="R48" s="598"/>
      <c r="U48" s="690" t="s">
        <v>306</v>
      </c>
      <c r="V48" s="100"/>
      <c r="W48" s="689" t="str">
        <f t="shared" ref="W48:W49" si="3">AE75</f>
        <v>#VALUE!</v>
      </c>
      <c r="X48" s="663" t="str">
        <f t="shared" ref="X48:X49" si="4">AE92</f>
        <v>#VALUE!</v>
      </c>
      <c r="Y48" s="52"/>
      <c r="Z48" s="52"/>
      <c r="AA48" s="52"/>
      <c r="AB48" s="52"/>
      <c r="AC48" s="52"/>
      <c r="AD48" s="52"/>
      <c r="AE48" s="52"/>
      <c r="AF48" s="52"/>
      <c r="AG48" s="52"/>
      <c r="AH48" s="598"/>
    </row>
    <row r="49" ht="18.75" customHeight="1">
      <c r="A49" s="596"/>
      <c r="B49" s="608" t="s">
        <v>307</v>
      </c>
      <c r="C49" s="98"/>
      <c r="E49" s="649" t="s">
        <v>261</v>
      </c>
      <c r="F49" s="600"/>
      <c r="G49" s="650" t="str">
        <f>G31</f>
        <v/>
      </c>
      <c r="H49" s="600"/>
      <c r="I49" s="601"/>
      <c r="K49" s="614" t="s">
        <v>262</v>
      </c>
      <c r="L49" s="600"/>
      <c r="M49" s="651" t="str">
        <f>M31</f>
        <v/>
      </c>
      <c r="N49" s="600"/>
      <c r="O49" s="601"/>
      <c r="R49" s="598"/>
      <c r="U49" s="691" t="s">
        <v>308</v>
      </c>
      <c r="V49" s="100"/>
      <c r="W49" s="689">
        <f t="shared" si="3"/>
        <v>0</v>
      </c>
      <c r="X49" s="663">
        <f t="shared" si="4"/>
        <v>0</v>
      </c>
      <c r="Y49" s="52"/>
      <c r="Z49" s="52"/>
      <c r="AA49" s="52"/>
      <c r="AB49" s="52"/>
      <c r="AC49" s="52"/>
      <c r="AD49" s="52"/>
      <c r="AE49" s="52"/>
      <c r="AF49" s="52"/>
      <c r="AG49" s="52"/>
      <c r="AH49" s="598"/>
    </row>
    <row r="50" ht="18.75" customHeight="1">
      <c r="A50" s="596"/>
      <c r="B50" s="99"/>
      <c r="C50" s="100"/>
      <c r="E50" s="615" t="s">
        <v>263</v>
      </c>
      <c r="F50" s="616" t="s">
        <v>229</v>
      </c>
      <c r="G50" s="601"/>
      <c r="H50" s="617" t="s">
        <v>230</v>
      </c>
      <c r="I50" s="617" t="s">
        <v>231</v>
      </c>
      <c r="K50" s="615" t="s">
        <v>263</v>
      </c>
      <c r="L50" s="616" t="s">
        <v>229</v>
      </c>
      <c r="M50" s="601"/>
      <c r="N50" s="617" t="s">
        <v>230</v>
      </c>
      <c r="O50" s="617" t="s">
        <v>231</v>
      </c>
      <c r="R50" s="598"/>
      <c r="U50" s="688" t="s">
        <v>309</v>
      </c>
      <c r="V50" s="100"/>
      <c r="W50" s="689">
        <f>AE79</f>
        <v>0</v>
      </c>
      <c r="X50" s="663">
        <f>AE96</f>
        <v>0</v>
      </c>
      <c r="Y50" s="52"/>
      <c r="Z50" s="52"/>
      <c r="AA50" s="52"/>
      <c r="AB50" s="52"/>
      <c r="AC50" s="52"/>
      <c r="AD50" s="52"/>
      <c r="AE50" s="52"/>
      <c r="AF50" s="52"/>
      <c r="AG50" s="52"/>
      <c r="AH50" s="598"/>
    </row>
    <row r="51" ht="18.75" customHeight="1">
      <c r="A51" s="596"/>
      <c r="B51" s="99"/>
      <c r="C51" s="100"/>
      <c r="E51" s="603" t="s">
        <v>249</v>
      </c>
      <c r="F51" s="603" t="s">
        <v>310</v>
      </c>
      <c r="G51" s="601"/>
      <c r="H51" s="692"/>
      <c r="I51" s="635" t="s">
        <v>251</v>
      </c>
      <c r="K51" s="603" t="s">
        <v>249</v>
      </c>
      <c r="L51" s="603" t="s">
        <v>310</v>
      </c>
      <c r="M51" s="601"/>
      <c r="N51" s="692"/>
      <c r="O51" s="635" t="s">
        <v>251</v>
      </c>
      <c r="R51" s="598"/>
      <c r="U51" s="693"/>
      <c r="V51" s="103"/>
      <c r="W51" s="694"/>
      <c r="X51" s="667"/>
      <c r="Y51" s="52"/>
      <c r="Z51" s="52"/>
      <c r="AA51" s="52"/>
      <c r="AB51" s="52"/>
      <c r="AC51" s="52"/>
      <c r="AD51" s="52"/>
      <c r="AE51" s="52"/>
      <c r="AF51" s="52"/>
      <c r="AG51" s="52"/>
      <c r="AH51" s="598"/>
    </row>
    <row r="52" ht="18.75" customHeight="1">
      <c r="A52" s="596"/>
      <c r="B52" s="99"/>
      <c r="C52" s="100"/>
      <c r="E52" s="603" t="s">
        <v>249</v>
      </c>
      <c r="F52" s="603" t="s">
        <v>311</v>
      </c>
      <c r="G52" s="601"/>
      <c r="H52" s="695"/>
      <c r="I52" s="635" t="s">
        <v>251</v>
      </c>
      <c r="K52" s="603" t="s">
        <v>249</v>
      </c>
      <c r="L52" s="603" t="s">
        <v>311</v>
      </c>
      <c r="M52" s="601"/>
      <c r="N52" s="695"/>
      <c r="O52" s="635" t="s">
        <v>251</v>
      </c>
      <c r="R52" s="598"/>
      <c r="U52" s="696" t="s">
        <v>312</v>
      </c>
      <c r="V52" s="601"/>
      <c r="W52" s="697" t="str">
        <f t="shared" ref="W52:X52" si="5">SUM(W46:W51)</f>
        <v>#VALUE!</v>
      </c>
      <c r="X52" s="697" t="str">
        <f t="shared" si="5"/>
        <v>#VALUE!</v>
      </c>
      <c r="Y52" s="52"/>
      <c r="Z52" s="52"/>
      <c r="AA52" s="52"/>
      <c r="AB52" s="52"/>
      <c r="AC52" s="52"/>
      <c r="AD52" s="52"/>
      <c r="AE52" s="52"/>
      <c r="AF52" s="52"/>
      <c r="AG52" s="52"/>
      <c r="AH52" s="598"/>
    </row>
    <row r="53" ht="18.75" customHeight="1">
      <c r="A53" s="596"/>
      <c r="B53" s="99"/>
      <c r="C53" s="100"/>
      <c r="E53" s="603" t="s">
        <v>249</v>
      </c>
      <c r="F53" s="674" t="s">
        <v>313</v>
      </c>
      <c r="G53" s="601"/>
      <c r="H53" s="698">
        <f>H33*H52</f>
        <v>0</v>
      </c>
      <c r="I53" s="635" t="s">
        <v>236</v>
      </c>
      <c r="K53" s="603" t="s">
        <v>249</v>
      </c>
      <c r="L53" s="674" t="s">
        <v>313</v>
      </c>
      <c r="M53" s="601"/>
      <c r="N53" s="698">
        <f>N33*N52</f>
        <v>0</v>
      </c>
      <c r="O53" s="635" t="s">
        <v>236</v>
      </c>
      <c r="R53" s="598"/>
      <c r="Y53" s="52"/>
      <c r="Z53" s="52"/>
      <c r="AA53" s="52"/>
      <c r="AB53" s="52"/>
      <c r="AC53" s="52"/>
      <c r="AD53" s="52"/>
      <c r="AE53" s="52"/>
      <c r="AF53" s="52"/>
      <c r="AG53" s="52"/>
      <c r="AH53" s="598"/>
    </row>
    <row r="54" ht="18.75" customHeight="1">
      <c r="A54" s="596"/>
      <c r="B54" s="99"/>
      <c r="C54" s="100"/>
      <c r="E54" s="603" t="s">
        <v>249</v>
      </c>
      <c r="F54" s="603" t="s">
        <v>256</v>
      </c>
      <c r="G54" s="601"/>
      <c r="H54" s="699" t="str">
        <f>H19</f>
        <v/>
      </c>
      <c r="I54" s="635" t="s">
        <v>257</v>
      </c>
      <c r="K54" s="603" t="s">
        <v>249</v>
      </c>
      <c r="L54" s="603" t="s">
        <v>256</v>
      </c>
      <c r="M54" s="601"/>
      <c r="N54" s="699" t="str">
        <f>H19</f>
        <v/>
      </c>
      <c r="O54" s="635" t="s">
        <v>257</v>
      </c>
      <c r="R54" s="598"/>
      <c r="U54" s="676" t="s">
        <v>314</v>
      </c>
      <c r="V54" s="97"/>
      <c r="W54" s="97"/>
      <c r="X54" s="98"/>
      <c r="Y54" s="52"/>
      <c r="Z54" s="52"/>
      <c r="AA54" s="52"/>
      <c r="AB54" s="52"/>
      <c r="AC54" s="52"/>
      <c r="AE54" s="52"/>
      <c r="AF54" s="52"/>
      <c r="AG54" s="52"/>
      <c r="AH54" s="598"/>
    </row>
    <row r="55" ht="18.75" customHeight="1">
      <c r="A55" s="596"/>
      <c r="B55" s="99"/>
      <c r="C55" s="100"/>
      <c r="E55" s="603" t="s">
        <v>249</v>
      </c>
      <c r="F55" s="603" t="s">
        <v>315</v>
      </c>
      <c r="G55" s="601"/>
      <c r="H55" s="700">
        <f>1-H52</f>
        <v>1</v>
      </c>
      <c r="I55" s="635" t="s">
        <v>251</v>
      </c>
      <c r="K55" s="603" t="s">
        <v>249</v>
      </c>
      <c r="L55" s="603" t="s">
        <v>315</v>
      </c>
      <c r="M55" s="601"/>
      <c r="N55" s="700">
        <f>1-N52</f>
        <v>1</v>
      </c>
      <c r="O55" s="635" t="s">
        <v>251</v>
      </c>
      <c r="R55" s="598"/>
      <c r="U55" s="99"/>
      <c r="X55" s="100"/>
      <c r="Y55" s="52"/>
      <c r="Z55" s="52"/>
      <c r="AA55" s="52"/>
      <c r="AB55" s="52"/>
      <c r="AC55" s="52"/>
      <c r="AE55" s="52"/>
      <c r="AF55" s="52"/>
      <c r="AG55" s="52"/>
      <c r="AH55" s="598"/>
    </row>
    <row r="56" ht="18.75" customHeight="1">
      <c r="A56" s="596"/>
      <c r="B56" s="99"/>
      <c r="C56" s="100"/>
      <c r="E56" s="603" t="s">
        <v>249</v>
      </c>
      <c r="F56" s="603" t="s">
        <v>316</v>
      </c>
      <c r="G56" s="601"/>
      <c r="H56" s="701">
        <f>H33*H55</f>
        <v>0</v>
      </c>
      <c r="I56" s="635" t="s">
        <v>236</v>
      </c>
      <c r="K56" s="603" t="s">
        <v>249</v>
      </c>
      <c r="L56" s="603" t="s">
        <v>316</v>
      </c>
      <c r="M56" s="601"/>
      <c r="N56" s="701">
        <f>N33*N55</f>
        <v>0</v>
      </c>
      <c r="O56" s="635" t="s">
        <v>236</v>
      </c>
      <c r="R56" s="598"/>
      <c r="U56" s="99"/>
      <c r="X56" s="100"/>
      <c r="Y56" s="52"/>
      <c r="Z56" s="702"/>
      <c r="AA56" s="702"/>
      <c r="AB56" s="702"/>
      <c r="AC56" s="702"/>
      <c r="AE56" s="702"/>
      <c r="AF56" s="52"/>
      <c r="AG56" s="52"/>
      <c r="AH56" s="598"/>
    </row>
    <row r="57" ht="18.75" customHeight="1">
      <c r="A57" s="596"/>
      <c r="B57" s="99"/>
      <c r="C57" s="100"/>
      <c r="E57" s="703" t="s">
        <v>249</v>
      </c>
      <c r="F57" s="703" t="s">
        <v>317</v>
      </c>
      <c r="G57" s="601"/>
      <c r="H57" s="704" t="str">
        <f>-PMT(H51,H54,H53)</f>
        <v>#NUM!</v>
      </c>
      <c r="I57" s="705" t="s">
        <v>236</v>
      </c>
      <c r="K57" s="703" t="s">
        <v>249</v>
      </c>
      <c r="L57" s="703" t="s">
        <v>317</v>
      </c>
      <c r="M57" s="601"/>
      <c r="N57" s="704" t="str">
        <f>-PMT(N51,N54,N53)</f>
        <v>#NUM!</v>
      </c>
      <c r="O57" s="705" t="s">
        <v>236</v>
      </c>
      <c r="R57" s="598"/>
      <c r="U57" s="99"/>
      <c r="X57" s="100"/>
      <c r="Y57" s="52"/>
      <c r="Z57" s="706"/>
      <c r="AA57" s="706"/>
      <c r="AB57" s="706"/>
      <c r="AC57" s="706"/>
      <c r="AE57" s="706"/>
      <c r="AF57" s="52"/>
      <c r="AG57" s="52"/>
      <c r="AH57" s="596"/>
    </row>
    <row r="58" ht="18.75" customHeight="1">
      <c r="A58" s="596"/>
      <c r="B58" s="99"/>
      <c r="C58" s="100"/>
      <c r="E58" s="703" t="s">
        <v>249</v>
      </c>
      <c r="F58" s="703" t="s">
        <v>318</v>
      </c>
      <c r="G58" s="601"/>
      <c r="H58" s="705" t="str">
        <f>H57*H54</f>
        <v>#NUM!</v>
      </c>
      <c r="I58" s="705" t="s">
        <v>236</v>
      </c>
      <c r="J58" s="53"/>
      <c r="K58" s="703" t="s">
        <v>249</v>
      </c>
      <c r="L58" s="703" t="s">
        <v>318</v>
      </c>
      <c r="M58" s="601"/>
      <c r="N58" s="705" t="str">
        <f>N57*N54</f>
        <v>#NUM!</v>
      </c>
      <c r="O58" s="705" t="s">
        <v>236</v>
      </c>
      <c r="R58" s="598"/>
      <c r="U58" s="101"/>
      <c r="V58" s="102"/>
      <c r="W58" s="102"/>
      <c r="X58" s="103"/>
      <c r="Y58" s="52"/>
      <c r="Z58" s="52"/>
      <c r="AA58" s="52"/>
      <c r="AB58" s="52"/>
      <c r="AC58" s="52"/>
      <c r="AE58" s="52"/>
      <c r="AF58" s="52"/>
      <c r="AG58" s="52"/>
      <c r="AH58" s="707"/>
    </row>
    <row r="59" ht="18.75" customHeight="1">
      <c r="A59" s="596"/>
      <c r="B59" s="101"/>
      <c r="C59" s="103"/>
      <c r="E59" s="603" t="s">
        <v>303</v>
      </c>
      <c r="F59" s="603" t="s">
        <v>319</v>
      </c>
      <c r="G59" s="601"/>
      <c r="H59" s="695"/>
      <c r="I59" s="635" t="s">
        <v>251</v>
      </c>
      <c r="J59" s="53"/>
      <c r="K59" s="603" t="s">
        <v>303</v>
      </c>
      <c r="L59" s="603" t="s">
        <v>319</v>
      </c>
      <c r="M59" s="601"/>
      <c r="N59" s="695"/>
      <c r="O59" s="635" t="s">
        <v>251</v>
      </c>
      <c r="R59" s="598"/>
      <c r="Y59" s="52"/>
      <c r="Z59" s="52"/>
      <c r="AA59" s="52"/>
      <c r="AB59" s="52"/>
      <c r="AC59" s="52"/>
      <c r="AE59" s="52"/>
      <c r="AF59" s="52"/>
      <c r="AG59" s="52"/>
      <c r="AH59" s="707"/>
    </row>
    <row r="60" ht="18.75" customHeight="1">
      <c r="A60" s="596"/>
      <c r="R60" s="598"/>
      <c r="Y60" s="52"/>
      <c r="Z60" s="52"/>
      <c r="AA60" s="52"/>
      <c r="AB60" s="52"/>
      <c r="AC60" s="52"/>
      <c r="AE60" s="52"/>
      <c r="AF60" s="52"/>
      <c r="AG60" s="52"/>
      <c r="AH60" s="707"/>
    </row>
    <row r="61" ht="18.75" customHeight="1">
      <c r="A61" s="596"/>
      <c r="R61" s="598"/>
      <c r="Y61" s="702"/>
      <c r="Z61" s="52"/>
      <c r="AA61" s="52"/>
      <c r="AB61" s="52"/>
      <c r="AC61" s="52"/>
      <c r="AE61" s="52"/>
      <c r="AF61" s="52"/>
      <c r="AG61" s="52"/>
      <c r="AH61" s="707"/>
    </row>
    <row r="62" ht="18.75" customHeight="1">
      <c r="A62" s="596"/>
      <c r="R62" s="598"/>
      <c r="Y62" s="706"/>
      <c r="Z62" s="52"/>
      <c r="AA62" s="52"/>
      <c r="AB62" s="52"/>
      <c r="AC62" s="52"/>
      <c r="AD62" s="52"/>
      <c r="AE62" s="52"/>
      <c r="AF62" s="52"/>
      <c r="AG62" s="52"/>
      <c r="AH62" s="707"/>
    </row>
    <row r="63" ht="18.75" customHeight="1">
      <c r="A63" s="596"/>
      <c r="B63" s="596"/>
      <c r="C63" s="596"/>
      <c r="D63" s="596"/>
      <c r="E63" s="596"/>
      <c r="F63" s="596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596"/>
      <c r="Y63" s="596"/>
      <c r="Z63" s="596"/>
      <c r="AA63" s="596"/>
      <c r="AB63" s="596"/>
      <c r="AC63" s="596"/>
      <c r="AD63" s="596"/>
      <c r="AE63" s="596"/>
      <c r="AF63" s="596"/>
      <c r="AG63" s="596"/>
      <c r="AH63" s="707"/>
    </row>
    <row r="64" ht="18.75" customHeight="1">
      <c r="A64" s="596"/>
      <c r="R64" s="707"/>
      <c r="AH64" s="707"/>
    </row>
    <row r="65" ht="18.75" customHeight="1">
      <c r="A65" s="596"/>
      <c r="E65" s="708" t="s">
        <v>320</v>
      </c>
      <c r="F65" s="97"/>
      <c r="G65" s="97"/>
      <c r="H65" s="97"/>
      <c r="I65" s="97"/>
      <c r="J65" s="97"/>
      <c r="K65" s="97"/>
      <c r="L65" s="97"/>
      <c r="M65" s="97"/>
      <c r="N65" s="97"/>
      <c r="O65" s="98"/>
      <c r="P65" s="53"/>
      <c r="R65" s="707"/>
      <c r="U65" s="708" t="s">
        <v>321</v>
      </c>
      <c r="V65" s="97"/>
      <c r="W65" s="97"/>
      <c r="X65" s="97"/>
      <c r="Y65" s="97"/>
      <c r="Z65" s="97"/>
      <c r="AA65" s="97"/>
      <c r="AB65" s="97"/>
      <c r="AC65" s="97"/>
      <c r="AD65" s="97"/>
      <c r="AE65" s="98"/>
      <c r="AH65" s="707"/>
    </row>
    <row r="66" ht="18.75" customHeight="1">
      <c r="A66" s="596"/>
      <c r="E66" s="101"/>
      <c r="F66" s="102"/>
      <c r="G66" s="102"/>
      <c r="H66" s="102"/>
      <c r="I66" s="102"/>
      <c r="J66" s="102"/>
      <c r="K66" s="102"/>
      <c r="L66" s="102"/>
      <c r="M66" s="102"/>
      <c r="N66" s="102"/>
      <c r="O66" s="103"/>
      <c r="P66" s="53"/>
      <c r="R66" s="707"/>
      <c r="U66" s="101"/>
      <c r="V66" s="102"/>
      <c r="W66" s="102"/>
      <c r="X66" s="102"/>
      <c r="Y66" s="102"/>
      <c r="Z66" s="102"/>
      <c r="AA66" s="102"/>
      <c r="AB66" s="102"/>
      <c r="AC66" s="102"/>
      <c r="AD66" s="102"/>
      <c r="AE66" s="103"/>
      <c r="AH66" s="707"/>
    </row>
    <row r="67" ht="18.75" customHeight="1">
      <c r="A67" s="596"/>
      <c r="E67" s="709"/>
      <c r="F67" s="709"/>
      <c r="G67" s="709"/>
      <c r="H67" s="709"/>
      <c r="I67" s="709"/>
      <c r="J67" s="709"/>
      <c r="K67" s="709"/>
      <c r="L67" s="709"/>
      <c r="M67" s="709"/>
      <c r="N67" s="709"/>
      <c r="O67" s="709"/>
      <c r="P67" s="710"/>
      <c r="R67" s="707"/>
      <c r="AH67" s="707"/>
    </row>
    <row r="68" ht="18.75" customHeight="1">
      <c r="A68" s="596"/>
      <c r="E68" s="711" t="s">
        <v>261</v>
      </c>
      <c r="F68" s="98"/>
      <c r="G68" s="712" t="s">
        <v>178</v>
      </c>
      <c r="H68" s="600"/>
      <c r="I68" s="600"/>
      <c r="J68" s="600"/>
      <c r="K68" s="600"/>
      <c r="L68" s="600"/>
      <c r="M68" s="600"/>
      <c r="N68" s="601"/>
      <c r="O68" s="713"/>
      <c r="P68" s="710"/>
      <c r="R68" s="707"/>
      <c r="U68" s="711" t="s">
        <v>261</v>
      </c>
      <c r="V68" s="98"/>
      <c r="W68" s="712" t="s">
        <v>178</v>
      </c>
      <c r="X68" s="600"/>
      <c r="Y68" s="600"/>
      <c r="Z68" s="600"/>
      <c r="AA68" s="600"/>
      <c r="AB68" s="600"/>
      <c r="AC68" s="600"/>
      <c r="AD68" s="601"/>
      <c r="AE68" s="713"/>
      <c r="AH68" s="707"/>
    </row>
    <row r="69" ht="18.75" customHeight="1">
      <c r="A69" s="596"/>
      <c r="E69" s="714" t="str">
        <f>N12</f>
        <v/>
      </c>
      <c r="F69" s="103"/>
      <c r="G69" s="715">
        <v>1.0</v>
      </c>
      <c r="H69" s="716">
        <v>2.0</v>
      </c>
      <c r="I69" s="716">
        <v>3.0</v>
      </c>
      <c r="J69" s="716">
        <v>4.0</v>
      </c>
      <c r="K69" s="716">
        <v>5.0</v>
      </c>
      <c r="L69" s="716">
        <v>6.0</v>
      </c>
      <c r="M69" s="716">
        <v>7.0</v>
      </c>
      <c r="N69" s="717">
        <v>8.0</v>
      </c>
      <c r="O69" s="718" t="s">
        <v>312</v>
      </c>
      <c r="P69" s="710"/>
      <c r="R69" s="707"/>
      <c r="U69" s="714" t="str">
        <f>E69</f>
        <v/>
      </c>
      <c r="V69" s="103"/>
      <c r="W69" s="715">
        <v>1.0</v>
      </c>
      <c r="X69" s="716">
        <v>2.0</v>
      </c>
      <c r="Y69" s="716">
        <v>3.0</v>
      </c>
      <c r="Z69" s="716">
        <v>4.0</v>
      </c>
      <c r="AA69" s="716">
        <v>5.0</v>
      </c>
      <c r="AB69" s="716">
        <v>6.0</v>
      </c>
      <c r="AC69" s="716">
        <v>7.0</v>
      </c>
      <c r="AD69" s="717">
        <v>8.0</v>
      </c>
      <c r="AE69" s="718" t="s">
        <v>312</v>
      </c>
      <c r="AH69" s="707"/>
    </row>
    <row r="70" ht="18.75" customHeight="1">
      <c r="A70" s="596"/>
      <c r="E70" s="719" t="s">
        <v>322</v>
      </c>
      <c r="F70" s="100"/>
      <c r="G70" s="720" t="str">
        <f>IF($H$54&lt;=0,$H$16,IF((G69-1)*12&lt;=$H$54,min($H$57*($H$54-(G69-1)*12),12*$H$57),0)+$H$56)</f>
        <v/>
      </c>
      <c r="H70" s="720" t="str">
        <f t="shared" ref="H70:N70" si="6">IF($H$54&lt;=0,$H$16,IF((H69-1)*12&lt;=$H$54,min($H$57*($H$54-(H69-1)*12),12*$H$57),0))</f>
        <v/>
      </c>
      <c r="I70" s="720" t="str">
        <f t="shared" si="6"/>
        <v/>
      </c>
      <c r="J70" s="720" t="str">
        <f t="shared" si="6"/>
        <v/>
      </c>
      <c r="K70" s="720" t="str">
        <f t="shared" si="6"/>
        <v/>
      </c>
      <c r="L70" s="720" t="str">
        <f t="shared" si="6"/>
        <v/>
      </c>
      <c r="M70" s="720" t="str">
        <f t="shared" si="6"/>
        <v/>
      </c>
      <c r="N70" s="720" t="str">
        <f t="shared" si="6"/>
        <v/>
      </c>
      <c r="O70" s="721">
        <f>SUM(G70:N70)</f>
        <v>0</v>
      </c>
      <c r="P70" s="53"/>
      <c r="R70" s="707"/>
      <c r="U70" s="719" t="s">
        <v>322</v>
      </c>
      <c r="V70" s="100"/>
      <c r="W70" s="720">
        <f t="shared" ref="W70:Z70" si="7">G70/(1+$N$19)^(W$69-$W$69)</f>
        <v>0</v>
      </c>
      <c r="X70" s="720">
        <f t="shared" si="7"/>
        <v>0</v>
      </c>
      <c r="Y70" s="720">
        <f t="shared" si="7"/>
        <v>0</v>
      </c>
      <c r="Z70" s="720">
        <f t="shared" si="7"/>
        <v>0</v>
      </c>
      <c r="AA70" s="720">
        <f t="shared" ref="AA70:AD70" si="8">K70/(1+$N$19)^(K$69-$G$69)</f>
        <v>0</v>
      </c>
      <c r="AB70" s="720">
        <f t="shared" si="8"/>
        <v>0</v>
      </c>
      <c r="AC70" s="720">
        <f t="shared" si="8"/>
        <v>0</v>
      </c>
      <c r="AD70" s="720">
        <f t="shared" si="8"/>
        <v>0</v>
      </c>
      <c r="AE70" s="721">
        <f>SUM(W70:AD70)</f>
        <v>0</v>
      </c>
      <c r="AF70" s="53"/>
      <c r="AH70" s="707"/>
    </row>
    <row r="71" ht="18.75" customHeight="1">
      <c r="A71" s="596"/>
      <c r="E71" s="719" t="s">
        <v>303</v>
      </c>
      <c r="F71" s="100"/>
      <c r="G71" s="722"/>
      <c r="H71" s="723"/>
      <c r="I71" s="723"/>
      <c r="J71" s="723"/>
      <c r="K71" s="723"/>
      <c r="L71" s="723"/>
      <c r="M71" s="723"/>
      <c r="N71" s="724"/>
      <c r="O71" s="725" t="s">
        <v>303</v>
      </c>
      <c r="R71" s="707"/>
      <c r="U71" s="719" t="s">
        <v>303</v>
      </c>
      <c r="V71" s="100"/>
      <c r="W71" s="722"/>
      <c r="X71" s="723"/>
      <c r="Y71" s="723"/>
      <c r="Z71" s="723"/>
      <c r="AA71" s="723"/>
      <c r="AB71" s="723"/>
      <c r="AC71" s="723"/>
      <c r="AD71" s="724"/>
      <c r="AE71" s="725" t="s">
        <v>303</v>
      </c>
      <c r="AF71" s="726"/>
      <c r="AH71" s="707"/>
    </row>
    <row r="72" ht="18.75" customHeight="1">
      <c r="A72" s="727"/>
      <c r="E72" s="719" t="s">
        <v>303</v>
      </c>
      <c r="F72" s="100"/>
      <c r="G72" s="728"/>
      <c r="H72" s="723"/>
      <c r="I72" s="710"/>
      <c r="J72" s="710"/>
      <c r="K72" s="710"/>
      <c r="L72" s="710"/>
      <c r="M72" s="710"/>
      <c r="N72" s="729"/>
      <c r="O72" s="725" t="s">
        <v>303</v>
      </c>
      <c r="P72" s="53"/>
      <c r="R72" s="707"/>
      <c r="U72" s="719" t="s">
        <v>303</v>
      </c>
      <c r="V72" s="100"/>
      <c r="W72" s="728"/>
      <c r="X72" s="723"/>
      <c r="Y72" s="710"/>
      <c r="Z72" s="710"/>
      <c r="AA72" s="710"/>
      <c r="AB72" s="710"/>
      <c r="AC72" s="710"/>
      <c r="AD72" s="729"/>
      <c r="AE72" s="725" t="s">
        <v>303</v>
      </c>
      <c r="AF72" s="53"/>
      <c r="AH72" s="707"/>
    </row>
    <row r="73" ht="18.75" customHeight="1">
      <c r="A73" s="730"/>
      <c r="E73" s="719" t="s">
        <v>323</v>
      </c>
      <c r="F73" s="100"/>
      <c r="G73" s="731" t="str">
        <f>H34</f>
        <v/>
      </c>
      <c r="H73" s="732"/>
      <c r="I73" s="732"/>
      <c r="J73" s="732"/>
      <c r="K73" s="732"/>
      <c r="L73" s="732"/>
      <c r="M73" s="733"/>
      <c r="N73" s="734"/>
      <c r="O73" s="735">
        <f t="shared" ref="O73:O83" si="10">SUM(G73:N73)</f>
        <v>0</v>
      </c>
      <c r="R73" s="707"/>
      <c r="U73" s="719" t="s">
        <v>323</v>
      </c>
      <c r="V73" s="100"/>
      <c r="W73" s="731">
        <f>G73/(1+N19)^(W69-W69)</f>
        <v>0</v>
      </c>
      <c r="X73" s="732"/>
      <c r="Y73" s="732"/>
      <c r="Z73" s="732"/>
      <c r="AA73" s="732"/>
      <c r="AB73" s="732"/>
      <c r="AC73" s="733"/>
      <c r="AD73" s="734"/>
      <c r="AE73" s="735">
        <f t="shared" ref="AE73:AE83" si="12">SUM(W73:AD73)</f>
        <v>0</v>
      </c>
      <c r="AF73" s="52"/>
      <c r="AH73" s="707"/>
    </row>
    <row r="74" ht="18.75" customHeight="1">
      <c r="A74" s="736"/>
      <c r="E74" s="737" t="s">
        <v>324</v>
      </c>
      <c r="F74" s="601"/>
      <c r="G74" s="738">
        <f t="shared" ref="G74:N74" si="9">G70+G71+G72+G73</f>
        <v>0</v>
      </c>
      <c r="H74" s="739">
        <f t="shared" si="9"/>
        <v>0</v>
      </c>
      <c r="I74" s="739">
        <f t="shared" si="9"/>
        <v>0</v>
      </c>
      <c r="J74" s="739">
        <f t="shared" si="9"/>
        <v>0</v>
      </c>
      <c r="K74" s="739">
        <f t="shared" si="9"/>
        <v>0</v>
      </c>
      <c r="L74" s="739">
        <f t="shared" si="9"/>
        <v>0</v>
      </c>
      <c r="M74" s="739">
        <f t="shared" si="9"/>
        <v>0</v>
      </c>
      <c r="N74" s="740">
        <f t="shared" si="9"/>
        <v>0</v>
      </c>
      <c r="O74" s="741">
        <f t="shared" si="10"/>
        <v>0</v>
      </c>
      <c r="P74" s="53"/>
      <c r="R74" s="707"/>
      <c r="U74" s="737" t="s">
        <v>324</v>
      </c>
      <c r="V74" s="601"/>
      <c r="W74" s="738">
        <f t="shared" ref="W74:AD74" si="11">SUM(W70:W73)</f>
        <v>0</v>
      </c>
      <c r="X74" s="739">
        <f t="shared" si="11"/>
        <v>0</v>
      </c>
      <c r="Y74" s="739">
        <f t="shared" si="11"/>
        <v>0</v>
      </c>
      <c r="Z74" s="739">
        <f t="shared" si="11"/>
        <v>0</v>
      </c>
      <c r="AA74" s="739">
        <f t="shared" si="11"/>
        <v>0</v>
      </c>
      <c r="AB74" s="739">
        <f t="shared" si="11"/>
        <v>0</v>
      </c>
      <c r="AC74" s="739">
        <f t="shared" si="11"/>
        <v>0</v>
      </c>
      <c r="AD74" s="740">
        <f t="shared" si="11"/>
        <v>0</v>
      </c>
      <c r="AE74" s="741">
        <f t="shared" si="12"/>
        <v>0</v>
      </c>
      <c r="AF74" s="52"/>
      <c r="AH74" s="707"/>
    </row>
    <row r="75" ht="18.75" customHeight="1">
      <c r="A75" s="736"/>
      <c r="E75" s="719" t="s">
        <v>325</v>
      </c>
      <c r="F75" s="100"/>
      <c r="G75" s="742" t="str">
        <f>H35*$AC$16</f>
        <v>#VALUE!</v>
      </c>
      <c r="H75" s="743" t="str">
        <f t="shared" ref="H75:N75" si="13">G75*(1+$H$28)*(1+$N$18)</f>
        <v>#VALUE!</v>
      </c>
      <c r="I75" s="743" t="str">
        <f t="shared" si="13"/>
        <v>#VALUE!</v>
      </c>
      <c r="J75" s="743" t="str">
        <f t="shared" si="13"/>
        <v>#VALUE!</v>
      </c>
      <c r="K75" s="743" t="str">
        <f t="shared" si="13"/>
        <v>#VALUE!</v>
      </c>
      <c r="L75" s="743" t="str">
        <f t="shared" si="13"/>
        <v>#VALUE!</v>
      </c>
      <c r="M75" s="743" t="str">
        <f t="shared" si="13"/>
        <v>#VALUE!</v>
      </c>
      <c r="N75" s="743" t="str">
        <f t="shared" si="13"/>
        <v>#VALUE!</v>
      </c>
      <c r="O75" s="725" t="str">
        <f t="shared" si="10"/>
        <v>#VALUE!</v>
      </c>
      <c r="P75" s="53"/>
      <c r="R75" s="707"/>
      <c r="U75" s="719" t="s">
        <v>325</v>
      </c>
      <c r="V75" s="100"/>
      <c r="W75" s="742" t="str">
        <f t="shared" ref="W75:AD75" si="14">G75/(1+$N$19)^(W$69-$W$69)</f>
        <v>#VALUE!</v>
      </c>
      <c r="X75" s="743" t="str">
        <f t="shared" si="14"/>
        <v>#VALUE!</v>
      </c>
      <c r="Y75" s="743" t="str">
        <f t="shared" si="14"/>
        <v>#VALUE!</v>
      </c>
      <c r="Z75" s="743" t="str">
        <f t="shared" si="14"/>
        <v>#VALUE!</v>
      </c>
      <c r="AA75" s="743" t="str">
        <f t="shared" si="14"/>
        <v>#VALUE!</v>
      </c>
      <c r="AB75" s="743" t="str">
        <f t="shared" si="14"/>
        <v>#VALUE!</v>
      </c>
      <c r="AC75" s="743" t="str">
        <f t="shared" si="14"/>
        <v>#VALUE!</v>
      </c>
      <c r="AD75" s="743" t="str">
        <f t="shared" si="14"/>
        <v>#VALUE!</v>
      </c>
      <c r="AE75" s="744" t="str">
        <f t="shared" si="12"/>
        <v>#VALUE!</v>
      </c>
      <c r="AF75" s="52"/>
      <c r="AH75" s="707"/>
    </row>
    <row r="76" ht="18.75" customHeight="1">
      <c r="A76" s="736"/>
      <c r="E76" s="719" t="s">
        <v>286</v>
      </c>
      <c r="F76" s="100"/>
      <c r="G76" s="745" t="str">
        <f t="shared" ref="G76:G77" si="17">H36</f>
        <v/>
      </c>
      <c r="H76" s="746">
        <f t="shared" ref="H76:N76" si="15">G76*(1+$N$18)</f>
        <v>0</v>
      </c>
      <c r="I76" s="746">
        <f t="shared" si="15"/>
        <v>0</v>
      </c>
      <c r="J76" s="746">
        <f t="shared" si="15"/>
        <v>0</v>
      </c>
      <c r="K76" s="746">
        <f t="shared" si="15"/>
        <v>0</v>
      </c>
      <c r="L76" s="746">
        <f t="shared" si="15"/>
        <v>0</v>
      </c>
      <c r="M76" s="746">
        <f t="shared" si="15"/>
        <v>0</v>
      </c>
      <c r="N76" s="747">
        <f t="shared" si="15"/>
        <v>0</v>
      </c>
      <c r="O76" s="748">
        <f t="shared" si="10"/>
        <v>0</v>
      </c>
      <c r="P76" s="53"/>
      <c r="R76" s="707"/>
      <c r="U76" s="719" t="s">
        <v>286</v>
      </c>
      <c r="V76" s="100"/>
      <c r="W76" s="745">
        <f t="shared" ref="W76:AD76" si="16">G76/(1+$N$19)^(W$69-$W$69)</f>
        <v>0</v>
      </c>
      <c r="X76" s="746">
        <f t="shared" si="16"/>
        <v>0</v>
      </c>
      <c r="Y76" s="746">
        <f t="shared" si="16"/>
        <v>0</v>
      </c>
      <c r="Z76" s="746">
        <f t="shared" si="16"/>
        <v>0</v>
      </c>
      <c r="AA76" s="746">
        <f t="shared" si="16"/>
        <v>0</v>
      </c>
      <c r="AB76" s="746">
        <f t="shared" si="16"/>
        <v>0</v>
      </c>
      <c r="AC76" s="746">
        <f t="shared" si="16"/>
        <v>0</v>
      </c>
      <c r="AD76" s="746">
        <f t="shared" si="16"/>
        <v>0</v>
      </c>
      <c r="AE76" s="748">
        <f t="shared" si="12"/>
        <v>0</v>
      </c>
      <c r="AF76" s="52"/>
      <c r="AH76" s="707"/>
    </row>
    <row r="77" ht="18.75" customHeight="1">
      <c r="A77" s="736"/>
      <c r="E77" s="719" t="s">
        <v>326</v>
      </c>
      <c r="F77" s="100"/>
      <c r="G77" s="749">
        <f t="shared" si="17"/>
        <v>0</v>
      </c>
      <c r="H77" s="746">
        <f t="shared" ref="H77:N77" si="18">G77*(1+$N$18)</f>
        <v>0</v>
      </c>
      <c r="I77" s="746">
        <f t="shared" si="18"/>
        <v>0</v>
      </c>
      <c r="J77" s="746">
        <f t="shared" si="18"/>
        <v>0</v>
      </c>
      <c r="K77" s="746">
        <f t="shared" si="18"/>
        <v>0</v>
      </c>
      <c r="L77" s="746">
        <f t="shared" si="18"/>
        <v>0</v>
      </c>
      <c r="M77" s="746">
        <f t="shared" si="18"/>
        <v>0</v>
      </c>
      <c r="N77" s="747">
        <f t="shared" si="18"/>
        <v>0</v>
      </c>
      <c r="O77" s="748">
        <f t="shared" si="10"/>
        <v>0</v>
      </c>
      <c r="P77" s="53"/>
      <c r="R77" s="707"/>
      <c r="U77" s="719" t="s">
        <v>326</v>
      </c>
      <c r="V77" s="100"/>
      <c r="W77" s="749">
        <f t="shared" ref="W77:AD77" si="19">G77/(1+$N$19)^(W$69-$W$69)</f>
        <v>0</v>
      </c>
      <c r="X77" s="746">
        <f t="shared" si="19"/>
        <v>0</v>
      </c>
      <c r="Y77" s="746">
        <f t="shared" si="19"/>
        <v>0</v>
      </c>
      <c r="Z77" s="746">
        <f t="shared" si="19"/>
        <v>0</v>
      </c>
      <c r="AA77" s="746">
        <f t="shared" si="19"/>
        <v>0</v>
      </c>
      <c r="AB77" s="746">
        <f t="shared" si="19"/>
        <v>0</v>
      </c>
      <c r="AC77" s="746">
        <f t="shared" si="19"/>
        <v>0</v>
      </c>
      <c r="AD77" s="746">
        <f t="shared" si="19"/>
        <v>0</v>
      </c>
      <c r="AE77" s="748">
        <f t="shared" si="12"/>
        <v>0</v>
      </c>
      <c r="AF77" s="52"/>
      <c r="AH77" s="707"/>
    </row>
    <row r="78" ht="18.75" customHeight="1">
      <c r="A78" s="736"/>
      <c r="E78" s="737" t="s">
        <v>327</v>
      </c>
      <c r="F78" s="601"/>
      <c r="G78" s="738" t="str">
        <f t="shared" ref="G78:N78" si="20">+G77+G75+G76</f>
        <v>#VALUE!</v>
      </c>
      <c r="H78" s="739" t="str">
        <f t="shared" si="20"/>
        <v>#VALUE!</v>
      </c>
      <c r="I78" s="739" t="str">
        <f t="shared" si="20"/>
        <v>#VALUE!</v>
      </c>
      <c r="J78" s="739" t="str">
        <f t="shared" si="20"/>
        <v>#VALUE!</v>
      </c>
      <c r="K78" s="739" t="str">
        <f t="shared" si="20"/>
        <v>#VALUE!</v>
      </c>
      <c r="L78" s="739" t="str">
        <f t="shared" si="20"/>
        <v>#VALUE!</v>
      </c>
      <c r="M78" s="739" t="str">
        <f t="shared" si="20"/>
        <v>#VALUE!</v>
      </c>
      <c r="N78" s="740" t="str">
        <f t="shared" si="20"/>
        <v>#VALUE!</v>
      </c>
      <c r="O78" s="741" t="str">
        <f t="shared" si="10"/>
        <v>#VALUE!</v>
      </c>
      <c r="P78" s="53"/>
      <c r="R78" s="707"/>
      <c r="U78" s="737" t="s">
        <v>327</v>
      </c>
      <c r="V78" s="601"/>
      <c r="W78" s="738" t="str">
        <f t="shared" ref="W78:AD78" si="21">SUM(W75:W77)</f>
        <v>#VALUE!</v>
      </c>
      <c r="X78" s="739" t="str">
        <f t="shared" si="21"/>
        <v>#VALUE!</v>
      </c>
      <c r="Y78" s="739" t="str">
        <f t="shared" si="21"/>
        <v>#VALUE!</v>
      </c>
      <c r="Z78" s="739" t="str">
        <f t="shared" si="21"/>
        <v>#VALUE!</v>
      </c>
      <c r="AA78" s="739" t="str">
        <f t="shared" si="21"/>
        <v>#VALUE!</v>
      </c>
      <c r="AB78" s="739" t="str">
        <f t="shared" si="21"/>
        <v>#VALUE!</v>
      </c>
      <c r="AC78" s="739" t="str">
        <f t="shared" si="21"/>
        <v>#VALUE!</v>
      </c>
      <c r="AD78" s="740" t="str">
        <f t="shared" si="21"/>
        <v>#VALUE!</v>
      </c>
      <c r="AE78" s="741" t="str">
        <f t="shared" si="12"/>
        <v>#VALUE!</v>
      </c>
      <c r="AF78" s="52"/>
      <c r="AH78" s="707"/>
    </row>
    <row r="79" ht="18.75" customHeight="1">
      <c r="A79" s="736"/>
      <c r="E79" s="719" t="s">
        <v>328</v>
      </c>
      <c r="F79" s="100"/>
      <c r="G79" s="750">
        <f>H38+H40+H41+H39</f>
        <v>0</v>
      </c>
      <c r="H79" s="751">
        <f t="shared" ref="H79:N79" si="22">G79*(1+$N$18)</f>
        <v>0</v>
      </c>
      <c r="I79" s="751">
        <f t="shared" si="22"/>
        <v>0</v>
      </c>
      <c r="J79" s="751">
        <f t="shared" si="22"/>
        <v>0</v>
      </c>
      <c r="K79" s="751">
        <f t="shared" si="22"/>
        <v>0</v>
      </c>
      <c r="L79" s="751">
        <f t="shared" si="22"/>
        <v>0</v>
      </c>
      <c r="M79" s="751">
        <f t="shared" si="22"/>
        <v>0</v>
      </c>
      <c r="N79" s="752">
        <f t="shared" si="22"/>
        <v>0</v>
      </c>
      <c r="O79" s="753">
        <f t="shared" si="10"/>
        <v>0</v>
      </c>
      <c r="P79" s="53"/>
      <c r="R79" s="707"/>
      <c r="U79" s="719" t="s">
        <v>329</v>
      </c>
      <c r="V79" s="100"/>
      <c r="W79" s="754">
        <f t="shared" ref="W79:AD79" si="23">G79/(1+$N$19)^(W$69-$W$69)</f>
        <v>0</v>
      </c>
      <c r="X79" s="755">
        <f t="shared" si="23"/>
        <v>0</v>
      </c>
      <c r="Y79" s="755">
        <f t="shared" si="23"/>
        <v>0</v>
      </c>
      <c r="Z79" s="755">
        <f t="shared" si="23"/>
        <v>0</v>
      </c>
      <c r="AA79" s="755">
        <f t="shared" si="23"/>
        <v>0</v>
      </c>
      <c r="AB79" s="755">
        <f t="shared" si="23"/>
        <v>0</v>
      </c>
      <c r="AC79" s="755">
        <f t="shared" si="23"/>
        <v>0</v>
      </c>
      <c r="AD79" s="756">
        <f t="shared" si="23"/>
        <v>0</v>
      </c>
      <c r="AE79" s="748">
        <f t="shared" si="12"/>
        <v>0</v>
      </c>
      <c r="AF79" s="52"/>
      <c r="AH79" s="707"/>
    </row>
    <row r="80" ht="18.75" customHeight="1">
      <c r="A80" s="736"/>
      <c r="E80" s="719" t="s">
        <v>330</v>
      </c>
      <c r="F80" s="100"/>
      <c r="G80" s="749">
        <f>H42</f>
        <v>0</v>
      </c>
      <c r="H80" s="746">
        <f t="shared" ref="H80:N80" si="24">G80*(1+$N$18)</f>
        <v>0</v>
      </c>
      <c r="I80" s="746">
        <f t="shared" si="24"/>
        <v>0</v>
      </c>
      <c r="J80" s="746">
        <f t="shared" si="24"/>
        <v>0</v>
      </c>
      <c r="K80" s="746">
        <f t="shared" si="24"/>
        <v>0</v>
      </c>
      <c r="L80" s="746">
        <f t="shared" si="24"/>
        <v>0</v>
      </c>
      <c r="M80" s="746">
        <f t="shared" si="24"/>
        <v>0</v>
      </c>
      <c r="N80" s="747">
        <f t="shared" si="24"/>
        <v>0</v>
      </c>
      <c r="O80" s="748">
        <f t="shared" si="10"/>
        <v>0</v>
      </c>
      <c r="P80" s="53"/>
      <c r="R80" s="707"/>
      <c r="U80" s="719" t="s">
        <v>330</v>
      </c>
      <c r="V80" s="100"/>
      <c r="W80" s="749">
        <f t="shared" ref="W80:AD80" si="25">G80/(1+$N$19)^(W$69-$W$69)</f>
        <v>0</v>
      </c>
      <c r="X80" s="746">
        <f t="shared" si="25"/>
        <v>0</v>
      </c>
      <c r="Y80" s="746">
        <f t="shared" si="25"/>
        <v>0</v>
      </c>
      <c r="Z80" s="746">
        <f t="shared" si="25"/>
        <v>0</v>
      </c>
      <c r="AA80" s="746">
        <f t="shared" si="25"/>
        <v>0</v>
      </c>
      <c r="AB80" s="746">
        <f t="shared" si="25"/>
        <v>0</v>
      </c>
      <c r="AC80" s="746">
        <f t="shared" si="25"/>
        <v>0</v>
      </c>
      <c r="AD80" s="747">
        <f t="shared" si="25"/>
        <v>0</v>
      </c>
      <c r="AE80" s="748">
        <f t="shared" si="12"/>
        <v>0</v>
      </c>
      <c r="AF80" s="52"/>
      <c r="AH80" s="707"/>
    </row>
    <row r="81" ht="18.75" customHeight="1">
      <c r="A81" s="596"/>
      <c r="E81" s="757" t="s">
        <v>331</v>
      </c>
      <c r="F81" s="98"/>
      <c r="G81" s="758">
        <f t="shared" ref="G81:N81" si="26">G80+G79</f>
        <v>0</v>
      </c>
      <c r="H81" s="759">
        <f t="shared" si="26"/>
        <v>0</v>
      </c>
      <c r="I81" s="759">
        <f t="shared" si="26"/>
        <v>0</v>
      </c>
      <c r="J81" s="759">
        <f t="shared" si="26"/>
        <v>0</v>
      </c>
      <c r="K81" s="759">
        <f t="shared" si="26"/>
        <v>0</v>
      </c>
      <c r="L81" s="759">
        <f t="shared" si="26"/>
        <v>0</v>
      </c>
      <c r="M81" s="759">
        <f t="shared" si="26"/>
        <v>0</v>
      </c>
      <c r="N81" s="759">
        <f t="shared" si="26"/>
        <v>0</v>
      </c>
      <c r="O81" s="760">
        <f t="shared" si="10"/>
        <v>0</v>
      </c>
      <c r="P81" s="53"/>
      <c r="R81" s="707"/>
      <c r="U81" s="737" t="s">
        <v>331</v>
      </c>
      <c r="V81" s="601"/>
      <c r="W81" s="738">
        <f t="shared" ref="W81:AD81" si="27">SUM(W79:W80)</f>
        <v>0</v>
      </c>
      <c r="X81" s="739">
        <f t="shared" si="27"/>
        <v>0</v>
      </c>
      <c r="Y81" s="739">
        <f t="shared" si="27"/>
        <v>0</v>
      </c>
      <c r="Z81" s="739">
        <f t="shared" si="27"/>
        <v>0</v>
      </c>
      <c r="AA81" s="739">
        <f t="shared" si="27"/>
        <v>0</v>
      </c>
      <c r="AB81" s="739">
        <f t="shared" si="27"/>
        <v>0</v>
      </c>
      <c r="AC81" s="739">
        <f t="shared" si="27"/>
        <v>0</v>
      </c>
      <c r="AD81" s="739">
        <f t="shared" si="27"/>
        <v>0</v>
      </c>
      <c r="AE81" s="741">
        <f t="shared" si="12"/>
        <v>0</v>
      </c>
      <c r="AF81" s="52"/>
      <c r="AH81" s="707"/>
    </row>
    <row r="82" ht="18.75" customHeight="1">
      <c r="A82" s="596"/>
      <c r="E82" s="761" t="s">
        <v>332</v>
      </c>
      <c r="F82" s="601"/>
      <c r="G82" s="762"/>
      <c r="H82" s="762"/>
      <c r="I82" s="762"/>
      <c r="J82" s="762"/>
      <c r="K82" s="762"/>
      <c r="L82" s="762"/>
      <c r="M82" s="762"/>
      <c r="N82" s="763">
        <f>-H16*H59</f>
        <v>0</v>
      </c>
      <c r="O82" s="764">
        <f t="shared" si="10"/>
        <v>0</v>
      </c>
      <c r="P82" s="53"/>
      <c r="R82" s="707"/>
      <c r="U82" s="761" t="s">
        <v>332</v>
      </c>
      <c r="V82" s="601"/>
      <c r="W82" s="762">
        <f t="shared" ref="W82:AD82" si="28">G82/(1+$N$19)^(W$69-$W$69)</f>
        <v>0</v>
      </c>
      <c r="X82" s="762">
        <f t="shared" si="28"/>
        <v>0</v>
      </c>
      <c r="Y82" s="762">
        <f t="shared" si="28"/>
        <v>0</v>
      </c>
      <c r="Z82" s="762">
        <f t="shared" si="28"/>
        <v>0</v>
      </c>
      <c r="AA82" s="762">
        <f t="shared" si="28"/>
        <v>0</v>
      </c>
      <c r="AB82" s="762">
        <f t="shared" si="28"/>
        <v>0</v>
      </c>
      <c r="AC82" s="762">
        <f t="shared" si="28"/>
        <v>0</v>
      </c>
      <c r="AD82" s="763">
        <f t="shared" si="28"/>
        <v>0</v>
      </c>
      <c r="AE82" s="764">
        <f t="shared" si="12"/>
        <v>0</v>
      </c>
      <c r="AF82" s="52"/>
      <c r="AH82" s="707"/>
    </row>
    <row r="83" ht="18.75" customHeight="1">
      <c r="A83" s="596"/>
      <c r="E83" s="765" t="s">
        <v>333</v>
      </c>
      <c r="F83" s="103"/>
      <c r="G83" s="766" t="str">
        <f t="shared" ref="G83:N83" si="29">G81+G78+G74+G82</f>
        <v>#VALUE!</v>
      </c>
      <c r="H83" s="767" t="str">
        <f t="shared" si="29"/>
        <v>#VALUE!</v>
      </c>
      <c r="I83" s="767" t="str">
        <f t="shared" si="29"/>
        <v>#VALUE!</v>
      </c>
      <c r="J83" s="767" t="str">
        <f t="shared" si="29"/>
        <v>#VALUE!</v>
      </c>
      <c r="K83" s="767" t="str">
        <f t="shared" si="29"/>
        <v>#VALUE!</v>
      </c>
      <c r="L83" s="767" t="str">
        <f t="shared" si="29"/>
        <v>#VALUE!</v>
      </c>
      <c r="M83" s="767" t="str">
        <f t="shared" si="29"/>
        <v>#VALUE!</v>
      </c>
      <c r="N83" s="768" t="str">
        <f t="shared" si="29"/>
        <v>#VALUE!</v>
      </c>
      <c r="O83" s="769" t="str">
        <f t="shared" si="10"/>
        <v>#VALUE!</v>
      </c>
      <c r="P83" s="53"/>
      <c r="R83" s="707"/>
      <c r="U83" s="765" t="s">
        <v>333</v>
      </c>
      <c r="V83" s="103"/>
      <c r="W83" s="770" t="str">
        <f t="shared" ref="W83:AD83" si="30">W81+W78+W74+W82</f>
        <v>#VALUE!</v>
      </c>
      <c r="X83" s="771" t="str">
        <f t="shared" si="30"/>
        <v>#VALUE!</v>
      </c>
      <c r="Y83" s="771" t="str">
        <f t="shared" si="30"/>
        <v>#VALUE!</v>
      </c>
      <c r="Z83" s="771" t="str">
        <f t="shared" si="30"/>
        <v>#VALUE!</v>
      </c>
      <c r="AA83" s="771" t="str">
        <f t="shared" si="30"/>
        <v>#VALUE!</v>
      </c>
      <c r="AB83" s="771" t="str">
        <f t="shared" si="30"/>
        <v>#VALUE!</v>
      </c>
      <c r="AC83" s="771" t="str">
        <f t="shared" si="30"/>
        <v>#VALUE!</v>
      </c>
      <c r="AD83" s="772" t="str">
        <f t="shared" si="30"/>
        <v>#VALUE!</v>
      </c>
      <c r="AE83" s="773" t="str">
        <f t="shared" si="12"/>
        <v>#VALUE!</v>
      </c>
      <c r="AF83" s="52"/>
      <c r="AH83" s="707"/>
    </row>
    <row r="84" ht="18.75" customHeight="1">
      <c r="A84" s="596"/>
      <c r="P84" s="53"/>
      <c r="R84" s="707"/>
      <c r="AF84" s="52"/>
      <c r="AH84" s="707"/>
    </row>
    <row r="85" ht="18.75" customHeight="1">
      <c r="A85" s="596"/>
      <c r="E85" s="774" t="s">
        <v>262</v>
      </c>
      <c r="F85" s="98"/>
      <c r="G85" s="775" t="s">
        <v>178</v>
      </c>
      <c r="H85" s="600"/>
      <c r="I85" s="600"/>
      <c r="J85" s="600"/>
      <c r="K85" s="600"/>
      <c r="L85" s="600"/>
      <c r="M85" s="600"/>
      <c r="N85" s="601"/>
      <c r="O85" s="776"/>
      <c r="P85" s="52"/>
      <c r="R85" s="707"/>
      <c r="U85" s="774" t="s">
        <v>262</v>
      </c>
      <c r="V85" s="98"/>
      <c r="W85" s="775" t="s">
        <v>178</v>
      </c>
      <c r="X85" s="600"/>
      <c r="Y85" s="600"/>
      <c r="Z85" s="600"/>
      <c r="AA85" s="600"/>
      <c r="AB85" s="600"/>
      <c r="AC85" s="600"/>
      <c r="AD85" s="601"/>
      <c r="AE85" s="776"/>
      <c r="AF85" s="52"/>
      <c r="AH85" s="707"/>
    </row>
    <row r="86" ht="18.75" customHeight="1">
      <c r="A86" s="596"/>
      <c r="E86" s="777" t="str">
        <f>N13</f>
        <v/>
      </c>
      <c r="F86" s="103"/>
      <c r="G86" s="778">
        <v>1.0</v>
      </c>
      <c r="H86" s="778">
        <v>2.0</v>
      </c>
      <c r="I86" s="778">
        <v>3.0</v>
      </c>
      <c r="J86" s="778">
        <v>4.0</v>
      </c>
      <c r="K86" s="778">
        <v>5.0</v>
      </c>
      <c r="L86" s="778">
        <v>6.0</v>
      </c>
      <c r="M86" s="778">
        <v>7.0</v>
      </c>
      <c r="N86" s="778">
        <v>8.0</v>
      </c>
      <c r="O86" s="779" t="s">
        <v>312</v>
      </c>
      <c r="R86" s="707"/>
      <c r="U86" s="777" t="str">
        <f>E86</f>
        <v/>
      </c>
      <c r="V86" s="103"/>
      <c r="W86" s="780">
        <v>1.0</v>
      </c>
      <c r="X86" s="780">
        <v>2.0</v>
      </c>
      <c r="Y86" s="780">
        <v>3.0</v>
      </c>
      <c r="Z86" s="778">
        <v>4.0</v>
      </c>
      <c r="AA86" s="778">
        <v>5.0</v>
      </c>
      <c r="AB86" s="778">
        <v>6.0</v>
      </c>
      <c r="AC86" s="778">
        <v>7.0</v>
      </c>
      <c r="AD86" s="778">
        <v>8.0</v>
      </c>
      <c r="AE86" s="779" t="s">
        <v>312</v>
      </c>
      <c r="AF86" s="52"/>
      <c r="AH86" s="707"/>
    </row>
    <row r="87" ht="18.75" customHeight="1">
      <c r="A87" s="596"/>
      <c r="E87" s="719" t="s">
        <v>322</v>
      </c>
      <c r="F87" s="100"/>
      <c r="G87" s="781" t="str">
        <f>IF($N$54&lt;=0,$H$17,IF((G86-1)*12&lt;=$N$54,min($N$57*($N$54-(G86-1)*12),12*$N$57),0)+$N$56)</f>
        <v/>
      </c>
      <c r="H87" s="720" t="str">
        <f t="shared" ref="H87:N87" si="31">IF($N$54&lt;=0,$H$17,IF((H86-1)*12&lt;=$N$54,min($N$57*($N$54-(H86-1)*12),12*$N$57),0))</f>
        <v/>
      </c>
      <c r="I87" s="720" t="str">
        <f t="shared" si="31"/>
        <v/>
      </c>
      <c r="J87" s="720" t="str">
        <f t="shared" si="31"/>
        <v/>
      </c>
      <c r="K87" s="720" t="str">
        <f t="shared" si="31"/>
        <v/>
      </c>
      <c r="L87" s="720" t="str">
        <f t="shared" si="31"/>
        <v/>
      </c>
      <c r="M87" s="720" t="str">
        <f t="shared" si="31"/>
        <v/>
      </c>
      <c r="N87" s="720" t="str">
        <f t="shared" si="31"/>
        <v/>
      </c>
      <c r="O87" s="725" t="str">
        <f>SUM(G100:N100)</f>
        <v>#VALUE!</v>
      </c>
      <c r="R87" s="707"/>
      <c r="U87" s="719" t="s">
        <v>322</v>
      </c>
      <c r="V87" s="100"/>
      <c r="W87" s="782">
        <f t="shared" ref="W87:AD87" si="32">G87/(1+$N$19)^(W$69-$W$69)</f>
        <v>0</v>
      </c>
      <c r="X87" s="783">
        <f t="shared" si="32"/>
        <v>0</v>
      </c>
      <c r="Y87" s="783">
        <f t="shared" si="32"/>
        <v>0</v>
      </c>
      <c r="Z87" s="783">
        <f t="shared" si="32"/>
        <v>0</v>
      </c>
      <c r="AA87" s="783">
        <f t="shared" si="32"/>
        <v>0</v>
      </c>
      <c r="AB87" s="783">
        <f t="shared" si="32"/>
        <v>0</v>
      </c>
      <c r="AC87" s="783">
        <f t="shared" si="32"/>
        <v>0</v>
      </c>
      <c r="AD87" s="784">
        <f t="shared" si="32"/>
        <v>0</v>
      </c>
      <c r="AE87" s="748">
        <f t="shared" ref="AE87:AE88" si="33">SUM(W87:AD87)</f>
        <v>0</v>
      </c>
      <c r="AF87" s="52"/>
      <c r="AH87" s="707"/>
    </row>
    <row r="88" ht="18.75" customHeight="1">
      <c r="A88" s="596"/>
      <c r="E88" s="719" t="s">
        <v>300</v>
      </c>
      <c r="F88" s="100"/>
      <c r="G88" s="785">
        <f>N44*N46</f>
        <v>500000</v>
      </c>
      <c r="H88" s="723"/>
      <c r="I88" s="723"/>
      <c r="J88" s="723"/>
      <c r="K88" s="723"/>
      <c r="L88" s="723"/>
      <c r="M88" s="723"/>
      <c r="N88" s="724"/>
      <c r="O88" s="748">
        <f t="shared" ref="O88:O100" si="34">SUM(G88:N88)</f>
        <v>500000</v>
      </c>
      <c r="R88" s="707"/>
      <c r="U88" s="719" t="s">
        <v>300</v>
      </c>
      <c r="V88" s="100"/>
      <c r="W88" s="781">
        <f t="shared" ref="W88:W90" si="35">G88/(1+$N$19)^(W$69-$W$69)</f>
        <v>500000</v>
      </c>
      <c r="X88" s="720"/>
      <c r="Y88" s="720"/>
      <c r="Z88" s="720"/>
      <c r="AA88" s="720"/>
      <c r="AB88" s="720"/>
      <c r="AC88" s="720"/>
      <c r="AD88" s="720"/>
      <c r="AE88" s="748">
        <f t="shared" si="33"/>
        <v>500000</v>
      </c>
      <c r="AF88" s="52"/>
      <c r="AH88" s="707"/>
    </row>
    <row r="89" ht="18.75" customHeight="1">
      <c r="A89" s="596"/>
      <c r="E89" s="719" t="s">
        <v>301</v>
      </c>
      <c r="F89" s="100"/>
      <c r="G89" s="728">
        <f>N45*N46</f>
        <v>1500000</v>
      </c>
      <c r="H89" s="723"/>
      <c r="I89" s="710"/>
      <c r="J89" s="710"/>
      <c r="K89" s="710"/>
      <c r="L89" s="710"/>
      <c r="M89" s="710"/>
      <c r="N89" s="729"/>
      <c r="O89" s="753">
        <f t="shared" si="34"/>
        <v>1500000</v>
      </c>
      <c r="R89" s="707"/>
      <c r="U89" s="719" t="s">
        <v>301</v>
      </c>
      <c r="V89" s="100"/>
      <c r="W89" s="781">
        <f t="shared" si="35"/>
        <v>1500000</v>
      </c>
      <c r="X89" s="720"/>
      <c r="Y89" s="720"/>
      <c r="Z89" s="720"/>
      <c r="AA89" s="720"/>
      <c r="AB89" s="720"/>
      <c r="AC89" s="720"/>
      <c r="AD89" s="720"/>
      <c r="AE89" s="753">
        <f t="shared" ref="AE89:AE91" si="36">SUM(W89:AD89)</f>
        <v>1500000</v>
      </c>
      <c r="AF89" s="52"/>
      <c r="AH89" s="707"/>
    </row>
    <row r="90" ht="18.75" customHeight="1">
      <c r="A90" s="596"/>
      <c r="E90" s="719" t="s">
        <v>323</v>
      </c>
      <c r="F90" s="100"/>
      <c r="G90" s="731" t="str">
        <f>N34</f>
        <v/>
      </c>
      <c r="H90" s="732"/>
      <c r="I90" s="732"/>
      <c r="J90" s="732"/>
      <c r="K90" s="732"/>
      <c r="L90" s="732"/>
      <c r="M90" s="733"/>
      <c r="N90" s="734"/>
      <c r="O90" s="753">
        <f t="shared" si="34"/>
        <v>0</v>
      </c>
      <c r="R90" s="707"/>
      <c r="U90" s="719" t="s">
        <v>323</v>
      </c>
      <c r="V90" s="100"/>
      <c r="W90" s="786">
        <f t="shared" si="35"/>
        <v>0</v>
      </c>
      <c r="X90" s="787"/>
      <c r="Y90" s="787"/>
      <c r="Z90" s="787"/>
      <c r="AA90" s="787"/>
      <c r="AB90" s="787"/>
      <c r="AC90" s="787"/>
      <c r="AD90" s="787"/>
      <c r="AE90" s="753">
        <f t="shared" si="36"/>
        <v>0</v>
      </c>
      <c r="AF90" s="52"/>
      <c r="AH90" s="707"/>
    </row>
    <row r="91" ht="18.75" customHeight="1">
      <c r="A91" s="596"/>
      <c r="E91" s="737" t="s">
        <v>324</v>
      </c>
      <c r="F91" s="601"/>
      <c r="G91" s="738">
        <f t="shared" ref="G91:N91" si="37">G87+G88+G89+G90</f>
        <v>2000000</v>
      </c>
      <c r="H91" s="739">
        <f t="shared" si="37"/>
        <v>0</v>
      </c>
      <c r="I91" s="739">
        <f t="shared" si="37"/>
        <v>0</v>
      </c>
      <c r="J91" s="739">
        <f t="shared" si="37"/>
        <v>0</v>
      </c>
      <c r="K91" s="739">
        <f t="shared" si="37"/>
        <v>0</v>
      </c>
      <c r="L91" s="739">
        <f t="shared" si="37"/>
        <v>0</v>
      </c>
      <c r="M91" s="739">
        <f t="shared" si="37"/>
        <v>0</v>
      </c>
      <c r="N91" s="740">
        <f t="shared" si="37"/>
        <v>0</v>
      </c>
      <c r="O91" s="741">
        <f t="shared" si="34"/>
        <v>2000000</v>
      </c>
      <c r="P91" s="52"/>
      <c r="R91" s="707"/>
      <c r="U91" s="737" t="s">
        <v>324</v>
      </c>
      <c r="V91" s="601"/>
      <c r="W91" s="788">
        <f t="shared" ref="W91:AD91" si="38">SUM(W87:W90)</f>
        <v>2000000</v>
      </c>
      <c r="X91" s="789">
        <f t="shared" si="38"/>
        <v>0</v>
      </c>
      <c r="Y91" s="759">
        <f t="shared" si="38"/>
        <v>0</v>
      </c>
      <c r="Z91" s="759">
        <f t="shared" si="38"/>
        <v>0</v>
      </c>
      <c r="AA91" s="759">
        <f t="shared" si="38"/>
        <v>0</v>
      </c>
      <c r="AB91" s="759">
        <f t="shared" si="38"/>
        <v>0</v>
      </c>
      <c r="AC91" s="759">
        <f t="shared" si="38"/>
        <v>0</v>
      </c>
      <c r="AD91" s="790">
        <f t="shared" si="38"/>
        <v>0</v>
      </c>
      <c r="AE91" s="741">
        <f t="shared" si="36"/>
        <v>2000000</v>
      </c>
      <c r="AF91" s="52"/>
      <c r="AH91" s="707"/>
    </row>
    <row r="92" ht="18.75" customHeight="1">
      <c r="A92" s="596"/>
      <c r="E92" s="719" t="s">
        <v>334</v>
      </c>
      <c r="F92" s="100"/>
      <c r="G92" s="742" t="str">
        <f>N35*AC17</f>
        <v>#VALUE!</v>
      </c>
      <c r="H92" s="743" t="str">
        <f t="shared" ref="H92:N92" si="39">G92*(1+$H$28)*(1+$N$18)</f>
        <v>#VALUE!</v>
      </c>
      <c r="I92" s="743" t="str">
        <f t="shared" si="39"/>
        <v>#VALUE!</v>
      </c>
      <c r="J92" s="743" t="str">
        <f t="shared" si="39"/>
        <v>#VALUE!</v>
      </c>
      <c r="K92" s="743" t="str">
        <f t="shared" si="39"/>
        <v>#VALUE!</v>
      </c>
      <c r="L92" s="743" t="str">
        <f t="shared" si="39"/>
        <v>#VALUE!</v>
      </c>
      <c r="M92" s="743" t="str">
        <f t="shared" si="39"/>
        <v>#VALUE!</v>
      </c>
      <c r="N92" s="743" t="str">
        <f t="shared" si="39"/>
        <v>#VALUE!</v>
      </c>
      <c r="O92" s="744" t="str">
        <f t="shared" si="34"/>
        <v>#VALUE!</v>
      </c>
      <c r="P92" s="52"/>
      <c r="R92" s="707"/>
      <c r="U92" s="719" t="s">
        <v>334</v>
      </c>
      <c r="V92" s="100"/>
      <c r="W92" s="782" t="str">
        <f t="shared" ref="W92:AD92" si="40">G92/(1+$N$19)^(W$69-$W$69)</f>
        <v>#VALUE!</v>
      </c>
      <c r="X92" s="783" t="str">
        <f t="shared" si="40"/>
        <v>#VALUE!</v>
      </c>
      <c r="Y92" s="783" t="str">
        <f t="shared" si="40"/>
        <v>#VALUE!</v>
      </c>
      <c r="Z92" s="783" t="str">
        <f t="shared" si="40"/>
        <v>#VALUE!</v>
      </c>
      <c r="AA92" s="783" t="str">
        <f t="shared" si="40"/>
        <v>#VALUE!</v>
      </c>
      <c r="AB92" s="783" t="str">
        <f t="shared" si="40"/>
        <v>#VALUE!</v>
      </c>
      <c r="AC92" s="783" t="str">
        <f t="shared" si="40"/>
        <v>#VALUE!</v>
      </c>
      <c r="AD92" s="784" t="str">
        <f t="shared" si="40"/>
        <v>#VALUE!</v>
      </c>
      <c r="AE92" s="791" t="str">
        <f t="shared" ref="AE92:AE93" si="43">SUM(W92:AD92)</f>
        <v>#VALUE!</v>
      </c>
      <c r="AF92" s="52"/>
      <c r="AH92" s="707"/>
    </row>
    <row r="93" ht="18.75" customHeight="1">
      <c r="A93" s="596"/>
      <c r="E93" s="719" t="s">
        <v>286</v>
      </c>
      <c r="F93" s="100"/>
      <c r="G93" s="745">
        <f t="shared" ref="G93:G94" si="44">N36</f>
        <v>0</v>
      </c>
      <c r="H93" s="746">
        <f t="shared" ref="H93:N93" si="41">G93*(1+$N$18)</f>
        <v>0</v>
      </c>
      <c r="I93" s="746">
        <f t="shared" si="41"/>
        <v>0</v>
      </c>
      <c r="J93" s="746">
        <f t="shared" si="41"/>
        <v>0</v>
      </c>
      <c r="K93" s="746">
        <f t="shared" si="41"/>
        <v>0</v>
      </c>
      <c r="L93" s="746">
        <f t="shared" si="41"/>
        <v>0</v>
      </c>
      <c r="M93" s="746">
        <f t="shared" si="41"/>
        <v>0</v>
      </c>
      <c r="N93" s="746">
        <f t="shared" si="41"/>
        <v>0</v>
      </c>
      <c r="O93" s="748">
        <f t="shared" si="34"/>
        <v>0</v>
      </c>
      <c r="P93" s="52"/>
      <c r="R93" s="707"/>
      <c r="U93" s="719" t="s">
        <v>286</v>
      </c>
      <c r="V93" s="100"/>
      <c r="W93" s="781">
        <f t="shared" ref="W93:AD93" si="42">G93/(1+$N$19)^(W$69-$W$69)</f>
        <v>0</v>
      </c>
      <c r="X93" s="720">
        <f t="shared" si="42"/>
        <v>0</v>
      </c>
      <c r="Y93" s="720">
        <f t="shared" si="42"/>
        <v>0</v>
      </c>
      <c r="Z93" s="720">
        <f t="shared" si="42"/>
        <v>0</v>
      </c>
      <c r="AA93" s="720">
        <f t="shared" si="42"/>
        <v>0</v>
      </c>
      <c r="AB93" s="720">
        <f t="shared" si="42"/>
        <v>0</v>
      </c>
      <c r="AC93" s="720">
        <f t="shared" si="42"/>
        <v>0</v>
      </c>
      <c r="AD93" s="792">
        <f t="shared" si="42"/>
        <v>0</v>
      </c>
      <c r="AE93" s="793">
        <f t="shared" si="43"/>
        <v>0</v>
      </c>
      <c r="AF93" s="52"/>
      <c r="AH93" s="707"/>
    </row>
    <row r="94" ht="18.75" customHeight="1">
      <c r="A94" s="596"/>
      <c r="E94" s="719" t="s">
        <v>326</v>
      </c>
      <c r="F94" s="100"/>
      <c r="G94" s="749" t="str">
        <f t="shared" si="44"/>
        <v/>
      </c>
      <c r="H94" s="746">
        <f t="shared" ref="H94:N94" si="45">G94*(1+$N$18)</f>
        <v>0</v>
      </c>
      <c r="I94" s="746">
        <f t="shared" si="45"/>
        <v>0</v>
      </c>
      <c r="J94" s="746">
        <f t="shared" si="45"/>
        <v>0</v>
      </c>
      <c r="K94" s="746">
        <f t="shared" si="45"/>
        <v>0</v>
      </c>
      <c r="L94" s="746">
        <f t="shared" si="45"/>
        <v>0</v>
      </c>
      <c r="M94" s="746">
        <f t="shared" si="45"/>
        <v>0</v>
      </c>
      <c r="N94" s="746">
        <f t="shared" si="45"/>
        <v>0</v>
      </c>
      <c r="O94" s="748">
        <f t="shared" si="34"/>
        <v>0</v>
      </c>
      <c r="R94" s="707"/>
      <c r="U94" s="719" t="s">
        <v>326</v>
      </c>
      <c r="V94" s="100"/>
      <c r="W94" s="786">
        <f t="shared" ref="W94:AD94" si="46">G94/(1+$N$19)^(W$69-$W$69)</f>
        <v>0</v>
      </c>
      <c r="X94" s="787">
        <f t="shared" si="46"/>
        <v>0</v>
      </c>
      <c r="Y94" s="787">
        <f t="shared" si="46"/>
        <v>0</v>
      </c>
      <c r="Z94" s="787">
        <f t="shared" si="46"/>
        <v>0</v>
      </c>
      <c r="AA94" s="787">
        <f t="shared" si="46"/>
        <v>0</v>
      </c>
      <c r="AB94" s="787">
        <f t="shared" si="46"/>
        <v>0</v>
      </c>
      <c r="AC94" s="787">
        <f t="shared" si="46"/>
        <v>0</v>
      </c>
      <c r="AD94" s="794">
        <f t="shared" si="46"/>
        <v>0</v>
      </c>
      <c r="AE94" s="793">
        <f t="shared" ref="AE94:AE95" si="49">SUM(W94:AD94)</f>
        <v>0</v>
      </c>
      <c r="AF94" s="52"/>
      <c r="AH94" s="707"/>
    </row>
    <row r="95" ht="18.75" customHeight="1">
      <c r="A95" s="596"/>
      <c r="E95" s="737" t="s">
        <v>327</v>
      </c>
      <c r="F95" s="601"/>
      <c r="G95" s="738" t="str">
        <f t="shared" ref="G95:N95" si="47">G94+G93+G92</f>
        <v>#VALUE!</v>
      </c>
      <c r="H95" s="739" t="str">
        <f t="shared" si="47"/>
        <v>#VALUE!</v>
      </c>
      <c r="I95" s="739" t="str">
        <f t="shared" si="47"/>
        <v>#VALUE!</v>
      </c>
      <c r="J95" s="739" t="str">
        <f t="shared" si="47"/>
        <v>#VALUE!</v>
      </c>
      <c r="K95" s="739" t="str">
        <f t="shared" si="47"/>
        <v>#VALUE!</v>
      </c>
      <c r="L95" s="739" t="str">
        <f t="shared" si="47"/>
        <v>#VALUE!</v>
      </c>
      <c r="M95" s="739" t="str">
        <f t="shared" si="47"/>
        <v>#VALUE!</v>
      </c>
      <c r="N95" s="740" t="str">
        <f t="shared" si="47"/>
        <v>#VALUE!</v>
      </c>
      <c r="O95" s="741" t="str">
        <f t="shared" si="34"/>
        <v>#VALUE!</v>
      </c>
      <c r="R95" s="707"/>
      <c r="U95" s="737" t="s">
        <v>327</v>
      </c>
      <c r="V95" s="601"/>
      <c r="W95" s="795" t="str">
        <f t="shared" ref="W95:AD95" si="48">SUM(W92:W94)</f>
        <v>#VALUE!</v>
      </c>
      <c r="X95" s="796" t="str">
        <f t="shared" si="48"/>
        <v>#VALUE!</v>
      </c>
      <c r="Y95" s="796" t="str">
        <f t="shared" si="48"/>
        <v>#VALUE!</v>
      </c>
      <c r="Z95" s="796" t="str">
        <f t="shared" si="48"/>
        <v>#VALUE!</v>
      </c>
      <c r="AA95" s="796" t="str">
        <f t="shared" si="48"/>
        <v>#VALUE!</v>
      </c>
      <c r="AB95" s="796" t="str">
        <f t="shared" si="48"/>
        <v>#VALUE!</v>
      </c>
      <c r="AC95" s="796" t="str">
        <f t="shared" si="48"/>
        <v>#VALUE!</v>
      </c>
      <c r="AD95" s="797" t="str">
        <f t="shared" si="48"/>
        <v>#VALUE!</v>
      </c>
      <c r="AE95" s="741" t="str">
        <f t="shared" si="49"/>
        <v>#VALUE!</v>
      </c>
      <c r="AF95" s="52"/>
      <c r="AH95" s="707"/>
    </row>
    <row r="96" ht="18.75" customHeight="1">
      <c r="A96" s="596"/>
      <c r="E96" s="719" t="s">
        <v>328</v>
      </c>
      <c r="F96" s="100"/>
      <c r="G96" s="754">
        <f>N38+N40+N41+N39</f>
        <v>0</v>
      </c>
      <c r="H96" s="755">
        <f t="shared" ref="H96:N96" si="50">G96*(1+$N$18)</f>
        <v>0</v>
      </c>
      <c r="I96" s="755">
        <f t="shared" si="50"/>
        <v>0</v>
      </c>
      <c r="J96" s="755">
        <f t="shared" si="50"/>
        <v>0</v>
      </c>
      <c r="K96" s="755">
        <f t="shared" si="50"/>
        <v>0</v>
      </c>
      <c r="L96" s="755">
        <f t="shared" si="50"/>
        <v>0</v>
      </c>
      <c r="M96" s="755">
        <f t="shared" si="50"/>
        <v>0</v>
      </c>
      <c r="N96" s="756">
        <f t="shared" si="50"/>
        <v>0</v>
      </c>
      <c r="O96" s="748">
        <f t="shared" si="34"/>
        <v>0</v>
      </c>
      <c r="R96" s="707"/>
      <c r="U96" s="719" t="s">
        <v>328</v>
      </c>
      <c r="V96" s="100"/>
      <c r="W96" s="782">
        <f t="shared" ref="W96:AD96" si="51">G96/(1+$N$19)^(W$69-$W$69)</f>
        <v>0</v>
      </c>
      <c r="X96" s="783">
        <f t="shared" si="51"/>
        <v>0</v>
      </c>
      <c r="Y96" s="783">
        <f t="shared" si="51"/>
        <v>0</v>
      </c>
      <c r="Z96" s="783">
        <f t="shared" si="51"/>
        <v>0</v>
      </c>
      <c r="AA96" s="783">
        <f t="shared" si="51"/>
        <v>0</v>
      </c>
      <c r="AB96" s="783">
        <f t="shared" si="51"/>
        <v>0</v>
      </c>
      <c r="AC96" s="783">
        <f t="shared" si="51"/>
        <v>0</v>
      </c>
      <c r="AD96" s="783">
        <f t="shared" si="51"/>
        <v>0</v>
      </c>
      <c r="AE96" s="748">
        <f t="shared" ref="AE96:AE100" si="54">SUM(W96:AD96)</f>
        <v>0</v>
      </c>
      <c r="AF96" s="52"/>
      <c r="AH96" s="707"/>
    </row>
    <row r="97" ht="18.75" customHeight="1">
      <c r="A97" s="707"/>
      <c r="E97" s="719" t="s">
        <v>330</v>
      </c>
      <c r="F97" s="100"/>
      <c r="G97" s="749" t="str">
        <f>N42</f>
        <v/>
      </c>
      <c r="H97" s="746">
        <f t="shared" ref="H97:N97" si="52">G97*(1+$N$18)</f>
        <v>0</v>
      </c>
      <c r="I97" s="746">
        <f t="shared" si="52"/>
        <v>0</v>
      </c>
      <c r="J97" s="746">
        <f t="shared" si="52"/>
        <v>0</v>
      </c>
      <c r="K97" s="746">
        <f t="shared" si="52"/>
        <v>0</v>
      </c>
      <c r="L97" s="746">
        <f t="shared" si="52"/>
        <v>0</v>
      </c>
      <c r="M97" s="746">
        <f t="shared" si="52"/>
        <v>0</v>
      </c>
      <c r="N97" s="747">
        <f t="shared" si="52"/>
        <v>0</v>
      </c>
      <c r="O97" s="748">
        <f t="shared" si="34"/>
        <v>0</v>
      </c>
      <c r="P97" s="52"/>
      <c r="R97" s="707"/>
      <c r="U97" s="719" t="s">
        <v>330</v>
      </c>
      <c r="V97" s="100"/>
      <c r="W97" s="786">
        <f t="shared" ref="W97:AD97" si="53">G97/(1+$N$19)^(W$69-$W$69)</f>
        <v>0</v>
      </c>
      <c r="X97" s="787">
        <f t="shared" si="53"/>
        <v>0</v>
      </c>
      <c r="Y97" s="787">
        <f t="shared" si="53"/>
        <v>0</v>
      </c>
      <c r="Z97" s="787">
        <f t="shared" si="53"/>
        <v>0</v>
      </c>
      <c r="AA97" s="787">
        <f t="shared" si="53"/>
        <v>0</v>
      </c>
      <c r="AB97" s="787">
        <f t="shared" si="53"/>
        <v>0</v>
      </c>
      <c r="AC97" s="787">
        <f t="shared" si="53"/>
        <v>0</v>
      </c>
      <c r="AD97" s="787">
        <f t="shared" si="53"/>
        <v>0</v>
      </c>
      <c r="AE97" s="748">
        <f t="shared" si="54"/>
        <v>0</v>
      </c>
      <c r="AF97" s="52"/>
      <c r="AH97" s="707"/>
    </row>
    <row r="98" ht="18.75" customHeight="1">
      <c r="A98" s="707"/>
      <c r="E98" s="737" t="s">
        <v>331</v>
      </c>
      <c r="F98" s="601"/>
      <c r="G98" s="738">
        <f t="shared" ref="G98:N98" si="55">G96+G97</f>
        <v>0</v>
      </c>
      <c r="H98" s="739">
        <f t="shared" si="55"/>
        <v>0</v>
      </c>
      <c r="I98" s="739">
        <f t="shared" si="55"/>
        <v>0</v>
      </c>
      <c r="J98" s="739">
        <f t="shared" si="55"/>
        <v>0</v>
      </c>
      <c r="K98" s="739">
        <f t="shared" si="55"/>
        <v>0</v>
      </c>
      <c r="L98" s="739">
        <f t="shared" si="55"/>
        <v>0</v>
      </c>
      <c r="M98" s="739">
        <f t="shared" si="55"/>
        <v>0</v>
      </c>
      <c r="N98" s="739">
        <f t="shared" si="55"/>
        <v>0</v>
      </c>
      <c r="O98" s="741">
        <f t="shared" si="34"/>
        <v>0</v>
      </c>
      <c r="P98" s="52"/>
      <c r="R98" s="707"/>
      <c r="U98" s="737" t="s">
        <v>331</v>
      </c>
      <c r="V98" s="601"/>
      <c r="W98" s="758">
        <f t="shared" ref="W98:AD98" si="56">SUM(W96:W97)</f>
        <v>0</v>
      </c>
      <c r="X98" s="759">
        <f t="shared" si="56"/>
        <v>0</v>
      </c>
      <c r="Y98" s="759">
        <f t="shared" si="56"/>
        <v>0</v>
      </c>
      <c r="Z98" s="759">
        <f t="shared" si="56"/>
        <v>0</v>
      </c>
      <c r="AA98" s="759">
        <f t="shared" si="56"/>
        <v>0</v>
      </c>
      <c r="AB98" s="759">
        <f t="shared" si="56"/>
        <v>0</v>
      </c>
      <c r="AC98" s="759">
        <f t="shared" si="56"/>
        <v>0</v>
      </c>
      <c r="AD98" s="759">
        <f t="shared" si="56"/>
        <v>0</v>
      </c>
      <c r="AE98" s="741">
        <f t="shared" si="54"/>
        <v>0</v>
      </c>
      <c r="AF98" s="52"/>
      <c r="AH98" s="707"/>
    </row>
    <row r="99" ht="18.75" customHeight="1">
      <c r="A99" s="707"/>
      <c r="E99" s="761" t="s">
        <v>332</v>
      </c>
      <c r="F99" s="601"/>
      <c r="G99" s="762"/>
      <c r="H99" s="762"/>
      <c r="I99" s="762"/>
      <c r="J99" s="762"/>
      <c r="K99" s="762"/>
      <c r="L99" s="762"/>
      <c r="M99" s="762"/>
      <c r="N99" s="763">
        <f>-H17*N59</f>
        <v>0</v>
      </c>
      <c r="O99" s="764">
        <f t="shared" si="34"/>
        <v>0</v>
      </c>
      <c r="P99" s="52"/>
      <c r="R99" s="707"/>
      <c r="U99" s="761" t="s">
        <v>332</v>
      </c>
      <c r="V99" s="601"/>
      <c r="W99" s="798">
        <f t="shared" ref="W99:AD99" si="57">G99/(1+$N$19)^(W$69-$W$69)</f>
        <v>0</v>
      </c>
      <c r="X99" s="799">
        <f t="shared" si="57"/>
        <v>0</v>
      </c>
      <c r="Y99" s="799">
        <f t="shared" si="57"/>
        <v>0</v>
      </c>
      <c r="Z99" s="799">
        <f t="shared" si="57"/>
        <v>0</v>
      </c>
      <c r="AA99" s="799">
        <f t="shared" si="57"/>
        <v>0</v>
      </c>
      <c r="AB99" s="799">
        <f t="shared" si="57"/>
        <v>0</v>
      </c>
      <c r="AC99" s="799">
        <f t="shared" si="57"/>
        <v>0</v>
      </c>
      <c r="AD99" s="800">
        <f t="shared" si="57"/>
        <v>0</v>
      </c>
      <c r="AE99" s="801">
        <f t="shared" si="54"/>
        <v>0</v>
      </c>
      <c r="AF99" s="802"/>
      <c r="AH99" s="707"/>
    </row>
    <row r="100" ht="18.75" customHeight="1">
      <c r="A100" s="707"/>
      <c r="E100" s="803" t="s">
        <v>335</v>
      </c>
      <c r="F100" s="103"/>
      <c r="G100" s="804" t="str">
        <f t="shared" ref="G100:N100" si="58">G98+G95+G91+G99</f>
        <v>#VALUE!</v>
      </c>
      <c r="H100" s="805" t="str">
        <f t="shared" si="58"/>
        <v>#VALUE!</v>
      </c>
      <c r="I100" s="805" t="str">
        <f t="shared" si="58"/>
        <v>#VALUE!</v>
      </c>
      <c r="J100" s="805" t="str">
        <f t="shared" si="58"/>
        <v>#VALUE!</v>
      </c>
      <c r="K100" s="805" t="str">
        <f t="shared" si="58"/>
        <v>#VALUE!</v>
      </c>
      <c r="L100" s="805" t="str">
        <f t="shared" si="58"/>
        <v>#VALUE!</v>
      </c>
      <c r="M100" s="805" t="str">
        <f t="shared" si="58"/>
        <v>#VALUE!</v>
      </c>
      <c r="N100" s="805" t="str">
        <f t="shared" si="58"/>
        <v>#VALUE!</v>
      </c>
      <c r="O100" s="806" t="str">
        <f t="shared" si="34"/>
        <v>#VALUE!</v>
      </c>
      <c r="P100" s="52"/>
      <c r="R100" s="707"/>
      <c r="U100" s="803" t="s">
        <v>335</v>
      </c>
      <c r="V100" s="103"/>
      <c r="W100" s="804" t="str">
        <f t="shared" ref="W100:AD100" si="59">W98+W95+W91+W99</f>
        <v>#VALUE!</v>
      </c>
      <c r="X100" s="805" t="str">
        <f t="shared" si="59"/>
        <v>#VALUE!</v>
      </c>
      <c r="Y100" s="805" t="str">
        <f t="shared" si="59"/>
        <v>#VALUE!</v>
      </c>
      <c r="Z100" s="805" t="str">
        <f t="shared" si="59"/>
        <v>#VALUE!</v>
      </c>
      <c r="AA100" s="805" t="str">
        <f t="shared" si="59"/>
        <v>#VALUE!</v>
      </c>
      <c r="AB100" s="805" t="str">
        <f t="shared" si="59"/>
        <v>#VALUE!</v>
      </c>
      <c r="AC100" s="805" t="str">
        <f t="shared" si="59"/>
        <v>#VALUE!</v>
      </c>
      <c r="AD100" s="805" t="str">
        <f t="shared" si="59"/>
        <v>#VALUE!</v>
      </c>
      <c r="AE100" s="806" t="str">
        <f t="shared" si="54"/>
        <v>#VALUE!</v>
      </c>
      <c r="AF100" s="802"/>
      <c r="AH100" s="707"/>
    </row>
    <row r="101" ht="18.75" customHeight="1">
      <c r="A101" s="596"/>
      <c r="P101" s="52"/>
      <c r="R101" s="707"/>
      <c r="AF101" s="802"/>
      <c r="AH101" s="707"/>
    </row>
    <row r="102" ht="18.75" customHeight="1">
      <c r="A102" s="596"/>
      <c r="P102" s="52"/>
      <c r="R102" s="707"/>
      <c r="AF102" s="53"/>
      <c r="AH102" s="707"/>
    </row>
    <row r="103" ht="18.75" customHeight="1">
      <c r="A103" s="596"/>
      <c r="P103" s="52"/>
      <c r="R103" s="707"/>
      <c r="AF103" s="52"/>
      <c r="AH103" s="707"/>
    </row>
    <row r="104" ht="18.75" customHeight="1">
      <c r="A104" s="596"/>
      <c r="B104" s="596"/>
      <c r="C104" s="596"/>
      <c r="D104" s="596"/>
      <c r="E104" s="596"/>
      <c r="F104" s="596"/>
      <c r="G104" s="596"/>
      <c r="H104" s="596"/>
      <c r="I104" s="596"/>
      <c r="J104" s="596"/>
      <c r="K104" s="596"/>
      <c r="L104" s="596"/>
      <c r="M104" s="596"/>
      <c r="N104" s="596"/>
      <c r="O104" s="596"/>
      <c r="P104" s="596"/>
      <c r="Q104" s="596"/>
      <c r="R104" s="707"/>
      <c r="S104" s="707"/>
      <c r="T104" s="707"/>
      <c r="U104" s="707"/>
      <c r="V104" s="707"/>
      <c r="W104" s="707"/>
      <c r="X104" s="707"/>
      <c r="Y104" s="707"/>
      <c r="Z104" s="707"/>
      <c r="AA104" s="707"/>
      <c r="AB104" s="707"/>
      <c r="AC104" s="707"/>
      <c r="AD104" s="707"/>
      <c r="AE104" s="707"/>
      <c r="AF104" s="707"/>
      <c r="AG104" s="707"/>
      <c r="AH104" s="707"/>
    </row>
    <row r="105" ht="18.75" customHeight="1">
      <c r="A105" s="596"/>
      <c r="B105" s="707"/>
      <c r="C105" s="707"/>
      <c r="D105" s="707"/>
      <c r="E105" s="707"/>
      <c r="F105" s="707"/>
      <c r="G105" s="707"/>
      <c r="H105" s="707"/>
      <c r="I105" s="707"/>
      <c r="J105" s="707"/>
      <c r="K105" s="707"/>
      <c r="L105" s="707"/>
      <c r="M105" s="707"/>
      <c r="N105" s="707"/>
      <c r="O105" s="707"/>
      <c r="P105" s="707"/>
      <c r="Q105" s="707"/>
      <c r="R105" s="707"/>
      <c r="S105" s="707"/>
      <c r="T105" s="707"/>
      <c r="U105" s="707"/>
      <c r="V105" s="707"/>
      <c r="W105" s="707"/>
      <c r="X105" s="707"/>
      <c r="Y105" s="707"/>
      <c r="Z105" s="707"/>
      <c r="AA105" s="707"/>
      <c r="AB105" s="707"/>
      <c r="AC105" s="707"/>
      <c r="AD105" s="707"/>
      <c r="AE105" s="707"/>
      <c r="AF105" s="707"/>
      <c r="AG105" s="707"/>
      <c r="AH105" s="707"/>
    </row>
  </sheetData>
  <mergeCells count="184">
    <mergeCell ref="K13:M13"/>
    <mergeCell ref="N13:O13"/>
    <mergeCell ref="F15:G15"/>
    <mergeCell ref="L15:M15"/>
    <mergeCell ref="V15:Y15"/>
    <mergeCell ref="AA15:AD15"/>
    <mergeCell ref="F16:G16"/>
    <mergeCell ref="L16:M16"/>
    <mergeCell ref="V16:X16"/>
    <mergeCell ref="AA16:AB16"/>
    <mergeCell ref="F17:G17"/>
    <mergeCell ref="L17:M17"/>
    <mergeCell ref="V17:X17"/>
    <mergeCell ref="AA17:AB17"/>
    <mergeCell ref="E9:O10"/>
    <mergeCell ref="E12:G12"/>
    <mergeCell ref="H12:I12"/>
    <mergeCell ref="K12:M12"/>
    <mergeCell ref="N12:O12"/>
    <mergeCell ref="F18:G18"/>
    <mergeCell ref="L18:M18"/>
    <mergeCell ref="V18:X18"/>
    <mergeCell ref="AA18:AB18"/>
    <mergeCell ref="H4:J4"/>
    <mergeCell ref="H5:J5"/>
    <mergeCell ref="L5:X6"/>
    <mergeCell ref="H6:J6"/>
    <mergeCell ref="U9:AE10"/>
    <mergeCell ref="V11:AE12"/>
    <mergeCell ref="B12:C20"/>
    <mergeCell ref="F20:G20"/>
    <mergeCell ref="K23:L23"/>
    <mergeCell ref="L24:M24"/>
    <mergeCell ref="W24:X24"/>
    <mergeCell ref="F25:G25"/>
    <mergeCell ref="L25:M25"/>
    <mergeCell ref="F26:G26"/>
    <mergeCell ref="L26:M26"/>
    <mergeCell ref="K31:L31"/>
    <mergeCell ref="L32:M32"/>
    <mergeCell ref="F33:G33"/>
    <mergeCell ref="L33:M33"/>
    <mergeCell ref="F34:G34"/>
    <mergeCell ref="L34:M34"/>
    <mergeCell ref="L37:M37"/>
    <mergeCell ref="L38:M38"/>
    <mergeCell ref="L55:M55"/>
    <mergeCell ref="L56:M56"/>
    <mergeCell ref="L57:M57"/>
    <mergeCell ref="L58:M58"/>
    <mergeCell ref="F35:G35"/>
    <mergeCell ref="L35:M35"/>
    <mergeCell ref="U35:X39"/>
    <mergeCell ref="F36:G36"/>
    <mergeCell ref="L36:M36"/>
    <mergeCell ref="F37:G37"/>
    <mergeCell ref="F38:G38"/>
    <mergeCell ref="F39:G39"/>
    <mergeCell ref="F40:G40"/>
    <mergeCell ref="F55:G55"/>
    <mergeCell ref="F56:G56"/>
    <mergeCell ref="F57:G57"/>
    <mergeCell ref="F58:G58"/>
    <mergeCell ref="U49:V49"/>
    <mergeCell ref="U50:V50"/>
    <mergeCell ref="U51:V51"/>
    <mergeCell ref="U52:V52"/>
    <mergeCell ref="U54:X58"/>
    <mergeCell ref="L40:M40"/>
    <mergeCell ref="F41:G41"/>
    <mergeCell ref="W44:X44"/>
    <mergeCell ref="U45:V45"/>
    <mergeCell ref="U46:V46"/>
    <mergeCell ref="U47:V47"/>
    <mergeCell ref="U48:V48"/>
    <mergeCell ref="F19:G19"/>
    <mergeCell ref="L19:M19"/>
    <mergeCell ref="B23:C28"/>
    <mergeCell ref="E23:F23"/>
    <mergeCell ref="G23:I23"/>
    <mergeCell ref="M23:O23"/>
    <mergeCell ref="F24:G24"/>
    <mergeCell ref="F28:G28"/>
    <mergeCell ref="L41:M41"/>
    <mergeCell ref="F42:G42"/>
    <mergeCell ref="L42:M42"/>
    <mergeCell ref="L43:M43"/>
    <mergeCell ref="L44:M44"/>
    <mergeCell ref="M49:O49"/>
    <mergeCell ref="F27:G27"/>
    <mergeCell ref="L27:M27"/>
    <mergeCell ref="B31:C46"/>
    <mergeCell ref="E31:F31"/>
    <mergeCell ref="G31:I31"/>
    <mergeCell ref="M31:O31"/>
    <mergeCell ref="F32:G32"/>
    <mergeCell ref="F50:G50"/>
    <mergeCell ref="F51:G51"/>
    <mergeCell ref="E49:F49"/>
    <mergeCell ref="F52:G52"/>
    <mergeCell ref="F54:G54"/>
    <mergeCell ref="L54:M54"/>
    <mergeCell ref="U83:V83"/>
    <mergeCell ref="U85:V85"/>
    <mergeCell ref="U76:V76"/>
    <mergeCell ref="U77:V77"/>
    <mergeCell ref="U78:V78"/>
    <mergeCell ref="U79:V79"/>
    <mergeCell ref="U80:V80"/>
    <mergeCell ref="U81:V81"/>
    <mergeCell ref="U82:V82"/>
    <mergeCell ref="U86:V86"/>
    <mergeCell ref="U87:V87"/>
    <mergeCell ref="U69:V69"/>
    <mergeCell ref="U70:V70"/>
    <mergeCell ref="U71:V71"/>
    <mergeCell ref="U72:V72"/>
    <mergeCell ref="U73:V73"/>
    <mergeCell ref="U74:V74"/>
    <mergeCell ref="U75:V75"/>
    <mergeCell ref="U94:V94"/>
    <mergeCell ref="U95:V95"/>
    <mergeCell ref="U96:V96"/>
    <mergeCell ref="U97:V97"/>
    <mergeCell ref="U98:V98"/>
    <mergeCell ref="U99:V99"/>
    <mergeCell ref="U100:V100"/>
    <mergeCell ref="E86:F86"/>
    <mergeCell ref="E87:F87"/>
    <mergeCell ref="E88:F88"/>
    <mergeCell ref="U88:V88"/>
    <mergeCell ref="U89:V89"/>
    <mergeCell ref="U90:V90"/>
    <mergeCell ref="U91:V91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95:F95"/>
    <mergeCell ref="L52:M52"/>
    <mergeCell ref="F53:G53"/>
    <mergeCell ref="L53:M53"/>
    <mergeCell ref="L45:M45"/>
    <mergeCell ref="L46:M46"/>
    <mergeCell ref="B49:C59"/>
    <mergeCell ref="G49:I49"/>
    <mergeCell ref="K49:L49"/>
    <mergeCell ref="L50:M50"/>
    <mergeCell ref="L51:M51"/>
    <mergeCell ref="F59:G59"/>
    <mergeCell ref="L59:M59"/>
    <mergeCell ref="E65:O66"/>
    <mergeCell ref="U65:AE66"/>
    <mergeCell ref="G68:N68"/>
    <mergeCell ref="U68:V68"/>
    <mergeCell ref="W68:AD68"/>
    <mergeCell ref="E68:F68"/>
    <mergeCell ref="E69:F69"/>
    <mergeCell ref="E70:F70"/>
    <mergeCell ref="E71:F71"/>
    <mergeCell ref="E72:F72"/>
    <mergeCell ref="E73:F73"/>
    <mergeCell ref="E74:F74"/>
    <mergeCell ref="E82:F82"/>
    <mergeCell ref="E83:F83"/>
    <mergeCell ref="E85:F85"/>
    <mergeCell ref="G85:N85"/>
    <mergeCell ref="W85:AD85"/>
    <mergeCell ref="E75:F75"/>
    <mergeCell ref="E76:F76"/>
    <mergeCell ref="E77:F77"/>
    <mergeCell ref="E78:F78"/>
    <mergeCell ref="E79:F79"/>
    <mergeCell ref="E80:F80"/>
    <mergeCell ref="E81:F81"/>
    <mergeCell ref="U92:V92"/>
    <mergeCell ref="U93:V93"/>
  </mergeCell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A5959"/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35.0"/>
    <col customWidth="1" min="3" max="3" width="25.63"/>
    <col customWidth="1" min="4" max="4" width="15.38"/>
    <col customWidth="1" min="5" max="5" width="27.63"/>
    <col customWidth="1" min="6" max="6" width="13.63"/>
    <col customWidth="1" min="7" max="7" width="17.38"/>
    <col customWidth="1" min="8" max="8" width="13.63"/>
    <col customWidth="1" min="9" max="9" width="15.25"/>
    <col customWidth="1" min="10" max="10" width="16.25"/>
  </cols>
  <sheetData>
    <row r="1">
      <c r="A1" s="807" t="s">
        <v>336</v>
      </c>
      <c r="B1" s="808"/>
      <c r="C1" s="809"/>
      <c r="D1" s="809"/>
      <c r="E1" s="809"/>
      <c r="F1" s="810"/>
      <c r="G1" s="810"/>
      <c r="H1" s="811"/>
      <c r="I1" s="812"/>
      <c r="J1" s="813"/>
      <c r="K1" s="809"/>
      <c r="L1" s="810"/>
      <c r="M1" s="810"/>
    </row>
    <row r="2">
      <c r="B2" s="814" t="s">
        <v>337</v>
      </c>
      <c r="C2" s="815"/>
      <c r="D2" s="815"/>
      <c r="E2" s="815"/>
      <c r="F2" s="816"/>
      <c r="G2" s="816"/>
      <c r="H2" s="817"/>
      <c r="I2" s="818"/>
      <c r="J2" s="819"/>
      <c r="K2" s="820"/>
      <c r="L2" s="816"/>
      <c r="M2" s="816"/>
    </row>
    <row r="3">
      <c r="B3" s="821" t="s">
        <v>75</v>
      </c>
      <c r="C3" s="815"/>
      <c r="D3" s="815"/>
      <c r="E3" s="815"/>
      <c r="F3" s="816"/>
      <c r="G3" s="816"/>
      <c r="H3" s="817"/>
      <c r="I3" s="818"/>
      <c r="J3" s="819"/>
      <c r="K3" s="820"/>
      <c r="L3" s="816"/>
      <c r="M3" s="816"/>
    </row>
    <row r="4">
      <c r="B4" s="821" t="s">
        <v>338</v>
      </c>
      <c r="C4" s="815"/>
      <c r="D4" s="815"/>
      <c r="E4" s="815"/>
      <c r="F4" s="816"/>
      <c r="G4" s="816"/>
      <c r="H4" s="817"/>
      <c r="I4" s="818"/>
      <c r="J4" s="819"/>
      <c r="K4" s="820"/>
      <c r="L4" s="816"/>
      <c r="M4" s="816"/>
    </row>
    <row r="5">
      <c r="B5" s="821" t="s">
        <v>339</v>
      </c>
      <c r="C5" s="815"/>
      <c r="D5" s="815"/>
      <c r="E5" s="815"/>
      <c r="F5" s="816"/>
      <c r="G5" s="816"/>
      <c r="H5" s="817"/>
      <c r="I5" s="818"/>
      <c r="J5" s="819"/>
      <c r="K5" s="820"/>
      <c r="L5" s="816"/>
      <c r="M5" s="816"/>
    </row>
    <row r="6">
      <c r="B6" s="822"/>
      <c r="C6" s="815"/>
      <c r="D6" s="815"/>
      <c r="E6" s="815"/>
      <c r="F6" s="816"/>
      <c r="G6" s="816"/>
      <c r="H6" s="817"/>
      <c r="I6" s="818"/>
      <c r="J6" s="819"/>
      <c r="K6" s="820"/>
      <c r="L6" s="816"/>
      <c r="M6" s="816"/>
    </row>
    <row r="7">
      <c r="B7" s="822"/>
      <c r="C7" s="815"/>
      <c r="D7" s="815"/>
      <c r="E7" s="815"/>
      <c r="F7" s="816"/>
      <c r="G7" s="816"/>
      <c r="H7" s="817"/>
      <c r="I7" s="818"/>
      <c r="J7" s="819"/>
      <c r="K7" s="820"/>
      <c r="L7" s="816"/>
      <c r="M7" s="816"/>
    </row>
    <row r="8">
      <c r="A8" s="823" t="s">
        <v>340</v>
      </c>
      <c r="B8" s="824"/>
      <c r="C8" s="825"/>
      <c r="D8" s="826"/>
      <c r="E8" s="827"/>
      <c r="F8" s="824"/>
      <c r="G8" s="825"/>
      <c r="H8" s="826"/>
      <c r="I8" s="827"/>
      <c r="J8" s="824"/>
      <c r="K8" s="825"/>
      <c r="L8" s="826"/>
      <c r="M8" s="827"/>
    </row>
    <row r="9">
      <c r="B9" s="828" t="s">
        <v>46</v>
      </c>
      <c r="C9" s="829"/>
      <c r="D9" s="830"/>
      <c r="E9" s="814"/>
      <c r="F9" s="815"/>
      <c r="G9" s="815"/>
      <c r="H9" s="815"/>
      <c r="I9" s="815"/>
      <c r="J9" s="815"/>
      <c r="K9" s="815"/>
      <c r="L9" s="815"/>
      <c r="M9" s="815"/>
    </row>
    <row r="10">
      <c r="B10" s="831" t="s">
        <v>75</v>
      </c>
      <c r="C10" s="829"/>
      <c r="D10" s="830"/>
      <c r="E10" s="814"/>
      <c r="F10" s="815"/>
      <c r="G10" s="815"/>
      <c r="H10" s="815"/>
      <c r="I10" s="815"/>
      <c r="J10" s="815"/>
      <c r="K10" s="815"/>
      <c r="L10" s="815"/>
      <c r="M10" s="815"/>
    </row>
    <row r="11">
      <c r="B11" s="832" t="s">
        <v>341</v>
      </c>
      <c r="C11" s="829"/>
      <c r="D11" s="830"/>
      <c r="E11" s="814"/>
      <c r="F11" s="815"/>
      <c r="G11" s="815"/>
      <c r="H11" s="815"/>
      <c r="I11" s="815"/>
      <c r="J11" s="815"/>
      <c r="K11" s="815"/>
      <c r="L11" s="815"/>
      <c r="M11" s="815"/>
    </row>
    <row r="12">
      <c r="B12" s="832" t="s">
        <v>53</v>
      </c>
      <c r="C12" s="829"/>
      <c r="D12" s="830"/>
      <c r="E12" s="814"/>
      <c r="F12" s="815"/>
      <c r="G12" s="815"/>
      <c r="H12" s="815"/>
      <c r="I12" s="815"/>
      <c r="J12" s="815"/>
      <c r="K12" s="815"/>
      <c r="L12" s="815"/>
      <c r="M12" s="815"/>
    </row>
    <row r="13">
      <c r="B13" s="832" t="s">
        <v>342</v>
      </c>
      <c r="C13" s="829"/>
      <c r="D13" s="830"/>
      <c r="E13" s="814"/>
      <c r="F13" s="815"/>
      <c r="G13" s="815"/>
      <c r="H13" s="815"/>
      <c r="I13" s="815"/>
      <c r="J13" s="815"/>
      <c r="K13" s="815"/>
      <c r="L13" s="815"/>
      <c r="M13" s="815"/>
    </row>
    <row r="14">
      <c r="B14" s="815"/>
      <c r="C14" s="829"/>
      <c r="D14" s="830"/>
      <c r="E14" s="814"/>
      <c r="F14" s="815"/>
      <c r="G14" s="815"/>
      <c r="H14" s="815"/>
      <c r="I14" s="815"/>
      <c r="J14" s="815"/>
      <c r="K14" s="815"/>
      <c r="L14" s="815"/>
      <c r="M14" s="815"/>
    </row>
    <row r="15">
      <c r="A15" s="833" t="s">
        <v>343</v>
      </c>
      <c r="B15" s="834"/>
      <c r="C15" s="834"/>
      <c r="D15" s="834"/>
      <c r="E15" s="834"/>
      <c r="F15" s="834"/>
      <c r="G15" s="835"/>
      <c r="H15" s="835"/>
      <c r="I15" s="836"/>
      <c r="J15" s="836"/>
      <c r="K15" s="834"/>
      <c r="L15" s="834"/>
      <c r="M15" s="834"/>
    </row>
    <row r="16">
      <c r="B16" s="834" t="s">
        <v>344</v>
      </c>
      <c r="C16" s="834" t="s">
        <v>345</v>
      </c>
      <c r="D16" s="834" t="s">
        <v>346</v>
      </c>
      <c r="E16" s="834" t="s">
        <v>347</v>
      </c>
      <c r="F16" s="834" t="s">
        <v>348</v>
      </c>
      <c r="G16" s="835" t="s">
        <v>349</v>
      </c>
      <c r="H16" s="835" t="s">
        <v>94</v>
      </c>
      <c r="I16" s="836" t="s">
        <v>95</v>
      </c>
      <c r="J16" s="836" t="s">
        <v>350</v>
      </c>
      <c r="K16" s="834"/>
      <c r="L16" s="834"/>
      <c r="M16" s="834"/>
    </row>
    <row r="17">
      <c r="B17" s="831" t="s">
        <v>75</v>
      </c>
      <c r="C17" s="837">
        <v>1.0</v>
      </c>
      <c r="D17" s="831" t="s">
        <v>75</v>
      </c>
      <c r="E17" s="831" t="s">
        <v>75</v>
      </c>
      <c r="F17" s="838" t="s">
        <v>351</v>
      </c>
      <c r="G17" s="839" t="s">
        <v>352</v>
      </c>
      <c r="H17" s="838" t="s">
        <v>353</v>
      </c>
      <c r="I17" s="838">
        <v>0.0</v>
      </c>
      <c r="J17" s="831" t="s">
        <v>75</v>
      </c>
      <c r="K17" s="815"/>
      <c r="L17" s="816"/>
      <c r="M17" s="816"/>
    </row>
    <row r="18">
      <c r="B18" s="839" t="s">
        <v>74</v>
      </c>
      <c r="C18" s="840">
        <v>2.0</v>
      </c>
      <c r="D18" s="831" t="s">
        <v>79</v>
      </c>
      <c r="E18" s="839" t="s">
        <v>354</v>
      </c>
      <c r="F18" s="841" t="s">
        <v>355</v>
      </c>
      <c r="G18" s="842" t="s">
        <v>356</v>
      </c>
      <c r="H18" s="842" t="s">
        <v>357</v>
      </c>
      <c r="I18" s="838">
        <v>1.0</v>
      </c>
      <c r="J18" s="815" t="str">
        <f>Resumen!E9</f>
        <v>Camionetas Fiscalización</v>
      </c>
      <c r="K18" s="815"/>
      <c r="L18" s="816"/>
      <c r="M18" s="816"/>
    </row>
    <row r="19">
      <c r="B19" s="839" t="s">
        <v>358</v>
      </c>
      <c r="C19" s="840">
        <v>3.0</v>
      </c>
      <c r="D19" s="831" t="s">
        <v>359</v>
      </c>
      <c r="E19" s="839" t="s">
        <v>81</v>
      </c>
      <c r="F19" s="843" t="s">
        <v>360</v>
      </c>
      <c r="G19" s="838" t="s">
        <v>361</v>
      </c>
      <c r="H19" s="839" t="s">
        <v>362</v>
      </c>
      <c r="I19" s="838">
        <v>2.0</v>
      </c>
      <c r="J19" s="815" t="str">
        <f>Resumen!K9</f>
        <v>Camionetas 4x4</v>
      </c>
      <c r="K19" s="815"/>
      <c r="L19" s="816"/>
      <c r="M19" s="816"/>
    </row>
    <row r="20">
      <c r="B20" s="839" t="s">
        <v>363</v>
      </c>
      <c r="C20" s="844" t="s">
        <v>364</v>
      </c>
      <c r="D20" s="831" t="s">
        <v>365</v>
      </c>
      <c r="E20" s="842" t="s">
        <v>366</v>
      </c>
      <c r="F20" s="838" t="s">
        <v>367</v>
      </c>
      <c r="G20" s="822"/>
      <c r="H20" s="842" t="s">
        <v>368</v>
      </c>
      <c r="I20" s="838">
        <v>3.0</v>
      </c>
      <c r="J20" s="815" t="str">
        <f>Resumen!Q9</f>
        <v/>
      </c>
      <c r="K20" s="815"/>
      <c r="L20" s="816"/>
      <c r="M20" s="816"/>
    </row>
    <row r="21">
      <c r="B21" s="845" t="s">
        <v>369</v>
      </c>
      <c r="C21" s="846"/>
      <c r="D21" s="831" t="s">
        <v>370</v>
      </c>
      <c r="E21" s="838" t="s">
        <v>371</v>
      </c>
      <c r="F21" s="822"/>
      <c r="G21" s="822"/>
      <c r="H21" s="838" t="s">
        <v>372</v>
      </c>
      <c r="I21" s="845">
        <v>4.0</v>
      </c>
      <c r="J21" s="815" t="str">
        <f>Resumen!W9</f>
        <v/>
      </c>
      <c r="K21" s="815"/>
      <c r="L21" s="816"/>
      <c r="M21" s="816"/>
    </row>
    <row r="22">
      <c r="B22" s="847" t="s">
        <v>373</v>
      </c>
      <c r="C22" s="815"/>
      <c r="D22" s="848" t="s">
        <v>374</v>
      </c>
      <c r="E22" s="838" t="s">
        <v>375</v>
      </c>
      <c r="F22" s="822"/>
      <c r="G22" s="822"/>
      <c r="H22" s="815"/>
      <c r="I22" s="839">
        <v>5.0</v>
      </c>
      <c r="J22" s="815" t="str">
        <f>Resumen!AC9</f>
        <v/>
      </c>
      <c r="K22" s="815"/>
      <c r="L22" s="816"/>
      <c r="M22" s="816"/>
    </row>
    <row r="23">
      <c r="B23" s="842" t="s">
        <v>376</v>
      </c>
      <c r="C23" s="829"/>
      <c r="D23" s="848" t="s">
        <v>377</v>
      </c>
      <c r="E23" s="814"/>
      <c r="F23" s="822"/>
      <c r="G23" s="822"/>
      <c r="H23" s="815"/>
      <c r="I23" s="839">
        <v>6.0</v>
      </c>
      <c r="J23" s="815" t="str">
        <f>Resumen!AI9</f>
        <v/>
      </c>
      <c r="K23" s="815"/>
      <c r="L23" s="816"/>
      <c r="M23" s="816"/>
    </row>
    <row r="24">
      <c r="B24" s="838" t="s">
        <v>378</v>
      </c>
      <c r="C24" s="829"/>
      <c r="D24" s="831"/>
      <c r="E24" s="814"/>
      <c r="F24" s="822"/>
      <c r="G24" s="822"/>
      <c r="H24" s="815"/>
      <c r="I24" s="839">
        <v>7.0</v>
      </c>
      <c r="J24" s="815"/>
      <c r="K24" s="815"/>
      <c r="L24" s="816"/>
      <c r="M24" s="816"/>
    </row>
    <row r="25">
      <c r="B25" s="838" t="s">
        <v>379</v>
      </c>
      <c r="C25" s="829"/>
      <c r="D25" s="830"/>
      <c r="E25" s="814"/>
      <c r="F25" s="822"/>
      <c r="G25" s="822"/>
      <c r="H25" s="815"/>
      <c r="I25" s="815"/>
      <c r="J25" s="815"/>
      <c r="K25" s="815"/>
      <c r="L25" s="816"/>
      <c r="M25" s="816"/>
    </row>
    <row r="26">
      <c r="B26" s="838" t="s">
        <v>380</v>
      </c>
      <c r="C26" s="815"/>
      <c r="D26" s="849"/>
      <c r="E26" s="850"/>
      <c r="F26" s="851"/>
      <c r="G26" s="851"/>
      <c r="H26" s="820"/>
      <c r="I26" s="820"/>
      <c r="J26" s="820"/>
      <c r="K26" s="820"/>
      <c r="L26" s="816"/>
      <c r="M26" s="816"/>
    </row>
    <row r="27">
      <c r="B27" s="838" t="s">
        <v>381</v>
      </c>
      <c r="C27" s="846"/>
      <c r="D27" s="849"/>
      <c r="E27" s="850"/>
      <c r="F27" s="851"/>
      <c r="G27" s="851"/>
      <c r="H27" s="820"/>
      <c r="I27" s="820"/>
      <c r="J27" s="820"/>
      <c r="K27" s="820"/>
      <c r="L27" s="816"/>
      <c r="M27" s="816"/>
    </row>
    <row r="28">
      <c r="B28" s="815"/>
      <c r="C28" s="846"/>
      <c r="D28" s="849"/>
      <c r="E28" s="850"/>
      <c r="F28" s="851"/>
      <c r="G28" s="851"/>
      <c r="H28" s="820"/>
      <c r="I28" s="820"/>
      <c r="J28" s="820"/>
      <c r="K28" s="820"/>
      <c r="L28" s="816"/>
      <c r="M28" s="816"/>
    </row>
    <row r="29">
      <c r="B29" s="820"/>
      <c r="C29" s="846"/>
      <c r="D29" s="849"/>
      <c r="E29" s="850"/>
      <c r="F29" s="851"/>
      <c r="G29" s="851"/>
      <c r="H29" s="820"/>
      <c r="I29" s="820"/>
      <c r="J29" s="820"/>
      <c r="K29" s="820"/>
      <c r="L29" s="816"/>
      <c r="M29" s="816"/>
    </row>
    <row r="30">
      <c r="A30" s="852" t="s">
        <v>382</v>
      </c>
      <c r="B30" s="853"/>
      <c r="C30" s="854"/>
      <c r="D30" s="855"/>
      <c r="E30" s="856"/>
      <c r="F30" s="857"/>
      <c r="G30" s="857"/>
      <c r="H30" s="853"/>
      <c r="I30" s="853"/>
      <c r="J30" s="853"/>
      <c r="K30" s="853"/>
      <c r="L30" s="853"/>
      <c r="M30" s="853"/>
    </row>
    <row r="31">
      <c r="B31" s="829" t="s">
        <v>383</v>
      </c>
      <c r="C31" s="830" t="s">
        <v>384</v>
      </c>
      <c r="D31" s="814" t="s">
        <v>384</v>
      </c>
      <c r="E31" s="814" t="s">
        <v>111</v>
      </c>
      <c r="F31" s="814" t="s">
        <v>385</v>
      </c>
      <c r="G31" s="822"/>
      <c r="H31" s="815"/>
      <c r="I31" s="815"/>
      <c r="J31" s="815"/>
      <c r="K31" s="815"/>
      <c r="L31" s="816"/>
      <c r="M31" s="816"/>
    </row>
    <row r="32">
      <c r="B32" s="831" t="s">
        <v>75</v>
      </c>
      <c r="C32" s="831" t="s">
        <v>75</v>
      </c>
      <c r="D32" s="831" t="s">
        <v>75</v>
      </c>
      <c r="E32" s="831" t="s">
        <v>386</v>
      </c>
      <c r="F32" s="815" t="str">
        <f>'Red eléctrica'!E12</f>
        <v/>
      </c>
      <c r="G32" s="815"/>
      <c r="H32" s="815"/>
      <c r="I32" s="815"/>
      <c r="J32" s="815"/>
      <c r="K32" s="815"/>
      <c r="L32" s="858"/>
      <c r="M32" s="858"/>
    </row>
    <row r="33">
      <c r="B33" s="859" t="s">
        <v>387</v>
      </c>
      <c r="C33" s="831" t="s">
        <v>388</v>
      </c>
      <c r="D33" s="831" t="s">
        <v>388</v>
      </c>
      <c r="E33" s="831" t="s">
        <v>389</v>
      </c>
      <c r="F33" s="815" t="str">
        <f>'Red eléctrica'!K12</f>
        <v/>
      </c>
      <c r="G33" s="815"/>
      <c r="H33" s="815"/>
      <c r="I33" s="815"/>
      <c r="J33" s="815"/>
      <c r="K33" s="815"/>
      <c r="L33" s="858"/>
      <c r="M33" s="858"/>
    </row>
    <row r="34">
      <c r="B34" s="859" t="s">
        <v>390</v>
      </c>
      <c r="C34" s="831" t="s">
        <v>391</v>
      </c>
      <c r="D34" s="831" t="s">
        <v>391</v>
      </c>
      <c r="E34" s="831" t="s">
        <v>392</v>
      </c>
      <c r="F34" s="815" t="str">
        <f>'Red eléctrica'!Q12</f>
        <v/>
      </c>
      <c r="G34" s="815"/>
      <c r="H34" s="815"/>
      <c r="I34" s="815"/>
      <c r="J34" s="815"/>
      <c r="K34" s="815"/>
      <c r="L34" s="858"/>
      <c r="M34" s="858"/>
    </row>
    <row r="35">
      <c r="B35" s="859" t="s">
        <v>393</v>
      </c>
      <c r="C35" s="815"/>
      <c r="D35" s="831"/>
      <c r="E35" s="831" t="s">
        <v>394</v>
      </c>
      <c r="F35" s="815"/>
      <c r="G35" s="815"/>
      <c r="H35" s="815"/>
      <c r="I35" s="815"/>
      <c r="J35" s="815"/>
      <c r="K35" s="815"/>
      <c r="L35" s="858"/>
      <c r="M35" s="858"/>
    </row>
    <row r="36">
      <c r="B36" s="859" t="s">
        <v>395</v>
      </c>
      <c r="C36" s="815"/>
      <c r="D36" s="831"/>
      <c r="E36" s="831" t="s">
        <v>396</v>
      </c>
      <c r="F36" s="815"/>
      <c r="G36" s="815"/>
      <c r="H36" s="815"/>
      <c r="I36" s="815"/>
      <c r="J36" s="815"/>
      <c r="K36" s="815"/>
      <c r="L36" s="858"/>
      <c r="M36" s="858"/>
    </row>
    <row r="37">
      <c r="B37" s="859" t="s">
        <v>397</v>
      </c>
      <c r="C37" s="815"/>
      <c r="D37" s="831"/>
      <c r="E37" s="815"/>
      <c r="F37" s="815"/>
      <c r="G37" s="815"/>
      <c r="H37" s="815"/>
      <c r="I37" s="815"/>
      <c r="J37" s="815"/>
      <c r="K37" s="815"/>
      <c r="L37" s="858"/>
      <c r="M37" s="858"/>
    </row>
    <row r="38">
      <c r="B38" s="859" t="s">
        <v>398</v>
      </c>
      <c r="C38" s="815"/>
      <c r="D38" s="831"/>
      <c r="E38" s="815"/>
      <c r="F38" s="815"/>
      <c r="G38" s="859"/>
      <c r="H38" s="815"/>
      <c r="I38" s="815"/>
      <c r="J38" s="815"/>
      <c r="K38" s="815"/>
      <c r="L38" s="858"/>
      <c r="M38" s="858"/>
    </row>
    <row r="39">
      <c r="B39" s="831" t="s">
        <v>399</v>
      </c>
      <c r="C39" s="815"/>
      <c r="D39" s="831"/>
      <c r="E39" s="815"/>
      <c r="F39" s="815"/>
      <c r="G39" s="859"/>
      <c r="H39" s="815"/>
      <c r="I39" s="815"/>
      <c r="J39" s="815"/>
      <c r="K39" s="815"/>
      <c r="L39" s="858"/>
      <c r="M39" s="858"/>
    </row>
    <row r="40">
      <c r="B40" s="831" t="s">
        <v>400</v>
      </c>
      <c r="C40" s="815"/>
      <c r="D40" s="815"/>
      <c r="E40" s="831"/>
      <c r="F40" s="815"/>
      <c r="G40" s="859"/>
      <c r="H40" s="815"/>
      <c r="I40" s="815"/>
      <c r="J40" s="815"/>
      <c r="K40" s="815"/>
      <c r="L40" s="858"/>
      <c r="M40" s="858"/>
    </row>
    <row r="41">
      <c r="B41" s="815"/>
      <c r="C41" s="815"/>
      <c r="D41" s="815"/>
      <c r="E41" s="831"/>
      <c r="F41" s="815"/>
      <c r="G41" s="859"/>
      <c r="H41" s="815"/>
      <c r="I41" s="815"/>
      <c r="J41" s="815"/>
      <c r="K41" s="815"/>
      <c r="L41" s="858"/>
      <c r="M41" s="858"/>
    </row>
    <row r="42">
      <c r="A42" s="860" t="s">
        <v>225</v>
      </c>
      <c r="B42" s="861"/>
      <c r="C42" s="861"/>
      <c r="D42" s="861"/>
      <c r="E42" s="861"/>
      <c r="F42" s="861"/>
      <c r="G42" s="862"/>
      <c r="H42" s="861"/>
      <c r="I42" s="861"/>
      <c r="J42" s="861"/>
      <c r="K42" s="861"/>
      <c r="L42" s="862"/>
      <c r="M42" s="862"/>
    </row>
    <row r="43">
      <c r="B43" s="814" t="s">
        <v>401</v>
      </c>
      <c r="C43" s="814" t="s">
        <v>402</v>
      </c>
      <c r="D43" s="814" t="s">
        <v>346</v>
      </c>
      <c r="E43" s="815"/>
      <c r="F43" s="815"/>
      <c r="G43" s="815"/>
      <c r="H43" s="815"/>
      <c r="I43" s="815"/>
      <c r="J43" s="815"/>
      <c r="K43" s="815"/>
      <c r="L43" s="815"/>
      <c r="M43" s="815"/>
    </row>
    <row r="44">
      <c r="B44" s="831" t="s">
        <v>75</v>
      </c>
      <c r="C44" s="831" t="s">
        <v>75</v>
      </c>
      <c r="D44" s="831" t="s">
        <v>75</v>
      </c>
      <c r="E44" s="859"/>
      <c r="F44" s="815"/>
      <c r="G44" s="815"/>
      <c r="H44" s="815"/>
      <c r="I44" s="815"/>
      <c r="J44" s="815"/>
      <c r="K44" s="815"/>
      <c r="L44" s="815"/>
      <c r="M44" s="815"/>
    </row>
    <row r="45">
      <c r="B45" s="839" t="s">
        <v>74</v>
      </c>
      <c r="C45" s="831" t="s">
        <v>388</v>
      </c>
      <c r="D45" s="831" t="s">
        <v>79</v>
      </c>
      <c r="E45" s="859"/>
      <c r="F45" s="815"/>
      <c r="G45" s="815"/>
      <c r="H45" s="815"/>
      <c r="I45" s="815"/>
      <c r="J45" s="815"/>
      <c r="K45" s="815"/>
      <c r="L45" s="815"/>
      <c r="M45" s="815"/>
    </row>
    <row r="46">
      <c r="B46" s="839" t="s">
        <v>358</v>
      </c>
      <c r="C46" s="831" t="s">
        <v>391</v>
      </c>
      <c r="D46" s="831" t="s">
        <v>403</v>
      </c>
      <c r="E46" s="831"/>
      <c r="F46" s="815"/>
      <c r="G46" s="815"/>
      <c r="H46" s="815"/>
      <c r="I46" s="815"/>
      <c r="J46" s="815"/>
      <c r="K46" s="815"/>
      <c r="L46" s="863"/>
      <c r="M46" s="863"/>
    </row>
    <row r="47">
      <c r="B47" s="839" t="s">
        <v>363</v>
      </c>
      <c r="C47" s="815"/>
      <c r="D47" s="831" t="s">
        <v>404</v>
      </c>
      <c r="E47" s="815"/>
      <c r="F47" s="815"/>
      <c r="G47" s="815"/>
      <c r="H47" s="815"/>
      <c r="I47" s="815"/>
      <c r="J47" s="815"/>
      <c r="K47" s="815"/>
      <c r="L47" s="863"/>
      <c r="M47" s="863"/>
    </row>
    <row r="48">
      <c r="B48" s="839" t="s">
        <v>369</v>
      </c>
      <c r="C48" s="815"/>
      <c r="D48" s="831" t="s">
        <v>405</v>
      </c>
      <c r="E48" s="815"/>
      <c r="F48" s="815"/>
      <c r="G48" s="815"/>
      <c r="H48" s="815"/>
      <c r="I48" s="815"/>
      <c r="J48" s="815"/>
      <c r="K48" s="815"/>
      <c r="L48" s="863"/>
      <c r="M48" s="863"/>
    </row>
    <row r="49">
      <c r="B49" s="842" t="s">
        <v>373</v>
      </c>
      <c r="C49" s="815"/>
      <c r="D49" s="831" t="s">
        <v>342</v>
      </c>
      <c r="E49" s="815"/>
      <c r="F49" s="815"/>
      <c r="G49" s="815"/>
      <c r="H49" s="815"/>
      <c r="I49" s="815"/>
      <c r="J49" s="815"/>
      <c r="K49" s="815"/>
      <c r="L49" s="863"/>
      <c r="M49" s="863"/>
    </row>
    <row r="50">
      <c r="B50" s="842" t="s">
        <v>376</v>
      </c>
      <c r="C50" s="864"/>
      <c r="D50" s="815"/>
      <c r="E50" s="815"/>
      <c r="F50" s="815"/>
      <c r="G50" s="832"/>
      <c r="H50" s="815"/>
      <c r="I50" s="815"/>
      <c r="J50" s="815"/>
      <c r="K50" s="815"/>
      <c r="L50" s="863"/>
      <c r="M50" s="863"/>
    </row>
    <row r="51">
      <c r="B51" s="838" t="s">
        <v>378</v>
      </c>
      <c r="C51" s="831"/>
      <c r="D51" s="815"/>
      <c r="E51" s="815"/>
      <c r="F51" s="865"/>
      <c r="G51" s="832"/>
      <c r="H51" s="815"/>
      <c r="I51" s="815"/>
      <c r="J51" s="815"/>
      <c r="K51" s="815"/>
      <c r="L51" s="863"/>
      <c r="M51" s="863"/>
    </row>
    <row r="52">
      <c r="B52" s="838" t="s">
        <v>379</v>
      </c>
      <c r="C52" s="815"/>
      <c r="D52" s="831"/>
      <c r="E52" s="831"/>
      <c r="F52" s="831"/>
      <c r="G52" s="832"/>
      <c r="H52" s="815"/>
      <c r="I52" s="815"/>
      <c r="J52" s="815"/>
      <c r="K52" s="815"/>
      <c r="L52" s="863"/>
      <c r="M52" s="863"/>
    </row>
    <row r="53">
      <c r="A53" s="860"/>
      <c r="B53" s="838" t="s">
        <v>380</v>
      </c>
      <c r="C53" s="815"/>
      <c r="D53" s="831"/>
      <c r="E53" s="831"/>
      <c r="F53" s="831"/>
      <c r="G53" s="832"/>
      <c r="H53" s="815"/>
      <c r="I53" s="815"/>
      <c r="J53" s="815"/>
      <c r="K53" s="815"/>
      <c r="L53" s="863"/>
      <c r="M53" s="863"/>
    </row>
    <row r="54">
      <c r="A54" s="860"/>
      <c r="B54" s="838" t="s">
        <v>381</v>
      </c>
      <c r="C54" s="815"/>
      <c r="D54" s="831"/>
      <c r="E54" s="831"/>
      <c r="F54" s="831"/>
      <c r="G54" s="832"/>
      <c r="H54" s="815"/>
      <c r="I54" s="815"/>
      <c r="J54" s="815"/>
      <c r="K54" s="815"/>
      <c r="L54" s="863"/>
      <c r="M54" s="863"/>
    </row>
    <row r="55">
      <c r="A55" s="866" t="s">
        <v>406</v>
      </c>
      <c r="B55" s="867"/>
      <c r="C55" s="867"/>
      <c r="D55" s="867"/>
      <c r="E55" s="867"/>
      <c r="F55" s="867"/>
      <c r="G55" s="868"/>
      <c r="H55" s="867"/>
      <c r="I55" s="867"/>
      <c r="J55" s="867"/>
      <c r="K55" s="867"/>
      <c r="L55" s="868"/>
      <c r="M55" s="868"/>
    </row>
    <row r="56">
      <c r="B56" s="869" t="s">
        <v>407</v>
      </c>
      <c r="C56" s="869" t="s">
        <v>408</v>
      </c>
      <c r="D56" s="869" t="s">
        <v>409</v>
      </c>
      <c r="E56" s="870" t="s">
        <v>410</v>
      </c>
      <c r="F56" s="871" t="s">
        <v>411</v>
      </c>
      <c r="G56" s="869" t="s">
        <v>412</v>
      </c>
      <c r="H56" s="869" t="s">
        <v>413</v>
      </c>
      <c r="I56" s="869" t="s">
        <v>414</v>
      </c>
      <c r="J56" s="869" t="s">
        <v>415</v>
      </c>
      <c r="K56" s="869"/>
      <c r="L56" s="869"/>
      <c r="M56" s="869"/>
    </row>
    <row r="57">
      <c r="B57" s="815" t="str">
        <f>'Flota 1'!F24</f>
        <v>Selecciona una flota</v>
      </c>
      <c r="C57" s="815" t="str">
        <f>'Flota 1'!F26</f>
        <v>Selecciona...</v>
      </c>
      <c r="D57" s="815" t="str">
        <f>'Flota 1'!F32</f>
        <v>Selecciona una flota</v>
      </c>
      <c r="E57" s="815" t="str">
        <f>'Flota 1'!D13</f>
        <v>Selecciona...</v>
      </c>
      <c r="F57" s="815" t="str">
        <f>'Flota 1'!F18</f>
        <v>Selecciona una flota</v>
      </c>
      <c r="G57" s="815" t="str">
        <f>'Flota 1'!F22</f>
        <v>Selecciona una flota</v>
      </c>
      <c r="H57" s="815" t="str">
        <f>'Flota 1'!F37</f>
        <v/>
      </c>
      <c r="I57" s="872" t="str">
        <f>'Flota 1'!F36</f>
        <v/>
      </c>
      <c r="J57" s="815" t="str">
        <f>'Flota 1'!F39</f>
        <v/>
      </c>
      <c r="K57" s="815"/>
      <c r="L57" s="858"/>
      <c r="M57" s="858"/>
    </row>
    <row r="58">
      <c r="B58" s="815"/>
      <c r="C58" s="815"/>
      <c r="D58" s="815"/>
      <c r="E58" s="815"/>
      <c r="F58" s="815" t="str">
        <f>'Flota 1'!F19</f>
        <v>Selecciona una flota</v>
      </c>
      <c r="G58" s="820"/>
      <c r="H58" s="815" t="str">
        <f>'Flota 1'!G37</f>
        <v>Año</v>
      </c>
      <c r="I58" s="863" t="str">
        <f>'Flota 1'!G36</f>
        <v>Año</v>
      </c>
      <c r="J58" s="815"/>
      <c r="K58" s="815"/>
      <c r="L58" s="858"/>
      <c r="M58" s="858"/>
    </row>
    <row r="59">
      <c r="B59" s="815"/>
      <c r="C59" s="815"/>
      <c r="D59" s="815"/>
      <c r="E59" s="815"/>
      <c r="F59" s="815" t="str">
        <f>'Flota 1'!F20</f>
        <v>Selecciona una flota</v>
      </c>
      <c r="G59" s="820"/>
      <c r="H59" s="815"/>
      <c r="I59" s="815"/>
      <c r="J59" s="815"/>
      <c r="K59" s="815"/>
      <c r="L59" s="858"/>
      <c r="M59" s="858"/>
    </row>
    <row r="60">
      <c r="B60" s="815"/>
      <c r="C60" s="820"/>
      <c r="D60" s="820"/>
      <c r="E60" s="820"/>
      <c r="F60" s="820"/>
      <c r="G60" s="858"/>
      <c r="H60" s="820"/>
      <c r="I60" s="820"/>
      <c r="J60" s="820"/>
      <c r="K60" s="820"/>
      <c r="L60" s="858"/>
      <c r="M60" s="858"/>
    </row>
    <row r="61">
      <c r="A61" s="860" t="s">
        <v>416</v>
      </c>
      <c r="B61" s="861"/>
      <c r="C61" s="861"/>
      <c r="D61" s="861"/>
      <c r="E61" s="861"/>
      <c r="F61" s="861"/>
      <c r="G61" s="862"/>
      <c r="H61" s="861"/>
      <c r="I61" s="861"/>
      <c r="J61" s="861"/>
      <c r="K61" s="861"/>
      <c r="L61" s="862"/>
      <c r="M61" s="862"/>
    </row>
    <row r="62">
      <c r="B62" s="873" t="s">
        <v>417</v>
      </c>
      <c r="C62" s="874" t="s">
        <v>418</v>
      </c>
      <c r="D62" s="875" t="s">
        <v>419</v>
      </c>
      <c r="E62" s="875" t="s">
        <v>420</v>
      </c>
      <c r="F62" s="875" t="s">
        <v>421</v>
      </c>
      <c r="G62" s="873" t="s">
        <v>349</v>
      </c>
      <c r="H62" s="875" t="s">
        <v>422</v>
      </c>
      <c r="I62" s="875" t="s">
        <v>94</v>
      </c>
      <c r="J62" s="876" t="s">
        <v>423</v>
      </c>
      <c r="K62" s="876" t="s">
        <v>424</v>
      </c>
      <c r="L62" s="858"/>
      <c r="M62" s="858"/>
    </row>
    <row r="63">
      <c r="B63" s="820" t="str">
        <f>'Flota 1'!F47</f>
        <v>Selecciona una flota</v>
      </c>
      <c r="C63" s="815" t="str">
        <f>'Flota 1'!F48</f>
        <v>(opcional, especificar)</v>
      </c>
      <c r="D63" s="858" t="str">
        <f>'Flota 1'!F50</f>
        <v/>
      </c>
      <c r="E63" s="820" t="str">
        <f>'Flota 1'!F54</f>
        <v>Selecciona una flota</v>
      </c>
      <c r="F63" s="815" t="str">
        <f>'Flota 1'!F56</f>
        <v>Selecciona...</v>
      </c>
      <c r="G63" s="815" t="str">
        <f>'Flota 1'!F59</f>
        <v>Selecciona una flota</v>
      </c>
      <c r="H63" s="815" t="str">
        <f>#REF!</f>
        <v>#REF!</v>
      </c>
      <c r="I63" s="815" t="str">
        <f>'Flota 1'!F61</f>
        <v>Selecciona una flota</v>
      </c>
      <c r="J63" s="815" t="str">
        <f>#REF!</f>
        <v>#REF!</v>
      </c>
      <c r="K63" s="815" t="str">
        <f>'Flota 1'!F63</f>
        <v>Selecciona una flota</v>
      </c>
      <c r="L63" s="858"/>
      <c r="M63" s="858"/>
    </row>
    <row r="64">
      <c r="B64" s="858"/>
      <c r="C64" s="815"/>
      <c r="D64" s="858"/>
      <c r="E64" s="858"/>
      <c r="F64" s="820"/>
      <c r="G64" s="858"/>
      <c r="H64" s="858"/>
      <c r="I64" s="820"/>
      <c r="J64" s="820"/>
      <c r="K64" s="815"/>
      <c r="L64" s="858"/>
      <c r="M64" s="858"/>
    </row>
    <row r="65">
      <c r="B65" s="863"/>
      <c r="C65" s="858"/>
      <c r="D65" s="858"/>
      <c r="E65" s="858"/>
      <c r="F65" s="858"/>
      <c r="G65" s="858"/>
      <c r="H65" s="820"/>
      <c r="I65" s="820"/>
      <c r="J65" s="815"/>
      <c r="K65" s="815"/>
      <c r="L65" s="858"/>
      <c r="M65" s="858"/>
    </row>
    <row r="66">
      <c r="B66" s="865"/>
      <c r="C66" s="858"/>
      <c r="D66" s="858"/>
      <c r="E66" s="858"/>
      <c r="F66" s="858"/>
      <c r="G66" s="858"/>
      <c r="H66" s="858"/>
      <c r="I66" s="858"/>
      <c r="J66" s="859"/>
      <c r="K66" s="859"/>
      <c r="L66" s="858"/>
      <c r="M66" s="858"/>
    </row>
    <row r="67">
      <c r="A67" s="866" t="s">
        <v>425</v>
      </c>
      <c r="B67" s="877"/>
      <c r="C67" s="878"/>
      <c r="D67" s="868"/>
      <c r="E67" s="868"/>
      <c r="F67" s="868"/>
      <c r="G67" s="868"/>
      <c r="H67" s="868"/>
      <c r="I67" s="868"/>
      <c r="J67" s="868"/>
      <c r="K67" s="868"/>
      <c r="L67" s="868"/>
      <c r="M67" s="868"/>
    </row>
    <row r="68">
      <c r="B68" s="879" t="s">
        <v>426</v>
      </c>
      <c r="C68" s="880" t="s">
        <v>427</v>
      </c>
      <c r="D68" s="880" t="s">
        <v>205</v>
      </c>
      <c r="E68" s="880" t="s">
        <v>208</v>
      </c>
      <c r="F68" s="880" t="s">
        <v>210</v>
      </c>
      <c r="G68" s="880" t="s">
        <v>428</v>
      </c>
      <c r="H68" s="880" t="s">
        <v>213</v>
      </c>
      <c r="I68" s="880" t="s">
        <v>214</v>
      </c>
      <c r="J68" s="880"/>
      <c r="K68" s="880"/>
      <c r="L68" s="880"/>
      <c r="M68" s="880"/>
    </row>
    <row r="69">
      <c r="B69" s="881" t="str">
        <f>'Flota 1'!F70</f>
        <v/>
      </c>
      <c r="C69" s="815" t="str">
        <f>'Flota 1'!G70</f>
        <v>Selecciona...</v>
      </c>
      <c r="D69" s="882" t="str">
        <f>'Flota 1'!F72</f>
        <v/>
      </c>
      <c r="E69" s="883" t="str">
        <f>'Flota 1'!F74</f>
        <v/>
      </c>
      <c r="F69" s="883" t="str">
        <f>'Flota 1'!F76</f>
        <v/>
      </c>
      <c r="G69" s="883" t="str">
        <f>'Flota 1'!F78</f>
        <v/>
      </c>
      <c r="H69" s="883" t="str">
        <f>'Flota 1'!F80</f>
        <v/>
      </c>
      <c r="I69" s="883" t="str">
        <f>'Flota 1'!F82</f>
        <v/>
      </c>
      <c r="J69" s="859"/>
      <c r="K69" s="859"/>
      <c r="L69" s="858"/>
      <c r="M69" s="858"/>
    </row>
    <row r="70">
      <c r="B70" s="879"/>
      <c r="C70" s="884"/>
      <c r="D70" s="858"/>
      <c r="E70" s="858"/>
      <c r="F70" s="858"/>
      <c r="G70" s="858"/>
      <c r="H70" s="885"/>
      <c r="I70" s="858"/>
      <c r="J70" s="859"/>
      <c r="K70" s="859"/>
      <c r="L70" s="858"/>
      <c r="M70" s="858"/>
    </row>
    <row r="71">
      <c r="A71" s="886" t="s">
        <v>429</v>
      </c>
      <c r="B71" s="887"/>
      <c r="C71" s="887"/>
      <c r="D71" s="887"/>
      <c r="E71" s="887"/>
      <c r="F71" s="887"/>
      <c r="G71" s="888"/>
      <c r="H71" s="887"/>
      <c r="I71" s="887"/>
      <c r="J71" s="887"/>
      <c r="K71" s="888"/>
      <c r="L71" s="888"/>
      <c r="M71" s="888"/>
    </row>
    <row r="72">
      <c r="B72" s="814" t="s">
        <v>401</v>
      </c>
      <c r="C72" s="814" t="s">
        <v>402</v>
      </c>
      <c r="D72" s="814" t="s">
        <v>346</v>
      </c>
      <c r="E72" s="815"/>
      <c r="F72" s="815"/>
      <c r="G72" s="815"/>
      <c r="H72" s="815"/>
      <c r="I72" s="815"/>
      <c r="J72" s="815"/>
      <c r="K72" s="859"/>
      <c r="L72" s="858"/>
      <c r="M72" s="858"/>
    </row>
    <row r="73">
      <c r="B73" s="831" t="s">
        <v>75</v>
      </c>
      <c r="C73" s="831" t="s">
        <v>75</v>
      </c>
      <c r="D73" s="831" t="s">
        <v>75</v>
      </c>
      <c r="E73" s="815"/>
      <c r="F73" s="815"/>
      <c r="G73" s="815"/>
      <c r="H73" s="815"/>
      <c r="I73" s="815"/>
      <c r="J73" s="815"/>
      <c r="K73" s="859"/>
      <c r="L73" s="858"/>
      <c r="M73" s="858"/>
    </row>
    <row r="74">
      <c r="B74" s="859" t="s">
        <v>430</v>
      </c>
      <c r="C74" s="831" t="s">
        <v>388</v>
      </c>
      <c r="D74" s="831" t="s">
        <v>79</v>
      </c>
      <c r="E74" s="815"/>
      <c r="F74" s="815"/>
      <c r="G74" s="815"/>
      <c r="H74" s="815"/>
      <c r="I74" s="815"/>
      <c r="J74" s="815"/>
      <c r="K74" s="859"/>
      <c r="L74" s="858"/>
      <c r="M74" s="858"/>
    </row>
    <row r="75">
      <c r="B75" s="859" t="s">
        <v>431</v>
      </c>
      <c r="C75" s="831" t="s">
        <v>391</v>
      </c>
      <c r="D75" s="831" t="s">
        <v>403</v>
      </c>
      <c r="E75" s="815"/>
      <c r="F75" s="815"/>
      <c r="G75" s="815"/>
      <c r="H75" s="815"/>
      <c r="I75" s="815"/>
      <c r="J75" s="815"/>
      <c r="K75" s="859"/>
      <c r="L75" s="858"/>
      <c r="M75" s="858"/>
    </row>
    <row r="76">
      <c r="B76" s="859" t="s">
        <v>432</v>
      </c>
      <c r="C76" s="815"/>
      <c r="D76" s="831" t="s">
        <v>404</v>
      </c>
      <c r="E76" s="815"/>
      <c r="F76" s="815"/>
      <c r="G76" s="815"/>
      <c r="H76" s="815"/>
      <c r="I76" s="815"/>
      <c r="J76" s="815"/>
      <c r="K76" s="859"/>
      <c r="L76" s="858"/>
      <c r="M76" s="858"/>
    </row>
    <row r="77">
      <c r="B77" s="859" t="s">
        <v>433</v>
      </c>
      <c r="C77" s="815"/>
      <c r="D77" s="831" t="s">
        <v>405</v>
      </c>
      <c r="E77" s="815"/>
      <c r="F77" s="815"/>
      <c r="G77" s="815"/>
      <c r="H77" s="815"/>
      <c r="I77" s="815"/>
      <c r="J77" s="815"/>
      <c r="K77" s="859"/>
      <c r="L77" s="858"/>
      <c r="M77" s="858"/>
    </row>
    <row r="78">
      <c r="B78" s="859" t="s">
        <v>434</v>
      </c>
      <c r="C78" s="815"/>
      <c r="D78" s="831" t="s">
        <v>342</v>
      </c>
      <c r="E78" s="815"/>
      <c r="F78" s="815"/>
      <c r="G78" s="815"/>
      <c r="H78" s="815"/>
      <c r="I78" s="815"/>
      <c r="J78" s="815"/>
      <c r="K78" s="859"/>
      <c r="L78" s="858"/>
      <c r="M78" s="858"/>
    </row>
    <row r="79">
      <c r="B79" s="859" t="s">
        <v>435</v>
      </c>
      <c r="C79" s="864"/>
      <c r="D79" s="815"/>
      <c r="E79" s="815"/>
      <c r="F79" s="815"/>
      <c r="G79" s="832"/>
      <c r="H79" s="815"/>
      <c r="I79" s="815"/>
      <c r="J79" s="815"/>
      <c r="K79" s="859"/>
      <c r="L79" s="858"/>
      <c r="M79" s="858"/>
    </row>
    <row r="80">
      <c r="B80" s="859" t="s">
        <v>436</v>
      </c>
      <c r="C80" s="831"/>
      <c r="D80" s="815"/>
      <c r="E80" s="815"/>
      <c r="F80" s="815"/>
      <c r="G80" s="832"/>
      <c r="H80" s="815"/>
      <c r="I80" s="815"/>
      <c r="J80" s="815"/>
      <c r="K80" s="859"/>
      <c r="L80" s="858"/>
      <c r="M80" s="858"/>
    </row>
    <row r="81">
      <c r="B81" s="831" t="s">
        <v>437</v>
      </c>
      <c r="C81" s="815"/>
      <c r="D81" s="831"/>
      <c r="E81" s="831"/>
      <c r="F81" s="831"/>
      <c r="G81" s="832"/>
      <c r="H81" s="815"/>
      <c r="I81" s="815"/>
      <c r="J81" s="815"/>
      <c r="K81" s="859"/>
      <c r="L81" s="858"/>
      <c r="M81" s="858"/>
    </row>
    <row r="82">
      <c r="A82" s="889" t="s">
        <v>438</v>
      </c>
      <c r="B82" s="890"/>
      <c r="C82" s="890"/>
      <c r="D82" s="890"/>
      <c r="E82" s="890"/>
      <c r="F82" s="890"/>
      <c r="G82" s="891"/>
      <c r="H82" s="890"/>
      <c r="I82" s="890"/>
      <c r="J82" s="890"/>
      <c r="K82" s="891"/>
      <c r="L82" s="891"/>
      <c r="M82" s="891"/>
    </row>
    <row r="83">
      <c r="B83" s="869" t="s">
        <v>407</v>
      </c>
      <c r="C83" s="869" t="s">
        <v>408</v>
      </c>
      <c r="D83" s="869" t="s">
        <v>409</v>
      </c>
      <c r="E83" s="870" t="s">
        <v>410</v>
      </c>
      <c r="F83" s="871" t="s">
        <v>411</v>
      </c>
      <c r="G83" s="869" t="s">
        <v>412</v>
      </c>
      <c r="H83" s="869" t="s">
        <v>413</v>
      </c>
      <c r="I83" s="869" t="s">
        <v>414</v>
      </c>
      <c r="J83" s="869" t="s">
        <v>415</v>
      </c>
      <c r="K83" s="869"/>
      <c r="L83" s="869"/>
      <c r="M83" s="869"/>
    </row>
    <row r="84">
      <c r="B84" s="815" t="str">
        <f>'Flota 2'!F26</f>
        <v>#REF!</v>
      </c>
      <c r="C84" s="815" t="str">
        <f>'Flota 2'!F28</f>
        <v>#REF!</v>
      </c>
      <c r="D84" s="815" t="str">
        <f>'Flota 2'!F33</f>
        <v>#REF!</v>
      </c>
      <c r="E84" s="815" t="str">
        <f>'Flota 2'!D15</f>
        <v>#REF!</v>
      </c>
      <c r="F84" s="815" t="str">
        <f t="shared" ref="F84:F86" si="1">'Flota 2'!F20</f>
        <v>#REF!</v>
      </c>
      <c r="G84" s="815" t="str">
        <f>'Flota 2'!F24</f>
        <v>#REF!</v>
      </c>
      <c r="H84" s="815" t="str">
        <f>'Flota 2'!F38</f>
        <v>#REF!</v>
      </c>
      <c r="I84" s="872" t="str">
        <f>'Flota 2'!F37</f>
        <v>#REF!</v>
      </c>
      <c r="J84" s="815" t="str">
        <f>'Flota 2'!F40</f>
        <v>#REF!</v>
      </c>
      <c r="K84" s="859"/>
      <c r="L84" s="858"/>
      <c r="M84" s="858"/>
    </row>
    <row r="85">
      <c r="B85" s="815"/>
      <c r="C85" s="815"/>
      <c r="D85" s="815"/>
      <c r="E85" s="815"/>
      <c r="F85" s="815" t="str">
        <f t="shared" si="1"/>
        <v>#REF!</v>
      </c>
      <c r="G85" s="820"/>
      <c r="H85" s="815" t="str">
        <f>'Flota 2'!G38</f>
        <v>#REF!</v>
      </c>
      <c r="I85" s="863" t="str">
        <f>'Flota 2'!G37</f>
        <v>#REF!</v>
      </c>
      <c r="J85" s="815"/>
      <c r="K85" s="859"/>
      <c r="L85" s="858"/>
      <c r="M85" s="858"/>
    </row>
    <row r="86">
      <c r="B86" s="815"/>
      <c r="C86" s="815"/>
      <c r="D86" s="815"/>
      <c r="E86" s="815"/>
      <c r="F86" s="815" t="str">
        <f t="shared" si="1"/>
        <v>#REF!</v>
      </c>
      <c r="G86" s="820"/>
      <c r="H86" s="815"/>
      <c r="I86" s="815"/>
      <c r="J86" s="815"/>
      <c r="K86" s="859"/>
      <c r="L86" s="858"/>
      <c r="M86" s="858"/>
    </row>
    <row r="87">
      <c r="B87" s="815"/>
      <c r="C87" s="820"/>
      <c r="D87" s="820"/>
      <c r="E87" s="820"/>
      <c r="F87" s="820"/>
      <c r="G87" s="858"/>
      <c r="H87" s="820"/>
      <c r="I87" s="820"/>
      <c r="J87" s="820"/>
      <c r="K87" s="859"/>
      <c r="L87" s="858"/>
      <c r="M87" s="858"/>
    </row>
    <row r="88">
      <c r="A88" s="886" t="s">
        <v>439</v>
      </c>
      <c r="B88" s="887"/>
      <c r="C88" s="887"/>
      <c r="D88" s="887"/>
      <c r="E88" s="887"/>
      <c r="F88" s="887"/>
      <c r="G88" s="888"/>
      <c r="H88" s="887"/>
      <c r="I88" s="887"/>
      <c r="J88" s="887"/>
      <c r="K88" s="888"/>
      <c r="L88" s="888"/>
      <c r="M88" s="888"/>
    </row>
    <row r="89">
      <c r="B89" s="879" t="s">
        <v>417</v>
      </c>
      <c r="C89" s="874" t="s">
        <v>418</v>
      </c>
      <c r="D89" s="879" t="s">
        <v>419</v>
      </c>
      <c r="E89" s="820" t="s">
        <v>420</v>
      </c>
      <c r="F89" s="879" t="s">
        <v>421</v>
      </c>
      <c r="G89" s="879" t="s">
        <v>349</v>
      </c>
      <c r="H89" s="879" t="s">
        <v>422</v>
      </c>
      <c r="I89" s="879" t="s">
        <v>94</v>
      </c>
      <c r="J89" s="874" t="s">
        <v>423</v>
      </c>
      <c r="K89" s="874" t="s">
        <v>424</v>
      </c>
      <c r="L89" s="858"/>
      <c r="M89" s="858"/>
    </row>
    <row r="90">
      <c r="B90" s="820" t="str">
        <f>'Flota 2'!F48</f>
        <v>#REF!</v>
      </c>
      <c r="C90" s="815" t="str">
        <f>'Flota 2'!F49</f>
        <v>#REF!</v>
      </c>
      <c r="D90" s="858" t="str">
        <f>'Flota 2'!F51</f>
        <v>#REF!</v>
      </c>
      <c r="E90" s="820" t="str">
        <f>'Flota 2'!F55</f>
        <v>#REF!</v>
      </c>
      <c r="F90" s="815" t="str">
        <f>'Flota 2'!F57</f>
        <v>#REF!</v>
      </c>
      <c r="G90" s="815" t="str">
        <f>'Flota 2'!F60</f>
        <v>#REF!</v>
      </c>
      <c r="H90" s="815" t="str">
        <f>'Flota 2'!F62</f>
        <v>#REF!</v>
      </c>
      <c r="I90" s="815" t="str">
        <f>'Flota 2'!F64</f>
        <v>#REF!</v>
      </c>
      <c r="J90" s="815" t="str">
        <f>'Flota 2'!F67</f>
        <v>#REF!</v>
      </c>
      <c r="K90" s="815" t="str">
        <f>'Flota 2'!F66</f>
        <v>#REF!</v>
      </c>
      <c r="L90" s="858"/>
      <c r="M90" s="858"/>
    </row>
    <row r="91">
      <c r="B91" s="858"/>
      <c r="C91" s="858"/>
      <c r="D91" s="858"/>
      <c r="E91" s="820"/>
      <c r="F91" s="858"/>
      <c r="G91" s="858"/>
      <c r="H91" s="820"/>
      <c r="I91" s="820"/>
      <c r="J91" s="815"/>
      <c r="K91" s="859"/>
      <c r="L91" s="858"/>
      <c r="M91" s="858"/>
    </row>
    <row r="92">
      <c r="B92" s="863"/>
      <c r="C92" s="858"/>
      <c r="D92" s="858"/>
      <c r="E92" s="858"/>
      <c r="F92" s="858"/>
      <c r="G92" s="858"/>
      <c r="H92" s="820"/>
      <c r="I92" s="820"/>
      <c r="J92" s="815"/>
      <c r="K92" s="859"/>
      <c r="L92" s="858"/>
      <c r="M92" s="858"/>
    </row>
    <row r="93">
      <c r="B93" s="865"/>
      <c r="C93" s="858"/>
      <c r="D93" s="858"/>
      <c r="E93" s="858"/>
      <c r="F93" s="858"/>
      <c r="G93" s="858"/>
      <c r="H93" s="858"/>
      <c r="I93" s="858"/>
      <c r="J93" s="859"/>
      <c r="K93" s="859"/>
      <c r="L93" s="858"/>
      <c r="M93" s="858"/>
    </row>
    <row r="94">
      <c r="A94" s="889" t="s">
        <v>440</v>
      </c>
      <c r="B94" s="892"/>
      <c r="C94" s="893"/>
      <c r="D94" s="891"/>
      <c r="E94" s="891"/>
      <c r="F94" s="891"/>
      <c r="G94" s="891"/>
      <c r="H94" s="891"/>
      <c r="I94" s="891"/>
      <c r="J94" s="891"/>
      <c r="K94" s="891"/>
      <c r="L94" s="891"/>
      <c r="M94" s="891"/>
    </row>
    <row r="95">
      <c r="B95" s="879" t="s">
        <v>426</v>
      </c>
      <c r="C95" s="879" t="s">
        <v>427</v>
      </c>
      <c r="D95" s="879" t="s">
        <v>205</v>
      </c>
      <c r="E95" s="879" t="s">
        <v>208</v>
      </c>
      <c r="F95" s="879" t="s">
        <v>210</v>
      </c>
      <c r="G95" s="879" t="s">
        <v>428</v>
      </c>
      <c r="H95" s="879" t="s">
        <v>213</v>
      </c>
      <c r="I95" s="879" t="s">
        <v>214</v>
      </c>
      <c r="J95" s="879"/>
      <c r="K95" s="879"/>
      <c r="L95" s="879"/>
      <c r="M95" s="879"/>
    </row>
    <row r="96">
      <c r="B96" s="894" t="str">
        <f t="shared" ref="B96:C96" si="2">'Flota 2'!F74</f>
        <v>#REF!</v>
      </c>
      <c r="C96" s="815" t="str">
        <f t="shared" si="2"/>
        <v>#REF!</v>
      </c>
      <c r="D96" s="865" t="str">
        <f>'Flota 2'!F76</f>
        <v>#REF!</v>
      </c>
      <c r="E96" s="858" t="str">
        <f>'Flota 2'!F78</f>
        <v>#REF!</v>
      </c>
      <c r="F96" s="858" t="str">
        <f>'Flota 2'!F80</f>
        <v>#REF!</v>
      </c>
      <c r="G96" s="858" t="str">
        <f>'Flota 2'!F82</f>
        <v>#REF!</v>
      </c>
      <c r="H96" s="858" t="str">
        <f>'Flota 2'!F84</f>
        <v>#REF!</v>
      </c>
      <c r="I96" s="858" t="str">
        <f>'Flota 2'!F86</f>
        <v>#REF!</v>
      </c>
      <c r="J96" s="859"/>
      <c r="K96" s="859"/>
      <c r="L96" s="858"/>
      <c r="M96" s="858"/>
    </row>
    <row r="97">
      <c r="B97" s="879"/>
      <c r="C97" s="865"/>
      <c r="D97" s="858"/>
      <c r="E97" s="858"/>
      <c r="F97" s="858"/>
      <c r="G97" s="858"/>
      <c r="H97" s="885"/>
      <c r="I97" s="858"/>
      <c r="J97" s="859"/>
      <c r="K97" s="859"/>
      <c r="L97" s="858"/>
      <c r="M97" s="858"/>
    </row>
    <row r="98">
      <c r="B98" s="879"/>
      <c r="C98" s="865"/>
      <c r="D98" s="858"/>
      <c r="E98" s="858"/>
      <c r="F98" s="858"/>
      <c r="G98" s="858"/>
      <c r="H98" s="885"/>
      <c r="I98" s="858"/>
      <c r="J98" s="859"/>
      <c r="K98" s="859"/>
      <c r="L98" s="858"/>
      <c r="M98" s="858"/>
    </row>
    <row r="99">
      <c r="A99" s="886" t="s">
        <v>441</v>
      </c>
      <c r="B99" s="895" t="s">
        <v>442</v>
      </c>
      <c r="C99" s="896" t="s">
        <v>401</v>
      </c>
      <c r="D99" s="895" t="s">
        <v>443</v>
      </c>
      <c r="E99" s="895" t="s">
        <v>444</v>
      </c>
      <c r="F99" s="895" t="s">
        <v>445</v>
      </c>
      <c r="G99" s="895" t="s">
        <v>446</v>
      </c>
      <c r="H99" s="895" t="s">
        <v>447</v>
      </c>
      <c r="I99" s="895" t="s">
        <v>448</v>
      </c>
      <c r="J99" s="897" t="s">
        <v>449</v>
      </c>
      <c r="K99" s="897" t="s">
        <v>450</v>
      </c>
      <c r="L99" s="897" t="s">
        <v>451</v>
      </c>
      <c r="M99" s="897" t="s">
        <v>452</v>
      </c>
    </row>
    <row r="100">
      <c r="B100" s="898" t="s">
        <v>53</v>
      </c>
      <c r="C100" s="899" t="s">
        <v>74</v>
      </c>
      <c r="D100" s="900">
        <v>0.02481324736225083</v>
      </c>
      <c r="E100" s="898">
        <v>170.0</v>
      </c>
      <c r="F100" s="898">
        <v>35.0</v>
      </c>
      <c r="G100" s="901">
        <f t="shared" ref="G100:G104" si="3">E100-F100</f>
        <v>135</v>
      </c>
      <c r="H100" s="901">
        <f t="shared" ref="H100:H104" si="4">E100+F100</f>
        <v>205</v>
      </c>
      <c r="I100" s="899">
        <v>0.761</v>
      </c>
      <c r="J100" s="899">
        <v>0.001</v>
      </c>
      <c r="K100" s="899">
        <v>0.012</v>
      </c>
      <c r="L100" s="899">
        <v>0.001</v>
      </c>
      <c r="M100" s="899">
        <v>1.0</v>
      </c>
    </row>
    <row r="101">
      <c r="B101" s="898" t="s">
        <v>53</v>
      </c>
      <c r="C101" s="902" t="s">
        <v>358</v>
      </c>
      <c r="D101" s="903">
        <v>0.04</v>
      </c>
      <c r="E101" s="898">
        <v>190.0</v>
      </c>
      <c r="F101" s="898">
        <v>35.0</v>
      </c>
      <c r="G101" s="901">
        <f t="shared" si="3"/>
        <v>155</v>
      </c>
      <c r="H101" s="901">
        <f t="shared" si="4"/>
        <v>225</v>
      </c>
      <c r="I101" s="899">
        <v>0.761</v>
      </c>
      <c r="J101" s="899">
        <v>0.001</v>
      </c>
      <c r="K101" s="899">
        <v>0.012</v>
      </c>
      <c r="L101" s="899">
        <v>0.001</v>
      </c>
      <c r="M101" s="899">
        <v>2.0</v>
      </c>
    </row>
    <row r="102">
      <c r="B102" s="898" t="s">
        <v>53</v>
      </c>
      <c r="C102" s="899" t="s">
        <v>363</v>
      </c>
      <c r="D102" s="898">
        <v>0.15</v>
      </c>
      <c r="E102" s="898">
        <v>200.0</v>
      </c>
      <c r="F102" s="898">
        <v>35.0</v>
      </c>
      <c r="G102" s="901">
        <f t="shared" si="3"/>
        <v>165</v>
      </c>
      <c r="H102" s="901">
        <f t="shared" si="4"/>
        <v>235</v>
      </c>
      <c r="I102" s="899">
        <v>0.761</v>
      </c>
      <c r="J102" s="899">
        <v>0.001</v>
      </c>
      <c r="K102" s="899">
        <v>0.012</v>
      </c>
      <c r="L102" s="899">
        <v>0.001</v>
      </c>
      <c r="M102" s="899">
        <v>3.0</v>
      </c>
    </row>
    <row r="103">
      <c r="B103" s="898" t="s">
        <v>53</v>
      </c>
      <c r="C103" s="899" t="s">
        <v>369</v>
      </c>
      <c r="D103" s="898">
        <v>0.017</v>
      </c>
      <c r="E103" s="898">
        <v>170.0</v>
      </c>
      <c r="F103" s="898">
        <v>4.0</v>
      </c>
      <c r="G103" s="901">
        <f t="shared" si="3"/>
        <v>166</v>
      </c>
      <c r="H103" s="901">
        <f t="shared" si="4"/>
        <v>174</v>
      </c>
      <c r="I103" s="899">
        <v>0.761</v>
      </c>
      <c r="J103" s="899">
        <v>0.001</v>
      </c>
      <c r="K103" s="899">
        <v>0.012</v>
      </c>
      <c r="L103" s="899">
        <v>0.001</v>
      </c>
      <c r="M103" s="899">
        <v>4.0</v>
      </c>
    </row>
    <row r="104">
      <c r="B104" s="898" t="s">
        <v>53</v>
      </c>
      <c r="C104" s="899" t="s">
        <v>373</v>
      </c>
      <c r="D104" s="898">
        <v>0.017</v>
      </c>
      <c r="E104" s="898">
        <v>170.0</v>
      </c>
      <c r="F104" s="898">
        <v>4.0</v>
      </c>
      <c r="G104" s="901">
        <f t="shared" si="3"/>
        <v>166</v>
      </c>
      <c r="H104" s="901">
        <f t="shared" si="4"/>
        <v>174</v>
      </c>
      <c r="I104" s="899">
        <v>0.761</v>
      </c>
      <c r="J104" s="899">
        <v>0.001</v>
      </c>
      <c r="K104" s="899">
        <v>0.012</v>
      </c>
      <c r="L104" s="899">
        <v>0.001</v>
      </c>
      <c r="M104" s="899">
        <v>5.0</v>
      </c>
    </row>
    <row r="105">
      <c r="B105" s="904" t="s">
        <v>53</v>
      </c>
      <c r="C105" s="905" t="s">
        <v>453</v>
      </c>
      <c r="D105" s="898">
        <v>0.0</v>
      </c>
      <c r="E105" s="898">
        <v>0.0</v>
      </c>
      <c r="F105" s="898">
        <v>0.0</v>
      </c>
      <c r="G105" s="898">
        <v>0.0</v>
      </c>
      <c r="H105" s="898">
        <v>0.0</v>
      </c>
      <c r="I105" s="898">
        <v>0.0</v>
      </c>
      <c r="J105" s="898">
        <v>0.0</v>
      </c>
      <c r="K105" s="898">
        <v>0.0</v>
      </c>
      <c r="L105" s="898">
        <v>0.0</v>
      </c>
      <c r="M105" s="899">
        <v>6.0</v>
      </c>
    </row>
    <row r="106">
      <c r="B106" s="904" t="s">
        <v>53</v>
      </c>
      <c r="C106" s="905" t="s">
        <v>378</v>
      </c>
      <c r="D106" s="898">
        <v>0.0</v>
      </c>
      <c r="E106" s="898">
        <v>0.0</v>
      </c>
      <c r="F106" s="898">
        <v>0.0</v>
      </c>
      <c r="G106" s="898">
        <v>0.0</v>
      </c>
      <c r="H106" s="898">
        <v>0.0</v>
      </c>
      <c r="I106" s="898">
        <v>0.0</v>
      </c>
      <c r="J106" s="898">
        <v>0.0</v>
      </c>
      <c r="K106" s="898">
        <v>0.0</v>
      </c>
      <c r="L106" s="898">
        <v>0.0</v>
      </c>
      <c r="M106" s="899">
        <v>7.0</v>
      </c>
    </row>
    <row r="107">
      <c r="B107" s="904" t="s">
        <v>53</v>
      </c>
      <c r="C107" s="905" t="s">
        <v>379</v>
      </c>
      <c r="D107" s="898">
        <v>0.0</v>
      </c>
      <c r="E107" s="898">
        <v>0.0</v>
      </c>
      <c r="F107" s="898">
        <v>0.0</v>
      </c>
      <c r="G107" s="898">
        <v>0.0</v>
      </c>
      <c r="H107" s="898">
        <v>0.0</v>
      </c>
      <c r="I107" s="898">
        <v>0.0</v>
      </c>
      <c r="J107" s="898">
        <v>0.0</v>
      </c>
      <c r="K107" s="898">
        <v>0.0</v>
      </c>
      <c r="L107" s="898">
        <v>0.0</v>
      </c>
      <c r="M107" s="899">
        <v>8.0</v>
      </c>
    </row>
    <row r="108">
      <c r="B108" s="904" t="s">
        <v>53</v>
      </c>
      <c r="C108" s="905" t="s">
        <v>380</v>
      </c>
      <c r="D108" s="898">
        <v>0.0</v>
      </c>
      <c r="E108" s="898">
        <v>0.0</v>
      </c>
      <c r="F108" s="898">
        <v>0.0</v>
      </c>
      <c r="G108" s="898">
        <v>0.0</v>
      </c>
      <c r="H108" s="898">
        <v>0.0</v>
      </c>
      <c r="I108" s="898">
        <v>0.0</v>
      </c>
      <c r="J108" s="898">
        <v>0.0</v>
      </c>
      <c r="K108" s="898">
        <v>0.0</v>
      </c>
      <c r="L108" s="898">
        <v>0.0</v>
      </c>
      <c r="M108" s="899">
        <v>9.0</v>
      </c>
    </row>
    <row r="109">
      <c r="B109" s="904" t="s">
        <v>53</v>
      </c>
      <c r="C109" s="905" t="s">
        <v>381</v>
      </c>
      <c r="D109" s="898">
        <v>0.0</v>
      </c>
      <c r="E109" s="898">
        <v>0.0</v>
      </c>
      <c r="F109" s="898">
        <v>0.0</v>
      </c>
      <c r="G109" s="898">
        <v>0.0</v>
      </c>
      <c r="H109" s="898">
        <v>0.0</v>
      </c>
      <c r="I109" s="898">
        <v>0.0</v>
      </c>
      <c r="J109" s="898">
        <v>0.0</v>
      </c>
      <c r="K109" s="898">
        <v>0.0</v>
      </c>
      <c r="L109" s="898">
        <v>0.0</v>
      </c>
      <c r="M109" s="899">
        <v>10.0</v>
      </c>
    </row>
    <row r="110">
      <c r="B110" s="898" t="s">
        <v>341</v>
      </c>
      <c r="C110" s="899" t="s">
        <v>74</v>
      </c>
      <c r="D110" s="906">
        <v>0.02481324736225083</v>
      </c>
      <c r="E110" s="898">
        <v>170.0</v>
      </c>
      <c r="F110" s="898">
        <v>35.0</v>
      </c>
      <c r="G110" s="901">
        <f t="shared" ref="G110:G114" si="5">E110-F110</f>
        <v>135</v>
      </c>
      <c r="H110" s="901">
        <f t="shared" ref="H110:H114" si="6">E110+F110</f>
        <v>205</v>
      </c>
      <c r="I110" s="899">
        <v>0.055</v>
      </c>
      <c r="J110" s="899">
        <v>0.011</v>
      </c>
      <c r="K110" s="899">
        <v>0.004</v>
      </c>
      <c r="L110" s="899">
        <v>0.001</v>
      </c>
      <c r="M110" s="899">
        <v>11.0</v>
      </c>
    </row>
    <row r="111">
      <c r="B111" s="898" t="s">
        <v>341</v>
      </c>
      <c r="C111" s="902" t="s">
        <v>358</v>
      </c>
      <c r="D111" s="903">
        <v>0.04</v>
      </c>
      <c r="E111" s="898">
        <v>190.0</v>
      </c>
      <c r="F111" s="898">
        <v>35.0</v>
      </c>
      <c r="G111" s="901">
        <f t="shared" si="5"/>
        <v>155</v>
      </c>
      <c r="H111" s="901">
        <f t="shared" si="6"/>
        <v>225</v>
      </c>
      <c r="I111" s="899">
        <v>0.055</v>
      </c>
      <c r="J111" s="899">
        <v>0.011</v>
      </c>
      <c r="K111" s="899">
        <v>0.004</v>
      </c>
      <c r="L111" s="899">
        <v>0.001</v>
      </c>
      <c r="M111" s="899">
        <v>12.0</v>
      </c>
    </row>
    <row r="112">
      <c r="B112" s="898" t="s">
        <v>341</v>
      </c>
      <c r="C112" s="899" t="s">
        <v>363</v>
      </c>
      <c r="D112" s="898">
        <v>0.15</v>
      </c>
      <c r="E112" s="898">
        <v>200.0</v>
      </c>
      <c r="F112" s="898">
        <v>35.0</v>
      </c>
      <c r="G112" s="901">
        <f t="shared" si="5"/>
        <v>165</v>
      </c>
      <c r="H112" s="901">
        <f t="shared" si="6"/>
        <v>235</v>
      </c>
      <c r="I112" s="899">
        <v>0.055</v>
      </c>
      <c r="J112" s="899">
        <v>0.011</v>
      </c>
      <c r="K112" s="899">
        <v>0.004</v>
      </c>
      <c r="L112" s="899">
        <v>0.001</v>
      </c>
      <c r="M112" s="899">
        <v>13.0</v>
      </c>
    </row>
    <row r="113">
      <c r="B113" s="898" t="s">
        <v>341</v>
      </c>
      <c r="C113" s="899" t="s">
        <v>369</v>
      </c>
      <c r="D113" s="898">
        <v>0.017</v>
      </c>
      <c r="E113" s="898">
        <v>170.0</v>
      </c>
      <c r="F113" s="898">
        <v>4.0</v>
      </c>
      <c r="G113" s="901">
        <f t="shared" si="5"/>
        <v>166</v>
      </c>
      <c r="H113" s="901">
        <f t="shared" si="6"/>
        <v>174</v>
      </c>
      <c r="I113" s="899">
        <v>0.055</v>
      </c>
      <c r="J113" s="899">
        <v>0.011</v>
      </c>
      <c r="K113" s="899">
        <v>0.004</v>
      </c>
      <c r="L113" s="899">
        <v>0.001</v>
      </c>
      <c r="M113" s="899">
        <v>14.0</v>
      </c>
    </row>
    <row r="114">
      <c r="B114" s="898" t="s">
        <v>341</v>
      </c>
      <c r="C114" s="898" t="s">
        <v>373</v>
      </c>
      <c r="D114" s="898">
        <v>0.017</v>
      </c>
      <c r="E114" s="898">
        <v>170.0</v>
      </c>
      <c r="F114" s="898">
        <v>4.0</v>
      </c>
      <c r="G114" s="901">
        <f t="shared" si="5"/>
        <v>166</v>
      </c>
      <c r="H114" s="901">
        <f t="shared" si="6"/>
        <v>174</v>
      </c>
      <c r="I114" s="899">
        <v>0.055</v>
      </c>
      <c r="J114" s="899">
        <v>0.011</v>
      </c>
      <c r="K114" s="899">
        <v>0.004</v>
      </c>
      <c r="L114" s="899">
        <v>0.001</v>
      </c>
      <c r="M114" s="899">
        <v>15.0</v>
      </c>
    </row>
    <row r="115">
      <c r="B115" s="904" t="s">
        <v>341</v>
      </c>
      <c r="C115" s="905" t="s">
        <v>453</v>
      </c>
      <c r="D115" s="898">
        <v>0.0</v>
      </c>
      <c r="E115" s="898">
        <v>0.0</v>
      </c>
      <c r="F115" s="898">
        <v>0.0</v>
      </c>
      <c r="G115" s="898">
        <v>0.0</v>
      </c>
      <c r="H115" s="898">
        <v>0.0</v>
      </c>
      <c r="I115" s="898">
        <v>0.0</v>
      </c>
      <c r="J115" s="898">
        <v>0.0</v>
      </c>
      <c r="K115" s="898">
        <v>0.0</v>
      </c>
      <c r="L115" s="898">
        <v>0.0</v>
      </c>
      <c r="M115" s="899">
        <v>16.0</v>
      </c>
    </row>
    <row r="116">
      <c r="B116" s="904" t="s">
        <v>341</v>
      </c>
      <c r="C116" s="905" t="s">
        <v>378</v>
      </c>
      <c r="D116" s="898">
        <v>0.0</v>
      </c>
      <c r="E116" s="898">
        <v>0.0</v>
      </c>
      <c r="F116" s="898">
        <v>0.0</v>
      </c>
      <c r="G116" s="898">
        <v>0.0</v>
      </c>
      <c r="H116" s="898">
        <v>0.0</v>
      </c>
      <c r="I116" s="898">
        <v>0.0</v>
      </c>
      <c r="J116" s="898">
        <v>0.0</v>
      </c>
      <c r="K116" s="898">
        <v>0.0</v>
      </c>
      <c r="L116" s="898">
        <v>0.0</v>
      </c>
      <c r="M116" s="899">
        <v>17.0</v>
      </c>
    </row>
    <row r="117">
      <c r="B117" s="904" t="s">
        <v>341</v>
      </c>
      <c r="C117" s="905" t="s">
        <v>379</v>
      </c>
      <c r="D117" s="898">
        <v>0.0</v>
      </c>
      <c r="E117" s="898">
        <v>0.0</v>
      </c>
      <c r="F117" s="898">
        <v>0.0</v>
      </c>
      <c r="G117" s="898">
        <v>0.0</v>
      </c>
      <c r="H117" s="898">
        <v>0.0</v>
      </c>
      <c r="I117" s="898">
        <v>0.0</v>
      </c>
      <c r="J117" s="898">
        <v>0.0</v>
      </c>
      <c r="K117" s="898">
        <v>0.0</v>
      </c>
      <c r="L117" s="898">
        <v>0.0</v>
      </c>
      <c r="M117" s="899">
        <v>18.0</v>
      </c>
    </row>
    <row r="118">
      <c r="B118" s="904" t="s">
        <v>341</v>
      </c>
      <c r="C118" s="905" t="s">
        <v>380</v>
      </c>
      <c r="D118" s="898">
        <v>0.0</v>
      </c>
      <c r="E118" s="898">
        <v>0.0</v>
      </c>
      <c r="F118" s="898">
        <v>0.0</v>
      </c>
      <c r="G118" s="898">
        <v>0.0</v>
      </c>
      <c r="H118" s="898">
        <v>0.0</v>
      </c>
      <c r="I118" s="898">
        <v>0.0</v>
      </c>
      <c r="J118" s="898">
        <v>0.0</v>
      </c>
      <c r="K118" s="898">
        <v>0.0</v>
      </c>
      <c r="L118" s="898">
        <v>0.0</v>
      </c>
      <c r="M118" s="899">
        <v>19.0</v>
      </c>
    </row>
    <row r="119">
      <c r="B119" s="904" t="s">
        <v>341</v>
      </c>
      <c r="C119" s="905" t="s">
        <v>381</v>
      </c>
      <c r="D119" s="898">
        <v>0.0</v>
      </c>
      <c r="E119" s="898">
        <v>0.0</v>
      </c>
      <c r="F119" s="898">
        <v>0.0</v>
      </c>
      <c r="G119" s="898">
        <v>0.0</v>
      </c>
      <c r="H119" s="898">
        <v>0.0</v>
      </c>
      <c r="I119" s="898">
        <v>0.0</v>
      </c>
      <c r="J119" s="898">
        <v>0.0</v>
      </c>
      <c r="K119" s="898">
        <v>0.0</v>
      </c>
      <c r="L119" s="898">
        <v>0.0</v>
      </c>
      <c r="M119" s="899">
        <v>20.0</v>
      </c>
    </row>
    <row r="120">
      <c r="B120" s="899" t="s">
        <v>454</v>
      </c>
      <c r="C120" s="899" t="s">
        <v>342</v>
      </c>
      <c r="D120" s="898">
        <v>0.0</v>
      </c>
      <c r="E120" s="898">
        <v>0.0</v>
      </c>
      <c r="F120" s="898">
        <v>0.0</v>
      </c>
      <c r="G120" s="898">
        <v>0.0</v>
      </c>
      <c r="H120" s="898">
        <v>0.0</v>
      </c>
      <c r="I120" s="898">
        <v>0.0</v>
      </c>
      <c r="J120" s="898">
        <v>0.0</v>
      </c>
      <c r="K120" s="898">
        <v>0.0</v>
      </c>
      <c r="L120" s="898">
        <v>0.0</v>
      </c>
      <c r="M120" s="899">
        <v>21.0</v>
      </c>
    </row>
    <row r="121">
      <c r="A121" s="886"/>
      <c r="B121" s="899" t="s">
        <v>342</v>
      </c>
      <c r="C121" s="898" t="s">
        <v>454</v>
      </c>
      <c r="D121" s="898">
        <v>0.0</v>
      </c>
      <c r="E121" s="898">
        <v>0.0</v>
      </c>
      <c r="F121" s="898">
        <v>0.0</v>
      </c>
      <c r="G121" s="898">
        <v>0.0</v>
      </c>
      <c r="H121" s="898">
        <v>0.0</v>
      </c>
      <c r="I121" s="898">
        <v>0.0</v>
      </c>
      <c r="J121" s="898">
        <v>0.0</v>
      </c>
      <c r="K121" s="898">
        <v>0.0</v>
      </c>
      <c r="L121" s="898">
        <v>0.0</v>
      </c>
      <c r="M121" s="899">
        <v>0.0</v>
      </c>
    </row>
    <row r="122">
      <c r="A122" s="886"/>
    </row>
    <row r="123">
      <c r="A123" s="886"/>
    </row>
    <row r="124">
      <c r="A124" s="886"/>
      <c r="B124" s="907"/>
      <c r="C124" s="831"/>
      <c r="D124" s="831"/>
      <c r="E124" s="831"/>
      <c r="F124" s="831"/>
      <c r="G124" s="831"/>
      <c r="H124" s="831"/>
      <c r="I124" s="831"/>
      <c r="J124" s="831"/>
      <c r="K124" s="831"/>
      <c r="L124" s="831"/>
      <c r="M124" s="908"/>
    </row>
    <row r="125">
      <c r="A125" s="886"/>
      <c r="B125" s="909" t="s">
        <v>455</v>
      </c>
      <c r="C125" s="910" t="s">
        <v>456</v>
      </c>
      <c r="D125" s="911">
        <f>SUM('BBDD R-RV'!AA3:AA101)/1000</f>
        <v>0</v>
      </c>
      <c r="E125" s="911">
        <f>SUM('BBDD R-RV'!AB3:AB101)</f>
        <v>0</v>
      </c>
      <c r="F125" s="911" t="s">
        <v>457</v>
      </c>
      <c r="G125" s="911">
        <f>SUM('BBDD R-RV'!AC3:AC101)/1000</f>
        <v>0</v>
      </c>
      <c r="H125" s="911">
        <f>SUM('BBDD R-RV'!AD3:AD101)/1000</f>
        <v>0</v>
      </c>
      <c r="I125" s="911">
        <f>SUM('BBDD R-RV'!AE3:AE101)/1000</f>
        <v>0</v>
      </c>
      <c r="J125" s="911">
        <f>SUM('BBDD R-RV'!AF3:AF101)/1000</f>
        <v>0</v>
      </c>
      <c r="K125" s="911">
        <f>SUM('BBDD R-RV'!AG3:AG101)/1000</f>
        <v>0</v>
      </c>
      <c r="L125" s="911">
        <f>SUM('BBDD R-RV'!AH3:AH101)/1000</f>
        <v>0</v>
      </c>
      <c r="M125" s="910"/>
    </row>
    <row r="126">
      <c r="A126" s="889"/>
      <c r="B126" s="912"/>
      <c r="C126" s="892"/>
      <c r="D126" s="892"/>
      <c r="E126" s="892"/>
      <c r="F126" s="892"/>
      <c r="G126" s="892"/>
      <c r="H126" s="892"/>
      <c r="I126" s="892"/>
      <c r="J126" s="892"/>
      <c r="K126" s="892"/>
      <c r="L126" s="892"/>
      <c r="M126" s="913"/>
    </row>
    <row r="127">
      <c r="A127" s="889" t="s">
        <v>458</v>
      </c>
      <c r="B127" s="914"/>
      <c r="C127" s="915"/>
      <c r="D127" s="916" t="s">
        <v>459</v>
      </c>
      <c r="E127" s="831"/>
      <c r="F127" s="831"/>
      <c r="G127" s="831"/>
      <c r="H127" s="831"/>
      <c r="I127" s="831"/>
      <c r="J127" s="831"/>
      <c r="K127" s="831"/>
      <c r="L127" s="831"/>
      <c r="M127" s="908"/>
    </row>
    <row r="128">
      <c r="A128" s="889"/>
      <c r="B128" s="914"/>
      <c r="C128" s="914">
        <v>140.0</v>
      </c>
      <c r="D128" s="914" t="s">
        <v>460</v>
      </c>
      <c r="E128" s="831"/>
      <c r="F128" s="831"/>
      <c r="G128" s="831"/>
      <c r="H128" s="831"/>
      <c r="I128" s="831"/>
      <c r="J128" s="831"/>
      <c r="K128" s="831"/>
      <c r="L128" s="831"/>
      <c r="M128" s="908"/>
    </row>
    <row r="129">
      <c r="A129" s="889"/>
      <c r="B129" s="914" t="s">
        <v>461</v>
      </c>
      <c r="C129" s="914">
        <v>65.0</v>
      </c>
      <c r="D129" s="914" t="s">
        <v>460</v>
      </c>
      <c r="E129" s="831"/>
      <c r="F129" s="831"/>
      <c r="G129" s="831"/>
      <c r="H129" s="831"/>
      <c r="I129" s="831"/>
      <c r="J129" s="831"/>
      <c r="K129" s="831"/>
      <c r="L129" s="831"/>
      <c r="M129" s="908"/>
    </row>
    <row r="130">
      <c r="A130" s="889"/>
      <c r="B130" s="914" t="s">
        <v>462</v>
      </c>
      <c r="C130" s="914">
        <v>55.0</v>
      </c>
      <c r="D130" s="914" t="s">
        <v>460</v>
      </c>
      <c r="E130" s="831"/>
      <c r="F130" s="831"/>
      <c r="G130" s="831"/>
      <c r="H130" s="831"/>
      <c r="I130" s="831"/>
      <c r="J130" s="831"/>
      <c r="K130" s="831"/>
      <c r="L130" s="831"/>
      <c r="M130" s="908"/>
    </row>
  </sheetData>
  <mergeCells count="13">
    <mergeCell ref="A67:A70"/>
    <mergeCell ref="A71:A81"/>
    <mergeCell ref="A82:A87"/>
    <mergeCell ref="A88:A93"/>
    <mergeCell ref="A94:A98"/>
    <mergeCell ref="A99:A120"/>
    <mergeCell ref="A1:A7"/>
    <mergeCell ref="A8:A14"/>
    <mergeCell ref="A15:A29"/>
    <mergeCell ref="A30:A41"/>
    <mergeCell ref="A42:A52"/>
    <mergeCell ref="A55:A60"/>
    <mergeCell ref="A61:A66"/>
  </mergeCells>
  <hyperlinks>
    <hyperlink r:id="rId1" ref="D127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38"/>
  </cols>
  <sheetData>
    <row r="1">
      <c r="A1" s="917" t="s">
        <v>463</v>
      </c>
      <c r="B1" s="918" t="s">
        <v>464</v>
      </c>
      <c r="C1" s="918" t="s">
        <v>465</v>
      </c>
      <c r="D1" s="917" t="s">
        <v>466</v>
      </c>
      <c r="E1" s="917" t="s">
        <v>467</v>
      </c>
      <c r="F1" s="917" t="s">
        <v>468</v>
      </c>
      <c r="G1" s="917" t="s">
        <v>469</v>
      </c>
      <c r="H1" s="917" t="s">
        <v>470</v>
      </c>
      <c r="I1" s="917" t="s">
        <v>471</v>
      </c>
      <c r="J1" s="917" t="s">
        <v>472</v>
      </c>
      <c r="K1" s="917" t="s">
        <v>473</v>
      </c>
      <c r="L1" s="917" t="s">
        <v>474</v>
      </c>
      <c r="M1" s="917" t="s">
        <v>475</v>
      </c>
      <c r="N1" s="917" t="s">
        <v>476</v>
      </c>
      <c r="O1" s="917" t="s">
        <v>477</v>
      </c>
      <c r="P1" s="917" t="s">
        <v>478</v>
      </c>
      <c r="Q1" s="917" t="s">
        <v>479</v>
      </c>
      <c r="R1" s="919" t="s">
        <v>480</v>
      </c>
      <c r="S1" s="920" t="s">
        <v>481</v>
      </c>
      <c r="T1" s="921" t="s">
        <v>482</v>
      </c>
      <c r="U1" s="921" t="s">
        <v>483</v>
      </c>
      <c r="V1" s="921" t="s">
        <v>484</v>
      </c>
      <c r="W1" s="921" t="s">
        <v>485</v>
      </c>
      <c r="X1" s="922" t="s">
        <v>486</v>
      </c>
      <c r="Y1" s="923" t="s">
        <v>487</v>
      </c>
      <c r="Z1" s="923" t="s">
        <v>488</v>
      </c>
      <c r="AA1" s="923" t="s">
        <v>489</v>
      </c>
    </row>
    <row r="2" ht="34.5" customHeight="1">
      <c r="A2" s="924" t="str">
        <f>CONCATENATE(B2," - ",D2," - ",E2," - ",F2)</f>
        <v>4.0 -  -  - F1</v>
      </c>
      <c r="B2" s="925" t="str">
        <f>Equipo!$F$2</f>
        <v>4.0</v>
      </c>
      <c r="C2" s="924" t="str">
        <f>Equipo!$E$14</f>
        <v/>
      </c>
      <c r="D2" s="924" t="str">
        <f>Equipo!$E$10</f>
        <v/>
      </c>
      <c r="E2" s="924" t="str">
        <f>Equipo!$E$12</f>
        <v/>
      </c>
      <c r="F2" s="924" t="str">
        <f>Resumen!D9</f>
        <v>F1</v>
      </c>
      <c r="G2" s="924" t="str">
        <f>Resumen!E9</f>
        <v>Camionetas Fiscalización</v>
      </c>
      <c r="H2" s="924" t="str">
        <f>Resumen!E15</f>
        <v>Vehículo Liviano (Sedán, Compacto)</v>
      </c>
      <c r="I2" s="924">
        <f>Resumen!E18</f>
        <v>8</v>
      </c>
      <c r="J2" s="926" t="str">
        <f>Resumen!E20</f>
        <v>Propia</v>
      </c>
      <c r="K2" s="926" t="str">
        <f>Resumen!E22</f>
        <v>Intraregional (dentro de la región)</v>
      </c>
      <c r="L2" s="924">
        <f>Resumen!E24</f>
        <v>8</v>
      </c>
      <c r="M2" s="924">
        <f>Resumen!E26</f>
        <v>85</v>
      </c>
      <c r="N2" s="924">
        <f>Resumen!E28</f>
        <v>150</v>
      </c>
      <c r="O2" s="924">
        <f>Resumen!E30</f>
        <v>5</v>
      </c>
      <c r="P2" s="924">
        <f>Resumen!E32</f>
        <v>20000</v>
      </c>
      <c r="Q2" s="924">
        <f>Resumen!D36</f>
        <v>7</v>
      </c>
      <c r="R2" s="925">
        <f>IF(Resumen!E36="Flota Priorizada",1,0)</f>
        <v>1</v>
      </c>
      <c r="S2" s="927">
        <f>IF(COUNTIF('Registro Veh'!C14:C40,"=F1")=0,0,SUMIF('Registro Veh'!C14:C40,"=F1",'Registro Veh'!I4:I40)/COUNTIF('Registro Veh'!C14:C40,"=F1"))</f>
        <v>0</v>
      </c>
      <c r="T2" s="928">
        <f>IFERROR(IFS(H2="Vehículo Liviano (Sedán, Compacto)", Data!$D$100,H2="Vehículo Liviano (SUV, Jeep, Station Wagon)", Data!$D$101,H2="Utilitario, Furgón",Data!$D$102,H2="Camioneta 4x2",Data!$D$103, H2="Camioneta 4x4",Data!$D$104),"")*P2*O2*I2*52/1000</f>
        <v>1032.23109</v>
      </c>
      <c r="U2" s="929">
        <f>IFERROR(IFS(H2="Vehículo Liviano (Sedán, Compacto)", Data!$E$100,H2="Vehículo Liviano (SUV, Jeep, Station Wagon)", Data!$E$101,H2="Utilitario, Furgón",Data!$E$102,H2="Camioneta 4x2",Data!$E$103, H2="Camioneta 4x4",Data!$E$104),"")*P2*O2*I2*52/1000000</f>
        <v>7072</v>
      </c>
      <c r="V2" s="929">
        <f>IFERROR(IFS(H2="Vehículo Liviano (Sedán, Compacto)", Data!$G$100,H2="Vehículo Liviano (SUV, Jeep, Station Wagon)", Data!$G$101,H2="Utilitario, Furgón",Data!$G$102,H2="Camioneta 4x2",Data!$G$103, H2="Camioneta 4x4",Data!$G$104),"")*P2*O2*I2*52/1000000</f>
        <v>5616</v>
      </c>
      <c r="W2" s="929">
        <f>IFERROR(IFS(H2="Vehículo Liviano (Sedán, Compacto)", Data!$H$100,H2="Vehículo Liviano (SUV, Jeep, Station Wagon)", Data!$H$101,H2="Utilitario, Furgón",Data!$H$102,H2="Camioneta 4x2",Data!$H$103, H2="Camioneta 4x4",Data!$H$104),"")*P2*O2*I2*52/1000000</f>
        <v>8528</v>
      </c>
      <c r="X2" s="924">
        <f>IFERROR(IFS(H2="Vehículo Liviano (Sedán, Compacto)", Data!$I$100,H2="Vehículo Liviano (SUV, Jeep, Station Wagon)", Data!$I$101,H2="Utilitario, Furgón",Data!$I$102,H2="Camioneta 4x2",Data!$I$103, H2="Camioneta 4x4",Data!$I$104),"")*P2*O2*I2*52/1000</f>
        <v>31657.6</v>
      </c>
      <c r="Y2" s="924">
        <f>IFERROR(IFS(H2="Vehículo Liviano (Sedán, Compacto)", Data!$J$100,H2="Vehículo Liviano (SUV, Jeep, Station Wagon)", Data!$J$101,H2="Utilitario, Furgón",Data!$J$102,H2="Camioneta 4x2",Data!$J$103, H2="Camioneta 4x4",Data!$J$104),"")*P2*O2*I2*52</f>
        <v>41600</v>
      </c>
      <c r="Z2" s="924">
        <f>IFERROR(IFS(H2="Vehículo Liviano (Sedán, Compacto)", Data!$K$100,H2="Vehículo Liviano (SUV, Jeep, Station Wagon)", Data!$K$101,H2="Utilitario, Furgón",Data!$K$102,H2="Camioneta 4x2",Data!$K$103, H2="Camioneta 4x4",Data!$K$104),"")*P2*O2*I2*52</f>
        <v>499200</v>
      </c>
      <c r="AA2" s="924">
        <f>IFERROR(IFS(H2="Vehículo Liviano (Sedán, Compacto)", Data!$L$100,H2="Vehículo Liviano (SUV, Jeep, Station Wagon)", Data!$L$101,H2="Utilitario, Furgón",Data!$L$102,H2="Camioneta 4x2",Data!$L$103, H2="Camioneta 4x4",Data!$L$104),"")*P2*O2*I2*52</f>
        <v>41600</v>
      </c>
    </row>
    <row r="3">
      <c r="A3" s="924" t="str">
        <f t="shared" ref="A3:A7" si="1">CONCATENATE(B3," - ",D3," - ",F3)</f>
        <v>4.0 -  - F2</v>
      </c>
      <c r="B3" s="925" t="str">
        <f>Equipo!$F$2</f>
        <v>4.0</v>
      </c>
      <c r="C3" s="924" t="str">
        <f>Equipo!$E$14</f>
        <v/>
      </c>
      <c r="D3" s="924" t="str">
        <f>Equipo!$E$10</f>
        <v/>
      </c>
      <c r="E3" s="924" t="str">
        <f>Equipo!$E$12</f>
        <v/>
      </c>
      <c r="F3" s="924" t="str">
        <f>Resumen!J9</f>
        <v>F2</v>
      </c>
      <c r="G3" s="924" t="str">
        <f>Resumen!K9</f>
        <v>Camionetas 4x4</v>
      </c>
      <c r="H3" s="924" t="str">
        <f>Resumen!K15</f>
        <v>Selecciona...</v>
      </c>
      <c r="I3" s="924" t="str">
        <f>Resumen!K18</f>
        <v/>
      </c>
      <c r="J3" s="926" t="str">
        <f>Resumen!K20</f>
        <v>Selecciona...</v>
      </c>
      <c r="K3" s="924" t="str">
        <f>Resumen!K22</f>
        <v>Selecciona...</v>
      </c>
      <c r="L3" s="924" t="str">
        <f>Resumen!K24</f>
        <v/>
      </c>
      <c r="M3" s="924" t="str">
        <f>Resumen!K26</f>
        <v/>
      </c>
      <c r="N3" s="924" t="str">
        <f>Resumen!K28</f>
        <v/>
      </c>
      <c r="O3" s="924" t="str">
        <f>Resumen!K30</f>
        <v/>
      </c>
      <c r="P3" s="924">
        <f>Resumen!K32</f>
        <v>0</v>
      </c>
      <c r="Q3" s="924">
        <f>Resumen!J36</f>
        <v>0</v>
      </c>
      <c r="R3" s="924">
        <f>IF(Resumen!K36="Flota Priorizada",1,0)</f>
        <v>0</v>
      </c>
      <c r="S3" s="927">
        <f>IF(COUNTIF('Registro Veh'!C14:C40,"=F2")=0,0,SUMIF('Registro Veh'!C14:C40,"=F2",'Registro Veh'!I14:I40)/COUNTIF('Registro Veh'!C14:C40,"=F2"))</f>
        <v>0</v>
      </c>
      <c r="T3" s="928">
        <f>IFERROR(IFS(H3="Vehículo Liviano (Sedán, Compacto)", Data!$D$100,H3="Vehículo Liviano (SUV, Jeep, Station Wagon)", Data!$D$101,H3="Utilitario, Furgón",Data!$D$102,H3="Camioneta 4x2",Data!$D$103, H3="Camioneta 4x4",Data!$D$104),"")*P3*O3*I3*52/1000</f>
        <v>0</v>
      </c>
      <c r="U3" s="929">
        <f>IFERROR(IFS(H3="Vehículo Liviano (Sedán, Compacto)", Data!$E$100,H3="Vehículo Liviano (SUV, Jeep, Station Wagon)", Data!$E$101,H3="Utilitario, Furgón",Data!$E$102,H3="Camioneta 4x2",Data!$E$103, H3="Camioneta 4x4",Data!$E$104),"")*P3*O3*I3*52/1000000</f>
        <v>0</v>
      </c>
      <c r="V3" s="929">
        <f>IFERROR(IFS(H3="Vehículo Liviano (Sedán, Compacto)", Data!$G$100,H3="Vehículo Liviano (SUV, Jeep, Station Wagon)", Data!$G$101,H3="Utilitario, Furgón",Data!$G$102,H3="Camioneta 4x2",Data!$G$103, H3="Camioneta 4x4",Data!$G$104),"")*P3*O3*I3*52/1000000</f>
        <v>0</v>
      </c>
      <c r="W3" s="929">
        <f>IFERROR(IFS(H3="Vehículo Liviano (Sedán, Compacto)", Data!$H$100,H3="Vehículo Liviano (SUV, Jeep, Station Wagon)", Data!$H$101,H3="Utilitario, Furgón",Data!$H$102,H3="Camioneta 4x2",Data!$H$103, H3="Camioneta 4x4",Data!$H$104),"")*P3*O3*I3*52/1000000</f>
        <v>0</v>
      </c>
      <c r="X3" s="924">
        <f>IFERROR(IFS(H3="Vehículo Liviano (Sedán, Compacto)", Data!$I$100,H3="Vehículo Liviano (SUV, Jeep, Station Wagon)", Data!$I$101,H3="Utilitario, Furgón",Data!$I$102,H3="Camioneta 4x2",Data!$I$103, H3="Camioneta 4x4",Data!$I$104),"")*P3*O3*I3*52/1000</f>
        <v>0</v>
      </c>
      <c r="Y3" s="924">
        <f>IFERROR(IFS(H3="Vehículo Liviano (Sedán, Compacto)", Data!$J$100,H3="Vehículo Liviano (SUV, Jeep, Station Wagon)", Data!$J$101,H3="Utilitario, Furgón",Data!$J$102,H3="Camioneta 4x2",Data!$J$103, H3="Camioneta 4x4",Data!$J$104),"")*P3*O3*I3*52</f>
        <v>0</v>
      </c>
      <c r="Z3" s="924">
        <f>IFERROR(IFS(H3="Vehículo Liviano (Sedán, Compacto)", Data!$K$100,H3="Vehículo Liviano (SUV, Jeep, Station Wagon)", Data!$K$101,H3="Utilitario, Furgón",Data!$K$102,H3="Camioneta 4x2",Data!$K$103, H3="Camioneta 4x4",Data!$K$104),"")*P3*O3*I3*52</f>
        <v>0</v>
      </c>
      <c r="AA3" s="924">
        <f>IFERROR(IFS(H3="Vehículo Liviano (Sedán, Compacto)", Data!$L$100,H3="Vehículo Liviano (SUV, Jeep, Station Wagon)", Data!$L$101,H3="Utilitario, Furgón",Data!$L$102,H3="Camioneta 4x2",Data!$L$103, H3="Camioneta 4x4",Data!$L$104),"")*P3*O3*I3*52</f>
        <v>0</v>
      </c>
    </row>
    <row r="4">
      <c r="A4" s="924" t="str">
        <f t="shared" si="1"/>
        <v>4.0 -  - F3</v>
      </c>
      <c r="B4" s="925" t="str">
        <f>Equipo!$F$2</f>
        <v>4.0</v>
      </c>
      <c r="C4" s="924" t="str">
        <f>Equipo!$E$14</f>
        <v/>
      </c>
      <c r="D4" s="924" t="str">
        <f>Equipo!$E$10</f>
        <v/>
      </c>
      <c r="E4" s="924" t="str">
        <f>Equipo!$E$12</f>
        <v/>
      </c>
      <c r="F4" s="924" t="str">
        <f>Resumen!P9</f>
        <v>F3</v>
      </c>
      <c r="G4" s="924" t="str">
        <f>Resumen!Q9</f>
        <v/>
      </c>
      <c r="H4" s="924" t="str">
        <f>Resumen!Q15</f>
        <v/>
      </c>
      <c r="I4" s="924" t="str">
        <f>Resumen!Q18</f>
        <v/>
      </c>
      <c r="J4" s="926" t="str">
        <f>Resumen!Q20</f>
        <v/>
      </c>
      <c r="K4" s="924" t="str">
        <f>Resumen!Q22</f>
        <v/>
      </c>
      <c r="L4" s="924" t="str">
        <f>Resumen!Q24</f>
        <v/>
      </c>
      <c r="M4" s="924" t="str">
        <f>Resumen!Q26</f>
        <v/>
      </c>
      <c r="N4" s="924" t="str">
        <f>Resumen!Q28</f>
        <v/>
      </c>
      <c r="O4" s="924" t="str">
        <f>Resumen!Q30</f>
        <v/>
      </c>
      <c r="P4" s="924">
        <f>Resumen!Q32</f>
        <v>0</v>
      </c>
      <c r="Q4" s="924">
        <f>Resumen!P36</f>
        <v>0</v>
      </c>
      <c r="R4" s="930">
        <f>IF(Resumen!Q36="Flota Priorizada",1,0)</f>
        <v>0</v>
      </c>
      <c r="S4" s="931">
        <f>IF(COUNTIF('Registro Veh'!C14:C40,"=F3")=0,0,SUMIF('Registro Veh'!C14:C40,"=F3",'Registro Veh'!I14:I40)/COUNTIF('Registro Veh'!C14:C40,"=F3"))</f>
        <v>0</v>
      </c>
      <c r="T4" s="928">
        <f>IFERROR(IFS(H4="Vehículo Liviano (Sedán, Compacto)", Data!$D$100,H4="Vehículo Liviano (SUV, Jeep, Station Wagon)", Data!$D$101,H4="Utilitario, Furgón",Data!$D$102,H4="Camioneta 4x2",Data!$D$103, H4="Camioneta 4x4",Data!$D$104),"")*P4*O4*I4*52/1000</f>
        <v>0</v>
      </c>
      <c r="U4" s="929">
        <f>IFERROR(IFS(H4="Vehículo Liviano (Sedán, Compacto)", Data!$E$100,H4="Vehículo Liviano (SUV, Jeep, Station Wagon)", Data!$E$101,H4="Utilitario, Furgón",Data!$E$102,H4="Camioneta 4x2",Data!$E$103, H4="Camioneta 4x4",Data!$E$104),"")*P4*O4*I4*52/1000000</f>
        <v>0</v>
      </c>
      <c r="V4" s="929">
        <f>IFERROR(IFS(H4="Vehículo Liviano (Sedán, Compacto)", Data!$G$100,H4="Vehículo Liviano (SUV, Jeep, Station Wagon)", Data!$G$101,H4="Utilitario, Furgón",Data!$G$102,H4="Camioneta 4x2",Data!$G$103, H4="Camioneta 4x4",Data!$G$104),"")*P4*O4*I4*52/1000000</f>
        <v>0</v>
      </c>
      <c r="W4" s="929">
        <f>IFERROR(IFS(H4="Vehículo Liviano (Sedán, Compacto)", Data!$H$100,H4="Vehículo Liviano (SUV, Jeep, Station Wagon)", Data!$H$101,H4="Utilitario, Furgón",Data!$H$102,H4="Camioneta 4x2",Data!$H$103, H4="Camioneta 4x4",Data!$H$104),"")*P4*O4*I4*52/1000000</f>
        <v>0</v>
      </c>
      <c r="X4" s="924">
        <f>IFERROR(IFS(H4="Vehículo Liviano (Sedán, Compacto)", Data!$I$100,H4="Vehículo Liviano (SUV, Jeep, Station Wagon)", Data!$I$101,H4="Utilitario, Furgón",Data!$I$102,H4="Camioneta 4x2",Data!$I$103, H4="Camioneta 4x4",Data!$I$104),"")*P4*O4*I4*52/1000</f>
        <v>0</v>
      </c>
      <c r="Y4" s="924">
        <f>IFERROR(IFS(H4="Vehículo Liviano (Sedán, Compacto)", Data!$J$100,H4="Vehículo Liviano (SUV, Jeep, Station Wagon)", Data!$J$101,H4="Utilitario, Furgón",Data!$J$102,H4="Camioneta 4x2",Data!$J$103, H4="Camioneta 4x4",Data!$J$104),"")*P4*O4*I4*52</f>
        <v>0</v>
      </c>
      <c r="Z4" s="924">
        <f>IFERROR(IFS(H4="Vehículo Liviano (Sedán, Compacto)", Data!$K$100,H4="Vehículo Liviano (SUV, Jeep, Station Wagon)", Data!$K$101,H4="Utilitario, Furgón",Data!$K$102,H4="Camioneta 4x2",Data!$K$103, H4="Camioneta 4x4",Data!$K$104),"")*P4*O4*I4*52</f>
        <v>0</v>
      </c>
      <c r="AA4" s="924">
        <f>IFERROR(IFS(H4="Vehículo Liviano (Sedán, Compacto)", Data!$L$100,H4="Vehículo Liviano (SUV, Jeep, Station Wagon)", Data!$L$101,H4="Utilitario, Furgón",Data!$L$102,H4="Camioneta 4x2",Data!$L$103, H4="Camioneta 4x4",Data!$L$104),"")*P4*O4*I4*52</f>
        <v>0</v>
      </c>
    </row>
    <row r="5">
      <c r="A5" s="924" t="str">
        <f t="shared" si="1"/>
        <v>4.0 -  - F4</v>
      </c>
      <c r="B5" s="925" t="str">
        <f>Equipo!$F$2</f>
        <v>4.0</v>
      </c>
      <c r="C5" s="924" t="str">
        <f>Equipo!$E$14</f>
        <v/>
      </c>
      <c r="D5" s="924" t="str">
        <f>Equipo!$E$10</f>
        <v/>
      </c>
      <c r="E5" s="924" t="str">
        <f>Equipo!$E$12</f>
        <v/>
      </c>
      <c r="F5" s="924" t="str">
        <f>Resumen!V9</f>
        <v>F4</v>
      </c>
      <c r="G5" s="924" t="str">
        <f>Resumen!W9</f>
        <v/>
      </c>
      <c r="H5" s="924" t="str">
        <f>Resumen!W15</f>
        <v>Selecciona...</v>
      </c>
      <c r="I5" s="924" t="str">
        <f>Resumen!W18</f>
        <v/>
      </c>
      <c r="J5" s="926" t="str">
        <f>Resumen!W20</f>
        <v/>
      </c>
      <c r="K5" s="924" t="str">
        <f>Resumen!W22</f>
        <v/>
      </c>
      <c r="L5" s="924" t="str">
        <f>Resumen!W24</f>
        <v/>
      </c>
      <c r="M5" s="924" t="str">
        <f>Resumen!W26</f>
        <v/>
      </c>
      <c r="N5" s="924" t="str">
        <f>Resumen!W28</f>
        <v/>
      </c>
      <c r="O5" s="924" t="str">
        <f>Resumen!W30</f>
        <v/>
      </c>
      <c r="P5" s="924">
        <f>Resumen!W32</f>
        <v>0</v>
      </c>
      <c r="Q5" s="924">
        <f>Resumen!V36</f>
        <v>0</v>
      </c>
      <c r="R5" s="932">
        <f>IF(Resumen!W36="Flota Priorizada",1,0)</f>
        <v>0</v>
      </c>
      <c r="S5" s="931">
        <f>IF(COUNTIF('Registro Veh'!C14:C40,"=F4")=0,0,SUMIF('Registro Veh'!C14:C40,"=F4",'Registro Veh'!I14:I40)/COUNTIF('Registro Veh'!C14:C40,"=F4"))</f>
        <v>0</v>
      </c>
      <c r="T5" s="928">
        <f>IFERROR(IFS(H5="Vehículo Liviano (Sedán, Compacto)", Data!$D$100,H5="Vehículo Liviano (SUV, Jeep, Station Wagon)", Data!$D$101,H5="Utilitario, Furgón",Data!$D$102,H5="Camioneta 4x2",Data!$D$103, H5="Camioneta 4x4",Data!$D$104),"")*P5*O5*I5*52/1000</f>
        <v>0</v>
      </c>
      <c r="U5" s="929">
        <f>IFERROR(IFS(H5="Vehículo Liviano (Sedán, Compacto)", Data!$E$100,H5="Vehículo Liviano (SUV, Jeep, Station Wagon)", Data!$E$101,H5="Utilitario, Furgón",Data!$E$102,H5="Camioneta 4x2",Data!$E$103, H5="Camioneta 4x4",Data!$E$104),"")*P5*O5*I5*52/1000000</f>
        <v>0</v>
      </c>
      <c r="V5" s="929">
        <f>IFERROR(IFS(H5="Vehículo Liviano (Sedán, Compacto)", Data!$G$100,H5="Vehículo Liviano (SUV, Jeep, Station Wagon)", Data!$G$101,H5="Utilitario, Furgón",Data!$G$102,H5="Camioneta 4x2",Data!$G$103, H5="Camioneta 4x4",Data!$G$104),"")*P5*O5*I5*52/1000000</f>
        <v>0</v>
      </c>
      <c r="W5" s="929">
        <f>IFERROR(IFS(H5="Vehículo Liviano (Sedán, Compacto)", Data!$H$100,H5="Vehículo Liviano (SUV, Jeep, Station Wagon)", Data!$H$101,H5="Utilitario, Furgón",Data!$H$102,H5="Camioneta 4x2",Data!$H$103, H5="Camioneta 4x4",Data!$H$104),"")*P5*O5*I5*52/1000000</f>
        <v>0</v>
      </c>
      <c r="X5" s="924">
        <f>IFERROR(IFS(H5="Vehículo Liviano (Sedán, Compacto)", Data!$I$100,H5="Vehículo Liviano (SUV, Jeep, Station Wagon)", Data!$I$101,H5="Utilitario, Furgón",Data!$I$102,H5="Camioneta 4x2",Data!$I$103, H5="Camioneta 4x4",Data!$I$104),"")*P5*O5*I5*52/1000</f>
        <v>0</v>
      </c>
      <c r="Y5" s="924">
        <f>IFERROR(IFS(H5="Vehículo Liviano (Sedán, Compacto)", Data!$J$100,H5="Vehículo Liviano (SUV, Jeep, Station Wagon)", Data!$J$101,H5="Utilitario, Furgón",Data!$J$102,H5="Camioneta 4x2",Data!$J$103, H5="Camioneta 4x4",Data!$J$104),"")*P5*O5*I5*52</f>
        <v>0</v>
      </c>
      <c r="Z5" s="924">
        <f>IFERROR(IFS(H5="Vehículo Liviano (Sedán, Compacto)", Data!$K$100,H5="Vehículo Liviano (SUV, Jeep, Station Wagon)", Data!$K$101,H5="Utilitario, Furgón",Data!$K$102,H5="Camioneta 4x2",Data!$K$103, H5="Camioneta 4x4",Data!$K$104),"")*P5*O5*I5*52</f>
        <v>0</v>
      </c>
      <c r="AA5" s="924">
        <f>IFERROR(IFS(H5="Vehículo Liviano (Sedán, Compacto)", Data!$L$100,H5="Vehículo Liviano (SUV, Jeep, Station Wagon)", Data!$L$101,H5="Utilitario, Furgón",Data!$L$102,H5="Camioneta 4x2",Data!$L$103, H5="Camioneta 4x4",Data!$L$104),"")*P5*O5*I5*52</f>
        <v>0</v>
      </c>
    </row>
    <row r="6">
      <c r="A6" s="924" t="str">
        <f t="shared" si="1"/>
        <v>4.0 -  - F5</v>
      </c>
      <c r="B6" s="925" t="str">
        <f>Equipo!$F$2</f>
        <v>4.0</v>
      </c>
      <c r="C6" s="924" t="str">
        <f>Equipo!$E$14</f>
        <v/>
      </c>
      <c r="D6" s="924" t="str">
        <f>Equipo!$E$10</f>
        <v/>
      </c>
      <c r="E6" s="924" t="str">
        <f>Equipo!$E$12</f>
        <v/>
      </c>
      <c r="F6" s="924" t="str">
        <f>Resumen!AB9</f>
        <v>F5</v>
      </c>
      <c r="G6" s="924" t="str">
        <f>Resumen!AC9</f>
        <v/>
      </c>
      <c r="H6" s="924" t="str">
        <f>Resumen!AC15</f>
        <v>Selecciona...</v>
      </c>
      <c r="I6" s="924" t="str">
        <f>Resumen!AC18</f>
        <v/>
      </c>
      <c r="J6" s="926" t="str">
        <f>Resumen!AC20</f>
        <v/>
      </c>
      <c r="K6" s="924" t="str">
        <f>Resumen!AC22</f>
        <v/>
      </c>
      <c r="L6" s="924" t="str">
        <f>Resumen!AC24</f>
        <v/>
      </c>
      <c r="M6" s="924" t="str">
        <f>Resumen!AC26</f>
        <v/>
      </c>
      <c r="N6" s="924" t="str">
        <f>Resumen!AC28</f>
        <v/>
      </c>
      <c r="O6" s="924" t="str">
        <f>Resumen!AC30</f>
        <v/>
      </c>
      <c r="P6" s="924">
        <f>Resumen!AC32</f>
        <v>0</v>
      </c>
      <c r="Q6" s="924">
        <f>Resumen!AB36</f>
        <v>0</v>
      </c>
      <c r="R6" s="930">
        <f>IF(Resumen!AC36="Flota Priorizada",1,0)</f>
        <v>0</v>
      </c>
      <c r="S6" s="931">
        <f>IF(COUNTIF('Registro Veh'!C14:C40,"=F5")=0,0,SUMIF('Registro Veh'!C14:C40,"=F5",'Registro Veh'!I14:I40)/COUNTIF('Registro Veh'!C14:C40,"=F5"))</f>
        <v>0</v>
      </c>
      <c r="T6" s="928">
        <f>IFERROR(IFS(H6="Vehículo Liviano (Sedán, Compacto)", Data!$D$100,H6="Vehículo Liviano (SUV, Jeep, Station Wagon)", Data!$D$101,H6="Utilitario, Furgón",Data!$D$102,H6="Camioneta 4x2",Data!$D$103, H6="Camioneta 4x4",Data!$D$104),"")*P6*O6*I6*52/1000</f>
        <v>0</v>
      </c>
      <c r="U6" s="929">
        <f>IFERROR(IFS(H6="Vehículo Liviano (Sedán, Compacto)", Data!$E$100,H6="Vehículo Liviano (SUV, Jeep, Station Wagon)", Data!$E$101,H6="Utilitario, Furgón",Data!$E$102,H6="Camioneta 4x2",Data!$E$103, H6="Camioneta 4x4",Data!$E$104),"")*P6*O6*I6*52/1000000</f>
        <v>0</v>
      </c>
      <c r="V6" s="929">
        <f>IFERROR(IFS(H6="Vehículo Liviano (Sedán, Compacto)", Data!$G$100,H6="Vehículo Liviano (SUV, Jeep, Station Wagon)", Data!$G$101,H6="Utilitario, Furgón",Data!$G$102,H6="Camioneta 4x2",Data!$G$103, H6="Camioneta 4x4",Data!$G$104),"")*P6*O6*I6*52/1000000</f>
        <v>0</v>
      </c>
      <c r="W6" s="929">
        <f>IFERROR(IFS(H6="Vehículo Liviano (Sedán, Compacto)", Data!$H$100,H6="Vehículo Liviano (SUV, Jeep, Station Wagon)", Data!$H$101,H6="Utilitario, Furgón",Data!$H$102,H6="Camioneta 4x2",Data!$H$103, H6="Camioneta 4x4",Data!$H$104),"")*P6*O6*I6*52/1000000</f>
        <v>0</v>
      </c>
      <c r="X6" s="924">
        <f>IFERROR(IFS(H6="Vehículo Liviano (Sedán, Compacto)", Data!$I$100,H6="Vehículo Liviano (SUV, Jeep, Station Wagon)", Data!$I$101,H6="Utilitario, Furgón",Data!$I$102,H6="Camioneta 4x2",Data!$I$103, H6="Camioneta 4x4",Data!$I$104),"")*P6*O6*I6*52/1000</f>
        <v>0</v>
      </c>
      <c r="Y6" s="924">
        <f>IFERROR(IFS(H6="Vehículo Liviano (Sedán, Compacto)", Data!$J$100,H6="Vehículo Liviano (SUV, Jeep, Station Wagon)", Data!$J$101,H6="Utilitario, Furgón",Data!$J$102,H6="Camioneta 4x2",Data!$J$103, H6="Camioneta 4x4",Data!$J$104),"")*P6*O6*I6*52</f>
        <v>0</v>
      </c>
      <c r="Z6" s="924">
        <f>IFERROR(IFS(H6="Vehículo Liviano (Sedán, Compacto)", Data!$K$100,H6="Vehículo Liviano (SUV, Jeep, Station Wagon)", Data!$K$101,H6="Utilitario, Furgón",Data!$K$102,H6="Camioneta 4x2",Data!$K$103, H6="Camioneta 4x4",Data!$K$104),"")*P6*O6*I6*52</f>
        <v>0</v>
      </c>
      <c r="AA6" s="924">
        <f>IFERROR(IFS(H6="Vehículo Liviano (Sedán, Compacto)", Data!$L$100,H6="Vehículo Liviano (SUV, Jeep, Station Wagon)", Data!$L$101,H6="Utilitario, Furgón",Data!$L$102,H6="Camioneta 4x2",Data!$L$103, H6="Camioneta 4x4",Data!$L$104),"")*P6*O6*I6*52</f>
        <v>0</v>
      </c>
    </row>
    <row r="7">
      <c r="A7" s="924" t="str">
        <f t="shared" si="1"/>
        <v>4.0 -  - F6</v>
      </c>
      <c r="B7" s="925" t="str">
        <f>Equipo!$F$2</f>
        <v>4.0</v>
      </c>
      <c r="C7" s="924" t="str">
        <f>Equipo!$E$14</f>
        <v/>
      </c>
      <c r="D7" s="924" t="str">
        <f>Equipo!$E$10</f>
        <v/>
      </c>
      <c r="E7" s="924" t="str">
        <f>Equipo!$E$12</f>
        <v/>
      </c>
      <c r="F7" s="924" t="str">
        <f>Resumen!AH9</f>
        <v>F6</v>
      </c>
      <c r="G7" s="924" t="str">
        <f>Resumen!AI9</f>
        <v/>
      </c>
      <c r="H7" s="924" t="str">
        <f>Resumen!AI15</f>
        <v>Selecciona...</v>
      </c>
      <c r="I7" s="924" t="str">
        <f>Resumen!AI18</f>
        <v/>
      </c>
      <c r="J7" s="926" t="str">
        <f>Resumen!AI20</f>
        <v/>
      </c>
      <c r="K7" s="924" t="str">
        <f>Resumen!AI22</f>
        <v/>
      </c>
      <c r="L7" s="924" t="str">
        <f>Resumen!AI24</f>
        <v/>
      </c>
      <c r="M7" s="924" t="str">
        <f>Resumen!AI26</f>
        <v/>
      </c>
      <c r="N7" s="924" t="str">
        <f>Resumen!AI28</f>
        <v/>
      </c>
      <c r="O7" s="924" t="str">
        <f>Resumen!AI30</f>
        <v/>
      </c>
      <c r="P7" s="924">
        <f>Resumen!AI32</f>
        <v>0</v>
      </c>
      <c r="Q7" s="924">
        <f>Resumen!AH36</f>
        <v>0</v>
      </c>
      <c r="R7" s="932">
        <f>IF(Resumen!AI36="Flota Priorizada",1,0)</f>
        <v>0</v>
      </c>
      <c r="S7" s="931">
        <f>IF(COUNTIF('Registro Veh'!C14:C40,"=F6")=0,0,SUMIF('Registro Veh'!C14:C40,"=F6",'Registro Veh'!J14:J40)/COUNTIF('Registro Veh'!C14:C40,"=F6"))</f>
        <v>0</v>
      </c>
      <c r="T7" s="928">
        <f>IFERROR(IFS(H7="Vehículo Liviano (Sedán, Compacto)", Data!$D$100,H7="Vehículo Liviano (SUV, Jeep, Station Wagon)", Data!$D$101,H7="Utilitario, Furgón",Data!$D$102,H7="Camioneta 4x2",Data!$D$103, H7="Camioneta 4x4",Data!$D$104),"")*P7*O7*I7*52/1000</f>
        <v>0</v>
      </c>
      <c r="U7" s="929">
        <f>IFERROR(IFS(H7="Vehículo Liviano (Sedán, Compacto)", Data!$E$100,H7="Vehículo Liviano (SUV, Jeep, Station Wagon)", Data!$E$101,H7="Utilitario, Furgón",Data!$E$102,H7="Camioneta 4x2",Data!$E$103, H7="Camioneta 4x4",Data!$E$104),"")*P7*O7*I7*52/1000000</f>
        <v>0</v>
      </c>
      <c r="V7" s="929">
        <f>IFERROR(IFS(H7="Vehículo Liviano (Sedán, Compacto)", Data!$G$100,H7="Vehículo Liviano (SUV, Jeep, Station Wagon)", Data!$G$101,H7="Utilitario, Furgón",Data!$G$102,H7="Camioneta 4x2",Data!$G$103, H7="Camioneta 4x4",Data!$G$104),"")*P7*O7*I7*52/1000000</f>
        <v>0</v>
      </c>
      <c r="W7" s="929">
        <f>IFERROR(IFS(H7="Vehículo Liviano (Sedán, Compacto)", Data!$H$100,H7="Vehículo Liviano (SUV, Jeep, Station Wagon)", Data!$H$101,H7="Utilitario, Furgón",Data!$H$102,H7="Camioneta 4x2",Data!$H$103, H7="Camioneta 4x4",Data!$H$104),"")*P7*O7*I7*52/1000000</f>
        <v>0</v>
      </c>
      <c r="X7" s="924">
        <f>IFERROR(IFS(H7="Vehículo Liviano (Sedán, Compacto)", Data!$I$100,H7="Vehículo Liviano (SUV, Jeep, Station Wagon)", Data!$I$101,H7="Utilitario, Furgón",Data!$I$102,H7="Camioneta 4x2",Data!$I$103, H7="Camioneta 4x4",Data!$I$104),"")*P7*O7*I7*52/1000</f>
        <v>0</v>
      </c>
      <c r="Y7" s="924">
        <f>IFERROR(IFS(H7="Vehículo Liviano (Sedán, Compacto)", Data!$J$100,H7="Vehículo Liviano (SUV, Jeep, Station Wagon)", Data!$J$101,H7="Utilitario, Furgón",Data!$J$102,H7="Camioneta 4x2",Data!$J$103, H7="Camioneta 4x4",Data!$J$104),"")*P7*O7*I7*52</f>
        <v>0</v>
      </c>
      <c r="Z7" s="924">
        <f>IFERROR(IFS(H7="Vehículo Liviano (Sedán, Compacto)", Data!$K$100,H7="Vehículo Liviano (SUV, Jeep, Station Wagon)", Data!$K$101,H7="Utilitario, Furgón",Data!$K$102,H7="Camioneta 4x2",Data!$K$103, H7="Camioneta 4x4",Data!$K$104),"")*P7*O7*I7*52</f>
        <v>0</v>
      </c>
      <c r="AA7" s="924">
        <f>IFERROR(IFS(H7="Vehículo Liviano (Sedán, Compacto)", Data!$L$100,H7="Vehículo Liviano (SUV, Jeep, Station Wagon)", Data!$L$101,H7="Utilitario, Furgón",Data!$L$102,H7="Camioneta 4x2",Data!$L$103, H7="Camioneta 4x4",Data!$L$104),"")*P7*O7*I7*52</f>
        <v>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38"/>
  </cols>
  <sheetData>
    <row r="1">
      <c r="A1" s="917" t="s">
        <v>463</v>
      </c>
      <c r="B1" s="918" t="s">
        <v>464</v>
      </c>
      <c r="C1" s="918" t="s">
        <v>465</v>
      </c>
      <c r="D1" s="917" t="s">
        <v>466</v>
      </c>
      <c r="E1" s="917" t="s">
        <v>467</v>
      </c>
      <c r="F1" s="933" t="s">
        <v>490</v>
      </c>
      <c r="G1" s="917" t="s">
        <v>469</v>
      </c>
      <c r="H1" s="917" t="s">
        <v>470</v>
      </c>
      <c r="I1" s="917" t="s">
        <v>471</v>
      </c>
      <c r="J1" s="917" t="s">
        <v>472</v>
      </c>
      <c r="K1" s="917" t="s">
        <v>473</v>
      </c>
      <c r="L1" s="917" t="s">
        <v>474</v>
      </c>
      <c r="M1" s="917" t="s">
        <v>475</v>
      </c>
      <c r="N1" s="917" t="s">
        <v>476</v>
      </c>
      <c r="O1" s="917" t="s">
        <v>477</v>
      </c>
      <c r="P1" s="917" t="s">
        <v>478</v>
      </c>
      <c r="Q1" s="917" t="s">
        <v>479</v>
      </c>
      <c r="R1" s="919" t="s">
        <v>480</v>
      </c>
      <c r="S1" s="920" t="s">
        <v>481</v>
      </c>
      <c r="T1" s="921" t="s">
        <v>482</v>
      </c>
      <c r="U1" s="921" t="s">
        <v>483</v>
      </c>
      <c r="V1" s="921" t="s">
        <v>484</v>
      </c>
      <c r="W1" s="921" t="s">
        <v>485</v>
      </c>
      <c r="X1" s="922" t="s">
        <v>486</v>
      </c>
      <c r="Y1" s="923" t="s">
        <v>487</v>
      </c>
      <c r="Z1" s="923" t="s">
        <v>488</v>
      </c>
      <c r="AA1" s="923" t="s">
        <v>489</v>
      </c>
    </row>
    <row r="2" ht="34.5" customHeight="1">
      <c r="A2" s="924" t="str">
        <f>CONCATENATE(B2," - ",D2," - ",E2," - ",F2)</f>
        <v>4.0 -  -  - F1</v>
      </c>
      <c r="B2" s="925" t="str">
        <f>Equipo!$F$2</f>
        <v>4.0</v>
      </c>
      <c r="C2" s="924" t="str">
        <f>Equipo!$E$14</f>
        <v/>
      </c>
      <c r="D2" s="924" t="str">
        <f>Equipo!$E$10</f>
        <v/>
      </c>
      <c r="E2" s="924" t="str">
        <f>Equipo!$E$12</f>
        <v/>
      </c>
      <c r="F2" s="924" t="str">
        <f>Resumen!D9</f>
        <v>F1</v>
      </c>
      <c r="G2" s="924" t="str">
        <f>Resumen!E9</f>
        <v>Camionetas Fiscalización</v>
      </c>
      <c r="H2" s="924" t="str">
        <f>Resumen!E15</f>
        <v>Vehículo Liviano (Sedán, Compacto)</v>
      </c>
      <c r="I2" s="924">
        <f>Resumen!E18</f>
        <v>8</v>
      </c>
      <c r="J2" s="926" t="str">
        <f>Resumen!E20</f>
        <v>Propia</v>
      </c>
      <c r="K2" s="926" t="str">
        <f>Resumen!E22</f>
        <v>Intraregional (dentro de la región)</v>
      </c>
      <c r="L2" s="924">
        <f>Resumen!E24</f>
        <v>8</v>
      </c>
      <c r="M2" s="924">
        <f>Resumen!E26</f>
        <v>85</v>
      </c>
      <c r="N2" s="924">
        <f>Resumen!E28</f>
        <v>150</v>
      </c>
      <c r="O2" s="924">
        <f>Resumen!E30</f>
        <v>5</v>
      </c>
      <c r="P2" s="924">
        <f>Resumen!E32</f>
        <v>20000</v>
      </c>
      <c r="Q2" s="924">
        <f>Resumen!D36</f>
        <v>7</v>
      </c>
      <c r="R2" s="925">
        <f>IF(Resumen!E36="Flota Priorizada",1,0)</f>
        <v>1</v>
      </c>
      <c r="S2" s="927">
        <f>IF(COUNTIF('Registro Veh'!C14:C40,"=F1")=0,0,SUMIF('Registro Veh'!C14:C40,"=F1",'Registro Veh'!I4:I40)/COUNTIF('Registro Veh'!C14:C40,"=F1"))</f>
        <v>0</v>
      </c>
      <c r="T2" s="928">
        <f>IFERROR(IFS(H2="Vehículo Liviano (Sedán, Compacto)", Data!$D$100,H2="Vehículo Liviano (SUV, Jeep, Station Wagon)", Data!$D$101,H2="Utilitario, Furgón",Data!$D$102,H2="Camioneta 4x2",Data!$D$103, H2="Camioneta 4x4",Data!$D$104),"")*P2*O2*I2*52/1000</f>
        <v>1032.23109</v>
      </c>
      <c r="U2" s="929">
        <f>IFERROR(IFS(H2="Vehículo Liviano (Sedán, Compacto)", Data!$E$100,H2="Vehículo Liviano (SUV, Jeep, Station Wagon)", Data!$E$101,H2="Utilitario, Furgón",Data!$E$102,H2="Camioneta 4x2",Data!$E$103, H2="Camioneta 4x4",Data!$E$104),"")*P2*O2*I2*52/1000000</f>
        <v>7072</v>
      </c>
      <c r="V2" s="929">
        <f>IFERROR(IFS(H2="Vehículo Liviano (Sedán, Compacto)", Data!$G$100,H2="Vehículo Liviano (SUV, Jeep, Station Wagon)", Data!$G$101,H2="Utilitario, Furgón",Data!$G$102,H2="Camioneta 4x2",Data!$G$103, H2="Camioneta 4x4",Data!$G$104),"")*P2*O2*I2*52/1000000</f>
        <v>5616</v>
      </c>
      <c r="W2" s="929">
        <f>IFERROR(IFS(H2="Vehículo Liviano (Sedán, Compacto)", Data!$H$100,H2="Vehículo Liviano (SUV, Jeep, Station Wagon)", Data!$H$101,H2="Utilitario, Furgón",Data!$H$102,H2="Camioneta 4x2",Data!$H$103, H2="Camioneta 4x4",Data!$H$104),"")*P2*O2*I2*52/1000000</f>
        <v>8528</v>
      </c>
      <c r="X2" s="924">
        <f>IFERROR(IFS(H2="Vehículo Liviano (Sedán, Compacto)", Data!$I$100,H2="Vehículo Liviano (SUV, Jeep, Station Wagon)", Data!$I$101,H2="Utilitario, Furgón",Data!$I$102,H2="Camioneta 4x2",Data!$I$103, H2="Camioneta 4x4",Data!$I$104),"")*P2*O2*I2*52/1000</f>
        <v>31657.6</v>
      </c>
      <c r="Y2" s="924">
        <f>IFERROR(IFS(H2="Vehículo Liviano (Sedán, Compacto)", Data!$J$100,H2="Vehículo Liviano (SUV, Jeep, Station Wagon)", Data!$J$101,H2="Utilitario, Furgón",Data!$J$102,H2="Camioneta 4x2",Data!$J$103, H2="Camioneta 4x4",Data!$J$104),"")*P2*O2*I2*52</f>
        <v>41600</v>
      </c>
      <c r="Z2" s="924">
        <f>IFERROR(IFS(H2="Vehículo Liviano (Sedán, Compacto)", Data!$K$100,H2="Vehículo Liviano (SUV, Jeep, Station Wagon)", Data!$K$101,H2="Utilitario, Furgón",Data!$K$102,H2="Camioneta 4x2",Data!$K$103, H2="Camioneta 4x4",Data!$K$104),"")*P2*O2*I2*52</f>
        <v>499200</v>
      </c>
      <c r="AA2" s="924">
        <f>IFERROR(IFS(H2="Vehículo Liviano (Sedán, Compacto)", Data!$L$100,H2="Vehículo Liviano (SUV, Jeep, Station Wagon)", Data!$L$101,H2="Utilitario, Furgón",Data!$L$102,H2="Camioneta 4x2",Data!$L$103, H2="Camioneta 4x4",Data!$L$104),"")*P2*O2*I2*52</f>
        <v>41600</v>
      </c>
    </row>
    <row r="3">
      <c r="A3" s="924" t="str">
        <f t="shared" ref="A3:A7" si="1">CONCATENATE(B3," - ",D3," - ",F3)</f>
        <v>4.0 -  - F2</v>
      </c>
      <c r="B3" s="925" t="str">
        <f>Equipo!$F$2</f>
        <v>4.0</v>
      </c>
      <c r="C3" s="924" t="str">
        <f>Equipo!$E$14</f>
        <v/>
      </c>
      <c r="D3" s="924" t="str">
        <f>Equipo!$E$10</f>
        <v/>
      </c>
      <c r="E3" s="924" t="str">
        <f>Equipo!$E$12</f>
        <v/>
      </c>
      <c r="F3" s="924" t="str">
        <f>Resumen!J9</f>
        <v>F2</v>
      </c>
      <c r="G3" s="924" t="str">
        <f>Resumen!K9</f>
        <v>Camionetas 4x4</v>
      </c>
      <c r="H3" s="924" t="str">
        <f>Resumen!K15</f>
        <v>Selecciona...</v>
      </c>
      <c r="I3" s="924" t="str">
        <f>Resumen!K18</f>
        <v/>
      </c>
      <c r="J3" s="926" t="str">
        <f>Resumen!K20</f>
        <v>Selecciona...</v>
      </c>
      <c r="K3" s="924" t="str">
        <f>Resumen!K22</f>
        <v>Selecciona...</v>
      </c>
      <c r="L3" s="924" t="str">
        <f>Resumen!K24</f>
        <v/>
      </c>
      <c r="M3" s="924" t="str">
        <f>Resumen!K26</f>
        <v/>
      </c>
      <c r="N3" s="924" t="str">
        <f>Resumen!K28</f>
        <v/>
      </c>
      <c r="O3" s="924" t="str">
        <f>Resumen!K30</f>
        <v/>
      </c>
      <c r="P3" s="924">
        <f>Resumen!K32</f>
        <v>0</v>
      </c>
      <c r="Q3" s="924">
        <f>Resumen!J36</f>
        <v>0</v>
      </c>
      <c r="R3" s="924">
        <f>IF(Resumen!K36="Flota Priorizada",1,0)</f>
        <v>0</v>
      </c>
      <c r="S3" s="927">
        <f>IF(COUNTIF('Registro Veh'!C14:C40,"=F2")=0,0,SUMIF('Registro Veh'!C14:C40,"=F2",'Registro Veh'!I14:I40)/COUNTIF('Registro Veh'!C14:C40,"=F2"))</f>
        <v>0</v>
      </c>
      <c r="T3" s="928">
        <f>IFERROR(IFS(H3="Vehículo Liviano (Sedán, Compacto)", Data!$D$100,H3="Vehículo Liviano (SUV, Jeep, Station Wagon)", Data!$D$101,H3="Utilitario, Furgón",Data!$D$102,H3="Camioneta 4x2",Data!$D$103, H3="Camioneta 4x4",Data!$D$104),"")*P3*O3*I3*52/1000</f>
        <v>0</v>
      </c>
      <c r="U3" s="929">
        <f>IFERROR(IFS(H3="Vehículo Liviano (Sedán, Compacto)", Data!$E$100,H3="Vehículo Liviano (SUV, Jeep, Station Wagon)", Data!$E$101,H3="Utilitario, Furgón",Data!$E$102,H3="Camioneta 4x2",Data!$E$103, H3="Camioneta 4x4",Data!$E$104),"")*P3*O3*I3*52/1000000</f>
        <v>0</v>
      </c>
      <c r="V3" s="929">
        <f>IFERROR(IFS(H3="Vehículo Liviano (Sedán, Compacto)", Data!$G$100,H3="Vehículo Liviano (SUV, Jeep, Station Wagon)", Data!$G$101,H3="Utilitario, Furgón",Data!$G$102,H3="Camioneta 4x2",Data!$G$103, H3="Camioneta 4x4",Data!$G$104),"")*P3*O3*I3*52/1000000</f>
        <v>0</v>
      </c>
      <c r="W3" s="929">
        <f>IFERROR(IFS(H3="Vehículo Liviano (Sedán, Compacto)", Data!$H$100,H3="Vehículo Liviano (SUV, Jeep, Station Wagon)", Data!$H$101,H3="Utilitario, Furgón",Data!$H$102,H3="Camioneta 4x2",Data!$H$103, H3="Camioneta 4x4",Data!$H$104),"")*P3*O3*I3*52/1000000</f>
        <v>0</v>
      </c>
      <c r="X3" s="924">
        <f>IFERROR(IFS(H3="Vehículo Liviano (Sedán, Compacto)", Data!$I$100,H3="Vehículo Liviano (SUV, Jeep, Station Wagon)", Data!$I$101,H3="Utilitario, Furgón",Data!$I$102,H3="Camioneta 4x2",Data!$I$103, H3="Camioneta 4x4",Data!$I$104),"")*P3*O3*I3*52/1000</f>
        <v>0</v>
      </c>
      <c r="Y3" s="924">
        <f>IFERROR(IFS(H3="Vehículo Liviano (Sedán, Compacto)", Data!$J$100,H3="Vehículo Liviano (SUV, Jeep, Station Wagon)", Data!$J$101,H3="Utilitario, Furgón",Data!$J$102,H3="Camioneta 4x2",Data!$J$103, H3="Camioneta 4x4",Data!$J$104),"")*P3*O3*I3*52</f>
        <v>0</v>
      </c>
      <c r="Z3" s="924">
        <f>IFERROR(IFS(H3="Vehículo Liviano (Sedán, Compacto)", Data!$K$100,H3="Vehículo Liviano (SUV, Jeep, Station Wagon)", Data!$K$101,H3="Utilitario, Furgón",Data!$K$102,H3="Camioneta 4x2",Data!$K$103, H3="Camioneta 4x4",Data!$K$104),"")*P3*O3*I3*52</f>
        <v>0</v>
      </c>
      <c r="AA3" s="924">
        <f>IFERROR(IFS(H3="Vehículo Liviano (Sedán, Compacto)", Data!$L$100,H3="Vehículo Liviano (SUV, Jeep, Station Wagon)", Data!$L$101,H3="Utilitario, Furgón",Data!$L$102,H3="Camioneta 4x2",Data!$L$103, H3="Camioneta 4x4",Data!$L$104),"")*P3*O3*I3*52</f>
        <v>0</v>
      </c>
    </row>
    <row r="4">
      <c r="A4" s="924" t="str">
        <f t="shared" si="1"/>
        <v>4.0 -  - F3</v>
      </c>
      <c r="B4" s="925" t="str">
        <f>Equipo!$F$2</f>
        <v>4.0</v>
      </c>
      <c r="C4" s="924" t="str">
        <f>Equipo!$E$14</f>
        <v/>
      </c>
      <c r="D4" s="924" t="str">
        <f>Equipo!$E$10</f>
        <v/>
      </c>
      <c r="E4" s="924" t="str">
        <f>Equipo!$E$12</f>
        <v/>
      </c>
      <c r="F4" s="924" t="str">
        <f>Resumen!P9</f>
        <v>F3</v>
      </c>
      <c r="G4" s="924" t="str">
        <f>Resumen!Q9</f>
        <v/>
      </c>
      <c r="H4" s="924" t="str">
        <f>Resumen!Q15</f>
        <v/>
      </c>
      <c r="I4" s="924" t="str">
        <f>Resumen!Q18</f>
        <v/>
      </c>
      <c r="J4" s="926" t="str">
        <f>Resumen!Q20</f>
        <v/>
      </c>
      <c r="K4" s="924" t="str">
        <f>Resumen!Q22</f>
        <v/>
      </c>
      <c r="L4" s="924" t="str">
        <f>Resumen!Q24</f>
        <v/>
      </c>
      <c r="M4" s="924" t="str">
        <f>Resumen!Q26</f>
        <v/>
      </c>
      <c r="N4" s="924" t="str">
        <f>Resumen!Q28</f>
        <v/>
      </c>
      <c r="O4" s="924" t="str">
        <f>Resumen!Q30</f>
        <v/>
      </c>
      <c r="P4" s="924">
        <f>Resumen!Q32</f>
        <v>0</v>
      </c>
      <c r="Q4" s="924">
        <f>Resumen!P36</f>
        <v>0</v>
      </c>
      <c r="R4" s="930">
        <f>IF(Resumen!Q36="Flota Priorizada",1,0)</f>
        <v>0</v>
      </c>
      <c r="S4" s="931">
        <f>IF(COUNTIF('Registro Veh'!C14:C40,"=F3")=0,0,SUMIF('Registro Veh'!C14:C40,"=F3",'Registro Veh'!I14:I40)/COUNTIF('Registro Veh'!C14:C40,"=F3"))</f>
        <v>0</v>
      </c>
      <c r="T4" s="928">
        <f>IFERROR(IFS(H4="Vehículo Liviano (Sedán, Compacto)", Data!$D$100,H4="Vehículo Liviano (SUV, Jeep, Station Wagon)", Data!$D$101,H4="Utilitario, Furgón",Data!$D$102,H4="Camioneta 4x2",Data!$D$103, H4="Camioneta 4x4",Data!$D$104),"")*P4*O4*I4*52/1000</f>
        <v>0</v>
      </c>
      <c r="U4" s="929">
        <f>IFERROR(IFS(H4="Vehículo Liviano (Sedán, Compacto)", Data!$E$100,H4="Vehículo Liviano (SUV, Jeep, Station Wagon)", Data!$E$101,H4="Utilitario, Furgón",Data!$E$102,H4="Camioneta 4x2",Data!$E$103, H4="Camioneta 4x4",Data!$E$104),"")*P4*O4*I4*52/1000000</f>
        <v>0</v>
      </c>
      <c r="V4" s="929">
        <f>IFERROR(IFS(H4="Vehículo Liviano (Sedán, Compacto)", Data!$G$100,H4="Vehículo Liviano (SUV, Jeep, Station Wagon)", Data!$G$101,H4="Utilitario, Furgón",Data!$G$102,H4="Camioneta 4x2",Data!$G$103, H4="Camioneta 4x4",Data!$G$104),"")*P4*O4*I4*52/1000000</f>
        <v>0</v>
      </c>
      <c r="W4" s="929">
        <f>IFERROR(IFS(H4="Vehículo Liviano (Sedán, Compacto)", Data!$H$100,H4="Vehículo Liviano (SUV, Jeep, Station Wagon)", Data!$H$101,H4="Utilitario, Furgón",Data!$H$102,H4="Camioneta 4x2",Data!$H$103, H4="Camioneta 4x4",Data!$H$104),"")*P4*O4*I4*52/1000000</f>
        <v>0</v>
      </c>
      <c r="X4" s="924">
        <f>IFERROR(IFS(H4="Vehículo Liviano (Sedán, Compacto)", Data!$I$100,H4="Vehículo Liviano (SUV, Jeep, Station Wagon)", Data!$I$101,H4="Utilitario, Furgón",Data!$I$102,H4="Camioneta 4x2",Data!$I$103, H4="Camioneta 4x4",Data!$I$104),"")*P4*O4*I4*52/1000</f>
        <v>0</v>
      </c>
      <c r="Y4" s="924">
        <f>IFERROR(IFS(H4="Vehículo Liviano (Sedán, Compacto)", Data!$J$100,H4="Vehículo Liviano (SUV, Jeep, Station Wagon)", Data!$J$101,H4="Utilitario, Furgón",Data!$J$102,H4="Camioneta 4x2",Data!$J$103, H4="Camioneta 4x4",Data!$J$104),"")*P4*O4*I4*52</f>
        <v>0</v>
      </c>
      <c r="Z4" s="924">
        <f>IFERROR(IFS(H4="Vehículo Liviano (Sedán, Compacto)", Data!$K$100,H4="Vehículo Liviano (SUV, Jeep, Station Wagon)", Data!$K$101,H4="Utilitario, Furgón",Data!$K$102,H4="Camioneta 4x2",Data!$K$103, H4="Camioneta 4x4",Data!$K$104),"")*P4*O4*I4*52</f>
        <v>0</v>
      </c>
      <c r="AA4" s="924">
        <f>IFERROR(IFS(H4="Vehículo Liviano (Sedán, Compacto)", Data!$L$100,H4="Vehículo Liviano (SUV, Jeep, Station Wagon)", Data!$L$101,H4="Utilitario, Furgón",Data!$L$102,H4="Camioneta 4x2",Data!$L$103, H4="Camioneta 4x4",Data!$L$104),"")*P4*O4*I4*52</f>
        <v>0</v>
      </c>
    </row>
    <row r="5">
      <c r="A5" s="924" t="str">
        <f t="shared" si="1"/>
        <v>4.0 -  - F4</v>
      </c>
      <c r="B5" s="925" t="str">
        <f>Equipo!$F$2</f>
        <v>4.0</v>
      </c>
      <c r="C5" s="924" t="str">
        <f>Equipo!$E$14</f>
        <v/>
      </c>
      <c r="D5" s="924" t="str">
        <f>Equipo!$E$10</f>
        <v/>
      </c>
      <c r="E5" s="924" t="str">
        <f>Equipo!$E$12</f>
        <v/>
      </c>
      <c r="F5" s="924" t="str">
        <f>Resumen!V9</f>
        <v>F4</v>
      </c>
      <c r="G5" s="924" t="str">
        <f>Resumen!W9</f>
        <v/>
      </c>
      <c r="H5" s="924" t="str">
        <f>Resumen!W15</f>
        <v>Selecciona...</v>
      </c>
      <c r="I5" s="924" t="str">
        <f>Resumen!W18</f>
        <v/>
      </c>
      <c r="J5" s="926" t="str">
        <f>Resumen!W20</f>
        <v/>
      </c>
      <c r="K5" s="924" t="str">
        <f>Resumen!W22</f>
        <v/>
      </c>
      <c r="L5" s="924" t="str">
        <f>Resumen!W24</f>
        <v/>
      </c>
      <c r="M5" s="924" t="str">
        <f>Resumen!W26</f>
        <v/>
      </c>
      <c r="N5" s="924" t="str">
        <f>Resumen!W28</f>
        <v/>
      </c>
      <c r="O5" s="924" t="str">
        <f>Resumen!W30</f>
        <v/>
      </c>
      <c r="P5" s="924">
        <f>Resumen!W32</f>
        <v>0</v>
      </c>
      <c r="Q5" s="924">
        <f>Resumen!V36</f>
        <v>0</v>
      </c>
      <c r="R5" s="932">
        <f>IF(Resumen!W36="Flota Priorizada",1,0)</f>
        <v>0</v>
      </c>
      <c r="S5" s="931">
        <f>IF(COUNTIF('Registro Veh'!C14:C40,"=F4")=0,0,SUMIF('Registro Veh'!C14:C40,"=F4",'Registro Veh'!I14:I40)/COUNTIF('Registro Veh'!C14:C40,"=F4"))</f>
        <v>0</v>
      </c>
      <c r="T5" s="928">
        <f>IFERROR(IFS(H5="Vehículo Liviano (Sedán, Compacto)", Data!$D$100,H5="Vehículo Liviano (SUV, Jeep, Station Wagon)", Data!$D$101,H5="Utilitario, Furgón",Data!$D$102,H5="Camioneta 4x2",Data!$D$103, H5="Camioneta 4x4",Data!$D$104),"")*P5*O5*I5*52/1000</f>
        <v>0</v>
      </c>
      <c r="U5" s="929">
        <f>IFERROR(IFS(H5="Vehículo Liviano (Sedán, Compacto)", Data!$E$100,H5="Vehículo Liviano (SUV, Jeep, Station Wagon)", Data!$E$101,H5="Utilitario, Furgón",Data!$E$102,H5="Camioneta 4x2",Data!$E$103, H5="Camioneta 4x4",Data!$E$104),"")*P5*O5*I5*52/1000000</f>
        <v>0</v>
      </c>
      <c r="V5" s="929">
        <f>IFERROR(IFS(H5="Vehículo Liviano (Sedán, Compacto)", Data!$G$100,H5="Vehículo Liviano (SUV, Jeep, Station Wagon)", Data!$G$101,H5="Utilitario, Furgón",Data!$G$102,H5="Camioneta 4x2",Data!$G$103, H5="Camioneta 4x4",Data!$G$104),"")*P5*O5*I5*52/1000000</f>
        <v>0</v>
      </c>
      <c r="W5" s="929">
        <f>IFERROR(IFS(H5="Vehículo Liviano (Sedán, Compacto)", Data!$H$100,H5="Vehículo Liviano (SUV, Jeep, Station Wagon)", Data!$H$101,H5="Utilitario, Furgón",Data!$H$102,H5="Camioneta 4x2",Data!$H$103, H5="Camioneta 4x4",Data!$H$104),"")*P5*O5*I5*52/1000000</f>
        <v>0</v>
      </c>
      <c r="X5" s="924">
        <f>IFERROR(IFS(H5="Vehículo Liviano (Sedán, Compacto)", Data!$I$100,H5="Vehículo Liviano (SUV, Jeep, Station Wagon)", Data!$I$101,H5="Utilitario, Furgón",Data!$I$102,H5="Camioneta 4x2",Data!$I$103, H5="Camioneta 4x4",Data!$I$104),"")*P5*O5*I5*52/1000</f>
        <v>0</v>
      </c>
      <c r="Y5" s="924">
        <f>IFERROR(IFS(H5="Vehículo Liviano (Sedán, Compacto)", Data!$J$100,H5="Vehículo Liviano (SUV, Jeep, Station Wagon)", Data!$J$101,H5="Utilitario, Furgón",Data!$J$102,H5="Camioneta 4x2",Data!$J$103, H5="Camioneta 4x4",Data!$J$104),"")*P5*O5*I5*52</f>
        <v>0</v>
      </c>
      <c r="Z5" s="924">
        <f>IFERROR(IFS(H5="Vehículo Liviano (Sedán, Compacto)", Data!$K$100,H5="Vehículo Liviano (SUV, Jeep, Station Wagon)", Data!$K$101,H5="Utilitario, Furgón",Data!$K$102,H5="Camioneta 4x2",Data!$K$103, H5="Camioneta 4x4",Data!$K$104),"")*P5*O5*I5*52</f>
        <v>0</v>
      </c>
      <c r="AA5" s="924">
        <f>IFERROR(IFS(H5="Vehículo Liviano (Sedán, Compacto)", Data!$L$100,H5="Vehículo Liviano (SUV, Jeep, Station Wagon)", Data!$L$101,H5="Utilitario, Furgón",Data!$L$102,H5="Camioneta 4x2",Data!$L$103, H5="Camioneta 4x4",Data!$L$104),"")*P5*O5*I5*52</f>
        <v>0</v>
      </c>
    </row>
    <row r="6">
      <c r="A6" s="924" t="str">
        <f t="shared" si="1"/>
        <v>4.0 -  - F5</v>
      </c>
      <c r="B6" s="925" t="str">
        <f>Equipo!$F$2</f>
        <v>4.0</v>
      </c>
      <c r="C6" s="924" t="str">
        <f>Equipo!$E$14</f>
        <v/>
      </c>
      <c r="D6" s="924" t="str">
        <f>Equipo!$E$10</f>
        <v/>
      </c>
      <c r="E6" s="924" t="str">
        <f>Equipo!$E$12</f>
        <v/>
      </c>
      <c r="F6" s="924" t="str">
        <f>Resumen!AB9</f>
        <v>F5</v>
      </c>
      <c r="G6" s="924" t="str">
        <f>Resumen!AC9</f>
        <v/>
      </c>
      <c r="H6" s="924" t="str">
        <f>Resumen!AC15</f>
        <v>Selecciona...</v>
      </c>
      <c r="I6" s="924" t="str">
        <f>Resumen!AC18</f>
        <v/>
      </c>
      <c r="J6" s="926" t="str">
        <f>Resumen!AC20</f>
        <v/>
      </c>
      <c r="K6" s="924" t="str">
        <f>Resumen!AC22</f>
        <v/>
      </c>
      <c r="L6" s="924" t="str">
        <f>Resumen!AC24</f>
        <v/>
      </c>
      <c r="M6" s="924" t="str">
        <f>Resumen!AC26</f>
        <v/>
      </c>
      <c r="N6" s="924" t="str">
        <f>Resumen!AC28</f>
        <v/>
      </c>
      <c r="O6" s="924" t="str">
        <f>Resumen!AC30</f>
        <v/>
      </c>
      <c r="P6" s="924">
        <f>Resumen!AC32</f>
        <v>0</v>
      </c>
      <c r="Q6" s="924">
        <f>Resumen!AB36</f>
        <v>0</v>
      </c>
      <c r="R6" s="930">
        <f>IF(Resumen!AC36="Flota Priorizada",1,0)</f>
        <v>0</v>
      </c>
      <c r="S6" s="931">
        <f>IF(COUNTIF('Registro Veh'!C14:C40,"=F5")=0,0,SUMIF('Registro Veh'!C14:C40,"=F5",'Registro Veh'!I14:I40)/COUNTIF('Registro Veh'!C14:C40,"=F5"))</f>
        <v>0</v>
      </c>
      <c r="T6" s="928">
        <f>IFERROR(IFS(H6="Vehículo Liviano (Sedán, Compacto)", Data!$D$100,H6="Vehículo Liviano (SUV, Jeep, Station Wagon)", Data!$D$101,H6="Utilitario, Furgón",Data!$D$102,H6="Camioneta 4x2",Data!$D$103, H6="Camioneta 4x4",Data!$D$104),"")*P6*O6*I6*52/1000</f>
        <v>0</v>
      </c>
      <c r="U6" s="929">
        <f>IFERROR(IFS(H6="Vehículo Liviano (Sedán, Compacto)", Data!$E$100,H6="Vehículo Liviano (SUV, Jeep, Station Wagon)", Data!$E$101,H6="Utilitario, Furgón",Data!$E$102,H6="Camioneta 4x2",Data!$E$103, H6="Camioneta 4x4",Data!$E$104),"")*P6*O6*I6*52/1000000</f>
        <v>0</v>
      </c>
      <c r="V6" s="929">
        <f>IFERROR(IFS(H6="Vehículo Liviano (Sedán, Compacto)", Data!$G$100,H6="Vehículo Liviano (SUV, Jeep, Station Wagon)", Data!$G$101,H6="Utilitario, Furgón",Data!$G$102,H6="Camioneta 4x2",Data!$G$103, H6="Camioneta 4x4",Data!$G$104),"")*P6*O6*I6*52/1000000</f>
        <v>0</v>
      </c>
      <c r="W6" s="929">
        <f>IFERROR(IFS(H6="Vehículo Liviano (Sedán, Compacto)", Data!$H$100,H6="Vehículo Liviano (SUV, Jeep, Station Wagon)", Data!$H$101,H6="Utilitario, Furgón",Data!$H$102,H6="Camioneta 4x2",Data!$H$103, H6="Camioneta 4x4",Data!$H$104),"")*P6*O6*I6*52/1000000</f>
        <v>0</v>
      </c>
      <c r="X6" s="924">
        <f>IFERROR(IFS(H6="Vehículo Liviano (Sedán, Compacto)", Data!$I$100,H6="Vehículo Liviano (SUV, Jeep, Station Wagon)", Data!$I$101,H6="Utilitario, Furgón",Data!$I$102,H6="Camioneta 4x2",Data!$I$103, H6="Camioneta 4x4",Data!$I$104),"")*P6*O6*I6*52/1000</f>
        <v>0</v>
      </c>
      <c r="Y6" s="924">
        <f>IFERROR(IFS(H6="Vehículo Liviano (Sedán, Compacto)", Data!$J$100,H6="Vehículo Liviano (SUV, Jeep, Station Wagon)", Data!$J$101,H6="Utilitario, Furgón",Data!$J$102,H6="Camioneta 4x2",Data!$J$103, H6="Camioneta 4x4",Data!$J$104),"")*P6*O6*I6*52</f>
        <v>0</v>
      </c>
      <c r="Z6" s="924">
        <f>IFERROR(IFS(H6="Vehículo Liviano (Sedán, Compacto)", Data!$K$100,H6="Vehículo Liviano (SUV, Jeep, Station Wagon)", Data!$K$101,H6="Utilitario, Furgón",Data!$K$102,H6="Camioneta 4x2",Data!$K$103, H6="Camioneta 4x4",Data!$K$104),"")*P6*O6*I6*52</f>
        <v>0</v>
      </c>
      <c r="AA6" s="924">
        <f>IFERROR(IFS(H6="Vehículo Liviano (Sedán, Compacto)", Data!$L$100,H6="Vehículo Liviano (SUV, Jeep, Station Wagon)", Data!$L$101,H6="Utilitario, Furgón",Data!$L$102,H6="Camioneta 4x2",Data!$L$103, H6="Camioneta 4x4",Data!$L$104),"")*P6*O6*I6*52</f>
        <v>0</v>
      </c>
    </row>
    <row r="7">
      <c r="A7" s="924" t="str">
        <f t="shared" si="1"/>
        <v>4.0 -  - F6</v>
      </c>
      <c r="B7" s="925" t="str">
        <f>Equipo!$F$2</f>
        <v>4.0</v>
      </c>
      <c r="C7" s="924" t="str">
        <f>Equipo!$E$14</f>
        <v/>
      </c>
      <c r="D7" s="924" t="str">
        <f>Equipo!$E$10</f>
        <v/>
      </c>
      <c r="E7" s="924" t="str">
        <f>Equipo!$E$12</f>
        <v/>
      </c>
      <c r="F7" s="924" t="str">
        <f>Resumen!AH9</f>
        <v>F6</v>
      </c>
      <c r="G7" s="924" t="str">
        <f>Resumen!AI9</f>
        <v/>
      </c>
      <c r="H7" s="924" t="str">
        <f>Resumen!AI15</f>
        <v>Selecciona...</v>
      </c>
      <c r="I7" s="924" t="str">
        <f>Resumen!AI18</f>
        <v/>
      </c>
      <c r="J7" s="926" t="str">
        <f>Resumen!AI20</f>
        <v/>
      </c>
      <c r="K7" s="924" t="str">
        <f>Resumen!AI22</f>
        <v/>
      </c>
      <c r="L7" s="924" t="str">
        <f>Resumen!AI24</f>
        <v/>
      </c>
      <c r="M7" s="924" t="str">
        <f>Resumen!AI26</f>
        <v/>
      </c>
      <c r="N7" s="924" t="str">
        <f>Resumen!AI28</f>
        <v/>
      </c>
      <c r="O7" s="924" t="str">
        <f>Resumen!AI30</f>
        <v/>
      </c>
      <c r="P7" s="924">
        <f>Resumen!AI32</f>
        <v>0</v>
      </c>
      <c r="Q7" s="924">
        <f>Resumen!AH36</f>
        <v>0</v>
      </c>
      <c r="R7" s="932">
        <f>IF(Resumen!AI36="Flota Priorizada",1,0)</f>
        <v>0</v>
      </c>
      <c r="S7" s="931">
        <f>IF(COUNTIF('Registro Veh'!C14:C40,"=F6")=0,0,SUMIF('Registro Veh'!C14:C40,"=F6",'Registro Veh'!J14:J40)/COUNTIF('Registro Veh'!C14:C40,"=F6"))</f>
        <v>0</v>
      </c>
      <c r="T7" s="928">
        <f>IFERROR(IFS(H7="Vehículo Liviano (Sedán, Compacto)", Data!$D$100,H7="Vehículo Liviano (SUV, Jeep, Station Wagon)", Data!$D$101,H7="Utilitario, Furgón",Data!$D$102,H7="Camioneta 4x2",Data!$D$103, H7="Camioneta 4x4",Data!$D$104),"")*P7*O7*I7*52/1000</f>
        <v>0</v>
      </c>
      <c r="U7" s="929">
        <f>IFERROR(IFS(H7="Vehículo Liviano (Sedán, Compacto)", Data!$E$100,H7="Vehículo Liviano (SUV, Jeep, Station Wagon)", Data!$E$101,H7="Utilitario, Furgón",Data!$E$102,H7="Camioneta 4x2",Data!$E$103, H7="Camioneta 4x4",Data!$E$104),"")*P7*O7*I7*52/1000000</f>
        <v>0</v>
      </c>
      <c r="V7" s="929">
        <f>IFERROR(IFS(H7="Vehículo Liviano (Sedán, Compacto)", Data!$G$100,H7="Vehículo Liviano (SUV, Jeep, Station Wagon)", Data!$G$101,H7="Utilitario, Furgón",Data!$G$102,H7="Camioneta 4x2",Data!$G$103, H7="Camioneta 4x4",Data!$G$104),"")*P7*O7*I7*52/1000000</f>
        <v>0</v>
      </c>
      <c r="W7" s="929">
        <f>IFERROR(IFS(H7="Vehículo Liviano (Sedán, Compacto)", Data!$H$100,H7="Vehículo Liviano (SUV, Jeep, Station Wagon)", Data!$H$101,H7="Utilitario, Furgón",Data!$H$102,H7="Camioneta 4x2",Data!$H$103, H7="Camioneta 4x4",Data!$H$104),"")*P7*O7*I7*52/1000000</f>
        <v>0</v>
      </c>
      <c r="X7" s="924">
        <f>IFERROR(IFS(H7="Vehículo Liviano (Sedán, Compacto)", Data!$I$100,H7="Vehículo Liviano (SUV, Jeep, Station Wagon)", Data!$I$101,H7="Utilitario, Furgón",Data!$I$102,H7="Camioneta 4x2",Data!$I$103, H7="Camioneta 4x4",Data!$I$104),"")*P7*O7*I7*52/1000</f>
        <v>0</v>
      </c>
      <c r="Y7" s="924">
        <f>IFERROR(IFS(H7="Vehículo Liviano (Sedán, Compacto)", Data!$J$100,H7="Vehículo Liviano (SUV, Jeep, Station Wagon)", Data!$J$101,H7="Utilitario, Furgón",Data!$J$102,H7="Camioneta 4x2",Data!$J$103, H7="Camioneta 4x4",Data!$J$104),"")*P7*O7*I7*52</f>
        <v>0</v>
      </c>
      <c r="Z7" s="924">
        <f>IFERROR(IFS(H7="Vehículo Liviano (Sedán, Compacto)", Data!$K$100,H7="Vehículo Liviano (SUV, Jeep, Station Wagon)", Data!$K$101,H7="Utilitario, Furgón",Data!$K$102,H7="Camioneta 4x2",Data!$K$103, H7="Camioneta 4x4",Data!$K$104),"")*P7*O7*I7*52</f>
        <v>0</v>
      </c>
      <c r="AA7" s="924">
        <f>IFERROR(IFS(H7="Vehículo Liviano (Sedán, Compacto)", Data!$L$100,H7="Vehículo Liviano (SUV, Jeep, Station Wagon)", Data!$L$101,H7="Utilitario, Furgón",Data!$L$102,H7="Camioneta 4x2",Data!$L$103, H7="Camioneta 4x4",Data!$L$104),"")*P7*O7*I7*52</f>
        <v>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4.25"/>
    <col customWidth="1" min="6" max="6" width="9.5"/>
    <col customWidth="1" min="7" max="7" width="8.38"/>
    <col customWidth="1" min="8" max="8" width="9.38"/>
    <col customWidth="1" min="9" max="9" width="16.88"/>
    <col customWidth="1" min="10" max="11" width="22.25"/>
    <col customWidth="1" min="12" max="12" width="15.38"/>
    <col customWidth="1" min="13" max="13" width="13.13"/>
    <col customWidth="1" min="14" max="14" width="23.75"/>
  </cols>
  <sheetData>
    <row r="1">
      <c r="A1" s="934" t="s">
        <v>463</v>
      </c>
      <c r="B1" s="934" t="s">
        <v>491</v>
      </c>
      <c r="C1" s="934" t="s">
        <v>492</v>
      </c>
      <c r="D1" s="934" t="s">
        <v>466</v>
      </c>
      <c r="E1" s="935" t="s">
        <v>468</v>
      </c>
      <c r="F1" s="936" t="s">
        <v>493</v>
      </c>
      <c r="G1" s="936" t="s">
        <v>494</v>
      </c>
      <c r="H1" s="936" t="s">
        <v>495</v>
      </c>
      <c r="I1" s="937" t="s">
        <v>496</v>
      </c>
      <c r="J1" s="937" t="s">
        <v>497</v>
      </c>
      <c r="K1" s="937" t="s">
        <v>498</v>
      </c>
      <c r="L1" s="937" t="s">
        <v>499</v>
      </c>
      <c r="M1" s="938" t="s">
        <v>500</v>
      </c>
      <c r="N1" s="939" t="s">
        <v>469</v>
      </c>
      <c r="O1" s="936" t="s">
        <v>470</v>
      </c>
      <c r="P1" s="936" t="s">
        <v>471</v>
      </c>
      <c r="Q1" s="936" t="s">
        <v>472</v>
      </c>
      <c r="R1" s="936" t="s">
        <v>473</v>
      </c>
      <c r="S1" s="936" t="s">
        <v>474</v>
      </c>
      <c r="T1" s="936" t="s">
        <v>475</v>
      </c>
      <c r="U1" s="936" t="s">
        <v>476</v>
      </c>
      <c r="V1" s="936" t="s">
        <v>477</v>
      </c>
      <c r="W1" s="936" t="s">
        <v>478</v>
      </c>
      <c r="X1" s="936" t="s">
        <v>479</v>
      </c>
      <c r="Y1" s="938" t="s">
        <v>480</v>
      </c>
      <c r="Z1" s="934" t="s">
        <v>452</v>
      </c>
      <c r="AA1" s="934" t="s">
        <v>501</v>
      </c>
      <c r="AB1" s="934" t="s">
        <v>502</v>
      </c>
      <c r="AC1" s="934" t="s">
        <v>484</v>
      </c>
      <c r="AD1" s="934" t="s">
        <v>485</v>
      </c>
      <c r="AE1" s="934" t="s">
        <v>503</v>
      </c>
      <c r="AF1" s="934" t="s">
        <v>504</v>
      </c>
      <c r="AG1" s="934" t="s">
        <v>505</v>
      </c>
      <c r="AH1" s="934" t="s">
        <v>506</v>
      </c>
      <c r="AI1" s="934" t="s">
        <v>507</v>
      </c>
      <c r="AJ1" s="934" t="s">
        <v>508</v>
      </c>
      <c r="AK1" s="940"/>
      <c r="AL1" s="940"/>
      <c r="AM1" s="940"/>
      <c r="AN1" s="940"/>
    </row>
    <row r="2" ht="34.5" customHeight="1">
      <c r="A2" s="941" t="str">
        <f>'Registro Veh'!B13</f>
        <v/>
      </c>
      <c r="B2" s="941" t="str">
        <f>Equipo!$F$2</f>
        <v>4.0</v>
      </c>
      <c r="C2" s="941" t="str">
        <f>Equipo!$E$14</f>
        <v/>
      </c>
      <c r="D2" s="941" t="str">
        <f>Equipo!$E$10</f>
        <v/>
      </c>
      <c r="E2" s="941">
        <f>'Registro Veh'!C13</f>
        <v>1</v>
      </c>
      <c r="F2" s="941" t="str">
        <f>'Registro Veh'!D13</f>
        <v/>
      </c>
      <c r="G2" s="941" t="str">
        <f>'Registro Veh'!E13</f>
        <v/>
      </c>
      <c r="H2" s="941" t="str">
        <f>'Registro Veh'!F13</f>
        <v/>
      </c>
      <c r="I2" s="942">
        <f>'Registro Veh'!G13</f>
        <v>2012</v>
      </c>
      <c r="J2" s="942">
        <f>'Registro Veh'!I13</f>
        <v>200000</v>
      </c>
      <c r="K2" s="942">
        <f>'Registro Veh'!K13</f>
        <v>20000</v>
      </c>
      <c r="L2" s="942" t="str">
        <f>'Registro Veh'!L13</f>
        <v/>
      </c>
      <c r="M2" s="942">
        <f>'Registro Veh'!N13</f>
        <v>4.424485101</v>
      </c>
      <c r="N2" s="943" t="str">
        <f>IFERROR(IFS(E2='BBDD R'!$F$2,'BBDD R'!$G$2,E2='BBDD R'!$F$3,'BBDD R'!$G$3,E2='BBDD R'!$F$4,'BBDD R'!$G$4,E2='BBDD R'!$F$5,'BBDD R'!$G$5,E2='BBDD R'!$F$6,'BBDD R'!$G$6,E2='BBDD R'!$F$7,'BBDD R'!$G$7),"")</f>
        <v/>
      </c>
      <c r="O2" s="943" t="str">
        <f>IFERROR(IFS(E2='BBDD R'!$F$2,'BBDD R'!$H$2,E2='BBDD R'!$F$3,'BBDD R'!$H$3,E2='BBDD R'!$F$4,'BBDD R'!$H$4,E2='BBDD R'!$F$5,'BBDD R'!$H$5,E2='BBDD R'!$F$6,'BBDD R'!$H$6,E2='BBDD R'!$F$7,'BBDD R'!$H$7),"")</f>
        <v/>
      </c>
      <c r="P2" s="944" t="str">
        <f>IFERROR(IFS(E2='BBDD R'!$F$2,'BBDD R'!$I$2,E2='BBDD R'!$F$3,'BBDD R'!$I$3,E2='BBDD R'!$F$4,'BBDD R'!$I$4,E2='BBDD R'!$F$5,'BBDD R'!$I$5,E2='BBDD R'!$F$6,'BBDD R'!$I$6,E2='BBDD R'!$F$7,'BBDD R'!$I$7),"")</f>
        <v/>
      </c>
      <c r="Q2" s="945" t="str">
        <f>IFERROR(IFS(E2='BBDD R'!$F$2,'BBDD R'!$J$2,E2='BBDD R'!$F$3,'BBDD R'!$J$3,E2='BBDD R'!$F$4,'BBDD R'!$J$4,E2='BBDD R'!$F$5,'BBDD R'!$J$5,E2='BBDD R'!$F$6,'BBDD R'!$J$6,E2='BBDD R'!$F$7,'BBDD R'!$J$7))</f>
        <v/>
      </c>
      <c r="R2" s="945" t="str">
        <f>IFERROR(IFS(E2='BBDD R'!$F$2,'BBDD R'!$K$2,E2='BBDD R'!$F$3,'BBDD R'!$K$3,E2='BBDD R'!$F$4,'BBDD R'!$K$4,E2='BBDD R'!$F$5,'BBDD R'!$K$5,E2='BBDD R'!$F$6,'BBDD R'!$K$6,E2='BBDD R'!$F$7,'BBDD R'!$K$7),"")</f>
        <v/>
      </c>
      <c r="S2" s="944" t="str">
        <f>IFERROR(IFS(E2='BBDD R'!$F$2,'BBDD R'!$L$2,E2='BBDD R'!$F$3,'BBDD R'!$L$3,E2='BBDD R'!$F$4,'BBDD R'!$L$4,E2='BBDD R'!$F$5,'BBDD R'!$L$5,E2='BBDD R'!$F$6,'BBDD R'!$L$6,E2='BBDD R'!$F$7,'BBDD R'!$L$7),"")</f>
        <v/>
      </c>
      <c r="T2" s="944" t="str">
        <f>IFERROR(IFS(E2='BBDD R'!$F$2,'BBDD R'!$M$2,E2='BBDD R'!$F$3,'BBDD R'!$M$3,E2='BBDD R'!$F$4,'BBDD R'!$M$4,E2='BBDD R'!$F$5,'BBDD R'!$M$5,E2='BBDD R'!$F$6,'BBDD R'!$M$6,E2='BBDD R'!$F$7,'BBDD R'!$M$7),"")</f>
        <v/>
      </c>
      <c r="U2" s="944" t="str">
        <f>IFERROR(IFS(E2='BBDD R'!$F$2,'BBDD R'!$N$2,E2='BBDD R'!$F$3,'BBDD R'!$N$3,E2='BBDD R'!$F$4,'BBDD R'!$N$4,E2='BBDD R'!$F$5,'BBDD R'!$N$5,E2='BBDD R'!$F$6,'BBDD R'!$N$6,E2='BBDD R'!$F$7,'BBDD R'!$N$7),"")</f>
        <v/>
      </c>
      <c r="V2" s="944" t="str">
        <f>IFERROR(IFS(E2='BBDD R'!$F$2,'BBDD R'!$O$2,E2='BBDD R'!$F$3,'BBDD R'!$O$3,E2='BBDD R'!$F$4,'BBDD R'!$O$4,E2='BBDD R'!$F$5,'BBDD R'!$O$5,E2='BBDD R'!$F$6,'BBDD R'!$O$6,E2='BBDD R'!$F$7,'BBDD R'!$O$7),"")</f>
        <v/>
      </c>
      <c r="W2" s="946" t="str">
        <f>IFERROR(IFS(E2='BBDD R'!$F$2,'BBDD R'!$P$2,E2='BBDD R'!$F$3,'BBDD R'!$P$3,E2='BBDD R'!$F$4,'BBDD R'!$P$4,E2='BBDD R'!$F$5,'BBDD R'!$P$5,E2='BBDD R'!$F$6,'BBDD R'!$P$6,E2='BBDD R'!$F$7,'BBDD R'!$P$7),"")</f>
        <v/>
      </c>
      <c r="X2" s="944" t="str">
        <f>IFERROR(IFS(E2='BBDD R'!$F$2,'BBDD R'!$Q$2,E2='BBDD R'!$F$3,'BBDD R'!$Q$3,E2='BBDD R'!$F$4,'BBDD R'!$Q$4,E2='BBDD R'!$F$5,'BBDD R'!$Q$5,E2='BBDD R'!$F$6,'BBDD R'!$Q$6,E2='BBDD R'!$F$7,'BBDD R'!$Q$7),"")</f>
        <v/>
      </c>
      <c r="Y2" s="944" t="str">
        <f>IFERROR(IFS(E2='BBDD R'!$F$2,'BBDD R'!$R$2,E2='BBDD R'!$F$3,'BBDD R'!$R$3,E2='BBDD R'!$F$4,'BBDD R'!$R$4,E2='BBDD R'!$F$5,'BBDD R'!$R$5,E2='BBDD R'!$F$6,'BBDD R'!$R$6,E2='BBDD R'!$F$7,'BBDD R'!$R$7),"")</f>
        <v/>
      </c>
      <c r="Z2" s="944" t="str">
        <f t="array" ref="Z2">IFERROR(ifs(AND(M2="Gasolina",O2="Vehículo Liviano (Sedán, Compacto)"),1
,AND(M2="Gasolina",O2="Vehículo Liviano (SUV, Jeep, Station Wagon)"),2
,AND(M2="Gasolina",O2="Utilitario, Furgón"),3
,AND(M2="Gasolina",O2="Camioneta 4x2"),4
,AND(M2="Gasolina",O2="Camioneta 4x4"),5
,AND(M2="Gasolina",O2="Camión liviano (hasta 3.5 ton)"),6
,AND(M2="Gasolina",O2="Camión mediano"),7
,AND(M2="Gasolina",O2="Camión pesado"),8
,AND(M2="Gasolina",O2="Maquinaria"),9
,AND(M2="Gasolina",O2="Otro (especifique): "),10
,AND(M2="Diesel",O2="Vehículo Liviano (Sedán, Compacto)"),11
,AND(M2="Diesel",O2="Vehículo Liviano (SUV, Jeep, Station Wagon)"),12
,AND(M2="Diesel",O2="Utilitario, Furgón"),13
,AND(M2="Diesel",O2="Camioneta 4x2"),14
,AND(M2="Diesel",O2="Camioneta 4x4"),15
,AND(M2="Diesel",O2="Camión liviano (hasta 3.5 ton)"),16
,AND(M2="Diesel",O2="Camión mediano"),17
,AND(M2="Diesel",O2="Camión pesado"),18
,AND(M2="Diesel",O2="Maquinaria"),19
,AND(M2="Diesel",O2="Otro (especifique): "),20
,O2="Selecciona...",21),"")</f>
        <v/>
      </c>
      <c r="AA2" s="947" t="str">
        <f>IFERROR((ifs(Z2=1,Data!$D$100,Z2=2,Data!$D$101,Z2=3,Data!$D$102,Z2=4,Data!$D$103,Z2=5,Data!$D$104,Z2=6,Data!$D$105,Z2=7,Data!$D$106,Z2=8,Data!$D$107,Z2=9,Data!$D$108,Z2=10,Data!$D$109,Z2=11,Data!$D$110,Z2=12,Data!$D$111,Z2=13,Data!$D$112,Z2=14,Data!$D$113,Z2=15,Data!$D$114,Z2=16,Data!$D$115,Z2=17,Data!$D$116,Z2=18,Data!$D$117,Z2=19,Data!$D$118,Z2=20,Data!$D$119,Z2=21,Data!$D$120,Z2=0,Data!$D$121))*K2,"")</f>
        <v/>
      </c>
      <c r="AB2" s="947" t="str">
        <f>IFERROR((ifs(Z2=1,Data!$E$100,Z2=2,Data!$E$101,Z2=3,Data!$E$102,Z2=4,Data!$E$103,Z2=5,Data!$E$104,Z2=6,Data!$E$105,Z2=7,Data!$E$106,Z2=8,Data!$E$107,Z2=9,Data!$E$108,Z2=10,Data!$E$109,Z2=11,Data!$E$110,Z2=12,Data!$E$111,Z2=13,Data!$E$112,Z2=14,Data!$E$113,Z2=15,Data!$E$114,Z2=16,Data!$E$115,Z2=17,Data!$E$116,Z2=18,Data!$E$117,Z2=19,Data!$E$118,Z2=20,Data!$E$119,Z2=21,Data!$E$120,Z2=0,Data!$E$121))*K2/1000,"")</f>
        <v/>
      </c>
      <c r="AC2" s="948" t="str">
        <f>IFERROR((ifs(
Z2=1,Data!$G$100,
Z2=2,Data!$G$101,
Z2=3,Data!$G$102,
Z2=4,Data!$G$103,
Z2=5,Data!$G$104,
Z2=6,Data!$G$105,
Z2=7,Data!$G$106,
Z2=8,Data!$G$107,
Z2=9,Data!$G$108,
Z2=10,Data!G$109,
Z2=11,Data!G$110,
Z2=12,Data!G$111,
Z2=13,Data!$G$112,
Z2=14,Data!$G$113,
Z2=15,Data!$G$114,
Z2=16,Data!$G$115,
Z2=17,Data!$G$116,
Z2=18,Data!$G$117,
Z2=19,Data!$G$118,
Z2=20,Data!$G$119,
Z2=21,Data!$G$120,
Z2=0,Data!$G$121))
*K2/1000,"")</f>
        <v/>
      </c>
      <c r="AD2" s="949" t="str">
        <f>IFERROR((ifs(
Z2=1,Data!$H$100,
Z2=2,Data!$H$101,
Z2=3,Data!$H$102,
Z2=4,Data!$H$103,
Z2=5,Data!$H$104,
Z2=6,Data!$H$105,
Z2=7,Data!$H$106,
Z2=8,Data!$H$107,
Z2=9,Data!$H$108,
Z2=10,Data!H$109,
Z2=11,Data!H$110,
Z2=12,Data!H$111,
Z2=13,Data!$H$112,
Z2=14,Data!$H$113,
Z2=15,Data!$H$114,
Z2=16,Data!$H$115,
Z2=17,Data!$H$116,
Z2=18,Data!$H$117,
Z2=19,Data!$H$118,
Z2=20,Data!$H$119,
Z2=21,Data!$H$120,
Z2=0,Data!$H$121))*K2/1000,"")</f>
        <v/>
      </c>
      <c r="AE2" s="948" t="str">
        <f>IFERROR((ifs(
Z2=1,Data!$I$100,
Z2=2,Data!$I$101,
Z2=3,Data!$I$102,
Z2=4,Data!$I$103,
Z2=5,Data!$I$104,
Z2=6,Data!$I$105,
Z2=7,Data!$I$106,
Z2=8,Data!$I$107,
Z2=9,Data!$I$108,
Z2=10,Data!I$109,
Z2=11,Data!I$110,
Z2=12,Data!I$111,
Z2=13,Data!$I$112,
Z2=14,Data!$I$113,
Z2=15,Data!$I$114,
Z2=16,Data!$I$115,
Z2=17,Data!$I$116,
Z2=18,Data!$I$117,
Z2=19,Data!$I$118,
Z2=20,Data!$I$119,
Z2=21,Data!$I$120,
Z2=0,Data!$I$121)*K2/1000),"")</f>
        <v/>
      </c>
      <c r="AF2" s="947" t="str">
        <f>IFERROR((ifs(
Z2=1,Data!$J$100,
Z2=2,Data!$J$101,
Z2=3,Data!$J$102,
Z2=4,Data!$J$103,
Z2=5,Data!$J$104,
Z2=6,Data!$J$105,
Z2=7,Data!$J$106,
Z2=8,Data!$J$107,
Z2=9,Data!$J$108,
Z2=10,Data!J$109,
Z2=11,Data!J$110,
Z2=12,Data!J$111,
Z2=13,Data!J$112,
Z2=14,Data!$J$113,
Z2=15,Data!$J$114,
Z2=16,Data!$J$115,
Z2=17,Data!$J$116,
Z2=18,Data!$J$117,
Z2=19,Data!$J$118,
Z2=20,Data!$J$119,
Z2=21,Data!$J$120,
Z2=0,Data!$J$121)*K2),"")</f>
        <v/>
      </c>
      <c r="AG2" s="947" t="str">
        <f>IFERROR((ifs(
Z2=1,Data!$K$100,
Z2=2,Data!$K$101,
Z2=3,Data!$K$102,
Z2=4,Data!$K$103,
Z2=5,Data!$K$104,
Z2=6,Data!$K$105,
Z2=7,Data!$K$106,
Z2=8,Data!$K$107,
Z2=9,Data!$K$108,
Z2=10,Data!K$109,
Z2=11,Data!K$110,
Z2=12,Data!K$111,
Z2=13,Data!$K$112,
Z2=14,Data!$K$113,
Z2=15,Data!$K$114,
Z2=16,Data!$K$115,
Z2=17,Data!$K$116,
Z2=18,Data!$K$117,
Z2=19,Data!$K$118,
Z2=20,Data!$K$119,
Z2=21,Data!$K$120,
Z2=0,Data!$K$121)*K2),"")</f>
        <v/>
      </c>
      <c r="AH2" s="947" t="str">
        <f>IFERROR((ifs(
Z2=1,Data!$L$100,
Z2=2,Data!$L$101,
Z2=3,Data!$L$102,
Z2=4,Data!$L$103,
Z2=5,Data!$L$104,
Z2=6,Data!$L$105,
Z2=7,Data!$L$106,
Z2=8,Data!$L$107,
Z2=9,Data!$L$108,
Z2=10,Data!L$109,
Z2=11,Data!L$110,
Z2=12,Data!L$111,
Z2=13,Data!$L$112,
Z2=14,Data!$L$113,
Z2=15,Data!$L$114,
Z2=16,Data!$L$115,
Z2=17,Data!$L$116,
Z2=18,Data!$L$117,
Z2=19,Data!$L$118,
Z2=20,Data!$L$119,
Z2=21,Data!$L$120,
Z2=0,Data!$L$121)*K2),"")</f>
        <v/>
      </c>
      <c r="AI2" s="950" t="str">
        <f>'Registro Veh'!J14</f>
        <v/>
      </c>
      <c r="AJ2" s="950" t="str">
        <f>'Registro Veh'!M14</f>
        <v/>
      </c>
      <c r="AK2" s="951"/>
      <c r="AL2" s="951"/>
      <c r="AM2" s="951"/>
      <c r="AN2" s="951"/>
    </row>
    <row r="3">
      <c r="A3" s="941" t="str">
        <f>'Registro Veh'!B14</f>
        <v/>
      </c>
      <c r="B3" s="941" t="str">
        <f>Equipo!$F$2</f>
        <v>4.0</v>
      </c>
      <c r="C3" s="941" t="str">
        <f>Equipo!$E$14</f>
        <v/>
      </c>
      <c r="D3" s="941" t="str">
        <f>Equipo!$E$10</f>
        <v/>
      </c>
      <c r="E3" s="941" t="str">
        <f>'Registro Veh'!C14</f>
        <v/>
      </c>
      <c r="F3" s="941" t="str">
        <f>'Registro Veh'!D14</f>
        <v/>
      </c>
      <c r="G3" s="941" t="str">
        <f>'Registro Veh'!E14</f>
        <v/>
      </c>
      <c r="H3" s="941" t="str">
        <f>'Registro Veh'!F14</f>
        <v/>
      </c>
      <c r="I3" s="942" t="str">
        <f>'Registro Veh'!G14</f>
        <v/>
      </c>
      <c r="J3" s="942" t="str">
        <f>'Registro Veh'!I14</f>
        <v/>
      </c>
      <c r="K3" s="942">
        <f>'Registro Veh'!K14</f>
        <v>0</v>
      </c>
      <c r="L3" s="942" t="str">
        <f>'Registro Veh'!L14</f>
        <v/>
      </c>
      <c r="M3" s="942" t="str">
        <f>'Registro Veh'!N14</f>
        <v> </v>
      </c>
      <c r="N3" s="943" t="str">
        <f>IFERROR(IFS(E3='BBDD R'!$F$2,'BBDD R'!$G$2,E3='BBDD R'!$F$3,'BBDD R'!$G$3,E3='BBDD R'!$F$4,'BBDD R'!$G$4,E3='BBDD R'!$F$5,'BBDD R'!$G$5,E3='BBDD R'!$F$6,'BBDD R'!$G$6,E3='BBDD R'!$F$7,'BBDD R'!$G$7),"")</f>
        <v/>
      </c>
      <c r="O3" s="943" t="str">
        <f>IFERROR(IFS(E3='BBDD R'!$F$2,'BBDD R'!$H$2,E3='BBDD R'!$F$3,'BBDD R'!$H$3,E3='BBDD R'!$F$4,'BBDD R'!$H$4,E3='BBDD R'!$F$5,'BBDD R'!$H$5,E3='BBDD R'!$F$6,'BBDD R'!$H$6,E3='BBDD R'!$F$7,'BBDD R'!$H$7),"")</f>
        <v/>
      </c>
      <c r="P3" s="944" t="str">
        <f>IFERROR(IFS(E3='BBDD R'!$F$2,'BBDD R'!$I$2,E3='BBDD R'!$F$3,'BBDD R'!$I$3,E3='BBDD R'!$F$4,'BBDD R'!$I$4,E3='BBDD R'!$F$5,'BBDD R'!$I$5,E3='BBDD R'!$F$6,'BBDD R'!$I$6,E3='BBDD R'!$F$7,'BBDD R'!$I$7),"")</f>
        <v/>
      </c>
      <c r="Q3" s="945" t="str">
        <f>IFERROR(IFS(E3='BBDD R'!$F$2,'BBDD R'!$J$2,E3='BBDD R'!$F$3,'BBDD R'!$J$3,E3='BBDD R'!$F$4,'BBDD R'!$J$4,E3='BBDD R'!$F$5,'BBDD R'!$J$5,E3='BBDD R'!$F$6,'BBDD R'!$J$6,E3='BBDD R'!$F$7,'BBDD R'!$J$7))</f>
        <v/>
      </c>
      <c r="R3" s="945" t="str">
        <f>IFERROR(IFS(E3='BBDD R'!$F$2,'BBDD R'!$K$2,E3='BBDD R'!$F$3,'BBDD R'!$K$3,E3='BBDD R'!$F$4,'BBDD R'!$K$4,E3='BBDD R'!$F$5,'BBDD R'!$K$5,E3='BBDD R'!$F$6,'BBDD R'!$K$6,E3='BBDD R'!$F$7,'BBDD R'!$K$7),"")</f>
        <v/>
      </c>
      <c r="S3" s="944" t="str">
        <f>IFERROR(IFS(E3='BBDD R'!$F$2,'BBDD R'!$L$2,E3='BBDD R'!$F$3,'BBDD R'!$L$3,E3='BBDD R'!$F$4,'BBDD R'!$L$4,E3='BBDD R'!$F$5,'BBDD R'!$L$5,E3='BBDD R'!$F$6,'BBDD R'!$L$6,E3='BBDD R'!$F$7,'BBDD R'!$L$7),"")</f>
        <v/>
      </c>
      <c r="T3" s="944" t="str">
        <f>IFERROR(IFS(E3='BBDD R'!$F$2,'BBDD R'!$M$2,E3='BBDD R'!$F$3,'BBDD R'!$M$3,E3='BBDD R'!$F$4,'BBDD R'!$M$4,E3='BBDD R'!$F$5,'BBDD R'!$M$5,E3='BBDD R'!$F$6,'BBDD R'!$M$6,E3='BBDD R'!$F$7,'BBDD R'!$M$7),"")</f>
        <v/>
      </c>
      <c r="U3" s="944" t="str">
        <f>IFERROR(IFS(E3='BBDD R'!$F$2,'BBDD R'!$N$2,E3='BBDD R'!$F$3,'BBDD R'!$N$3,E3='BBDD R'!$F$4,'BBDD R'!$N$4,E3='BBDD R'!$F$5,'BBDD R'!$N$5,E3='BBDD R'!$F$6,'BBDD R'!$N$6,E3='BBDD R'!$F$7,'BBDD R'!$N$7),"")</f>
        <v/>
      </c>
      <c r="V3" s="944" t="str">
        <f>IFERROR(IFS(E3='BBDD R'!$F$2,'BBDD R'!$O$2,E3='BBDD R'!$F$3,'BBDD R'!$O$3,E3='BBDD R'!$F$4,'BBDD R'!$O$4,E3='BBDD R'!$F$5,'BBDD R'!$O$5,E3='BBDD R'!$F$6,'BBDD R'!$O$6,E3='BBDD R'!$F$7,'BBDD R'!$O$7),"")</f>
        <v/>
      </c>
      <c r="W3" s="946" t="str">
        <f>IFERROR(IFS(E3='BBDD R'!$F$2,'BBDD R'!$P$2,E3='BBDD R'!$F$3,'BBDD R'!$P$3,E3='BBDD R'!$F$4,'BBDD R'!$P$4,E3='BBDD R'!$F$5,'BBDD R'!$P$5,E3='BBDD R'!$F$6,'BBDD R'!$P$6,E3='BBDD R'!$F$7,'BBDD R'!$P$7),"")</f>
        <v/>
      </c>
      <c r="X3" s="944" t="str">
        <f>IFERROR(IFS(E3='BBDD R'!$F$2,'BBDD R'!$Q$2,E3='BBDD R'!$F$3,'BBDD R'!$Q$3,E3='BBDD R'!$F$4,'BBDD R'!$Q$4,E3='BBDD R'!$F$5,'BBDD R'!$Q$5,E3='BBDD R'!$F$6,'BBDD R'!$Q$6,E3='BBDD R'!$F$7,'BBDD R'!$Q$7),"")</f>
        <v/>
      </c>
      <c r="Y3" s="944" t="str">
        <f>IFERROR(IFS(E3='BBDD R'!$F$2,'BBDD R'!$R$2,E3='BBDD R'!$F$3,'BBDD R'!$R$3,E3='BBDD R'!$F$4,'BBDD R'!$R$4,E3='BBDD R'!$F$5,'BBDD R'!$R$5,E3='BBDD R'!$F$6,'BBDD R'!$R$6,E3='BBDD R'!$F$7,'BBDD R'!$R$7),"")</f>
        <v/>
      </c>
      <c r="Z3" s="944" t="str">
        <f t="array" ref="Z3">IFERROR(ifs(AND(M3="Gasolina",O3="Vehículo Liviano (Sedán, Compacto)"),1
,AND(M3="Gasolina",O3="Vehículo Liviano (SUV, Jeep, Station Wagon)"),2
,AND(M3="Gasolina",O3="Utilitario, Furgón"),3
,AND(M3="Gasolina",O3="Camioneta 4x2"),4
,AND(M3="Gasolina",O3="Camioneta 4x4"),5
,AND(M3="Gasolina",O3="Camión liviano (hasta 3.5 ton)"),6
,AND(M3="Gasolina",O3="Camión mediano"),7
,AND(M3="Gasolina",O3="Camión pesado"),8
,AND(M3="Gasolina",O3="Maquinaria"),9
,AND(M3="Gasolina",O3="Otro (especifique): "),10
,AND(M3="Diesel",O3="Vehículo Liviano (Sedán, Compacto)"),11
,AND(M3="Diesel",O3="Vehículo Liviano (SUV, Jeep, Station Wagon)"),12
,AND(M3="Diesel",O3="Utilitario, Furgón"),13
,AND(M3="Diesel",O3="Camioneta 4x2"),14
,AND(M3="Diesel",O3="Camioneta 4x4"),15
,AND(M3="Diesel",O3="Camión liviano (hasta 3.5 ton)"),16
,AND(M3="Diesel",O3="Camión mediano"),17
,AND(M3="Diesel",O3="Camión pesado"),18
,AND(M3="Diesel",O3="Maquinaria"),19
,AND(M3="Diesel",O3="Otro (especifique): "),20
,O3="Selecciona...",21),"")</f>
        <v/>
      </c>
      <c r="AA3" s="947" t="str">
        <f>IFERROR((ifs(Z3=1,Data!$D$100,Z3=2,Data!$D$101,Z3=3,Data!$D$102,Z3=4,Data!$D$103,Z3=5,Data!$D$104,Z3=6,Data!$D$105,Z3=7,Data!$D$106,Z3=8,Data!$D$107,Z3=9,Data!$D$108,Z3=10,Data!$D$109,Z3=11,Data!$D$110,Z3=12,Data!$D$111,Z3=13,Data!$D$112,Z3=14,Data!$D$113,Z3=15,Data!$D$114,Z3=16,Data!$D$115,Z3=17,Data!$D$116,Z3=18,Data!$D$117,Z3=19,Data!$D$118,Z3=20,Data!$D$119,Z3=21,Data!$D$120,Z3=0,Data!$D$121))*K3,"")</f>
        <v/>
      </c>
      <c r="AB3" s="947" t="str">
        <f>IFERROR((ifs(Z3=1,Data!$E$100,Z3=2,Data!$E$101,Z3=3,Data!$E$102,Z3=4,Data!$E$103,Z3=5,Data!$E$104,Z3=6,Data!$E$105,Z3=7,Data!$E$106,Z3=8,Data!$E$107,Z3=9,Data!$E$108,Z3=10,Data!$E$109,Z3=11,Data!$E$110,Z3=12,Data!$E$111,Z3=13,Data!$E$112,Z3=14,Data!$E$113,Z3=15,Data!$E$114,Z3=16,Data!$E$115,Z3=17,Data!$E$116,Z3=18,Data!$E$117,Z3=19,Data!$E$118,Z3=20,Data!$E$119,Z3=21,Data!$E$120,Z3=0,Data!$E$121))*K3/1000,"")</f>
        <v/>
      </c>
      <c r="AC3" s="948" t="str">
        <f>IFERROR((ifs(
Z3=1,Data!$G$100,
Z3=2,Data!$G$101,
Z3=3,Data!$G$102,
Z3=4,Data!$G$103,
Z3=5,Data!$G$104,
Z3=6,Data!$G$105,
Z3=7,Data!$G$106,
Z3=8,Data!$G$107,
Z3=9,Data!$G$108,
Z3=10,Data!G$109,
Z3=11,Data!G$110,
Z3=12,Data!G$111,
Z3=13,Data!$G$112,
Z3=14,Data!$G$113,
Z3=15,Data!$G$114,
Z3=16,Data!$G$115,
Z3=17,Data!$G$116,
Z3=18,Data!$G$117,
Z3=19,Data!$G$118,
Z3=20,Data!$G$119,
Z3=21,Data!$G$120,
Z3=0,Data!$G$121))
*K3/1000,"")</f>
        <v/>
      </c>
      <c r="AD3" s="949" t="str">
        <f>IFERROR((ifs(
Z3=1,Data!$H$100,
Z3=2,Data!$H$101,
Z3=3,Data!$H$102,
Z3=4,Data!$H$103,
Z3=5,Data!$H$104,
Z3=6,Data!$H$105,
Z3=7,Data!$H$106,
Z3=8,Data!$H$107,
Z3=9,Data!$H$108,
Z3=10,Data!H$109,
Z3=11,Data!H$110,
Z3=12,Data!H$111,
Z3=13,Data!$H$112,
Z3=14,Data!$H$113,
Z3=15,Data!$H$114,
Z3=16,Data!$H$115,
Z3=17,Data!$H$116,
Z3=18,Data!$H$117,
Z3=19,Data!$H$118,
Z3=20,Data!$H$119,
Z3=21,Data!$H$120,
Z3=0,Data!$H$121))*K3/1000,"")</f>
        <v/>
      </c>
      <c r="AE3" s="948" t="str">
        <f>IFERROR((ifs(
Z3=1,Data!$I$100,
Z3=2,Data!$I$101,
Z3=3,Data!$I$102,
Z3=4,Data!$I$103,
Z3=5,Data!$I$104,
Z3=6,Data!$I$105,
Z3=7,Data!$I$106,
Z3=8,Data!$I$107,
Z3=9,Data!$I$108,
Z3=10,Data!I$109,
Z3=11,Data!I$110,
Z3=12,Data!I$111,
Z3=13,Data!$I$112,
Z3=14,Data!$I$113,
Z3=15,Data!$I$114,
Z3=16,Data!$I$115,
Z3=17,Data!$I$116,
Z3=18,Data!$I$117,
Z3=19,Data!$I$118,
Z3=20,Data!$I$119,
Z3=21,Data!$I$120,
Z3=0,Data!$I$121)*K3/1000),"")</f>
        <v/>
      </c>
      <c r="AF3" s="947" t="str">
        <f>IFERROR((ifs(
Z3=1,Data!$J$100,
Z3=2,Data!$J$101,
Z3=3,Data!$J$102,
Z3=4,Data!$J$103,
Z3=5,Data!$J$104,
Z3=6,Data!$J$105,
Z3=7,Data!$J$106,
Z3=8,Data!$J$107,
Z3=9,Data!$J$108,
Z3=10,Data!J$109,
Z3=11,Data!J$110,
Z3=12,Data!J$111,
Z3=13,Data!J$112,
Z3=14,Data!$J$113,
Z3=15,Data!$J$114,
Z3=16,Data!$J$115,
Z3=17,Data!$J$116,
Z3=18,Data!$J$117,
Z3=19,Data!$J$118,
Z3=20,Data!$J$119,
Z3=21,Data!$J$120,
Z3=0,Data!$J$121)*K3),"")</f>
        <v/>
      </c>
      <c r="AG3" s="947" t="str">
        <f>IFERROR((ifs(
Z3=1,Data!$K$100,
Z3=2,Data!$K$101,
Z3=3,Data!$K$102,
Z3=4,Data!$K$103,
Z3=5,Data!$K$104,
Z3=6,Data!$K$105,
Z3=7,Data!$K$106,
Z3=8,Data!$K$107,
Z3=9,Data!$K$108,
Z3=10,Data!K$109,
Z3=11,Data!K$110,
Z3=12,Data!K$111,
Z3=13,Data!$K$112,
Z3=14,Data!$K$113,
Z3=15,Data!$K$114,
Z3=16,Data!$K$115,
Z3=17,Data!$K$116,
Z3=18,Data!$K$117,
Z3=19,Data!$K$118,
Z3=20,Data!$K$119,
Z3=21,Data!$K$120,
Z3=0,Data!$K$121)*K3),"")</f>
        <v/>
      </c>
      <c r="AH3" s="947" t="str">
        <f>IFERROR((ifs(
Z3=1,Data!$L$100,
Z3=2,Data!$L$101,
Z3=3,Data!$L$102,
Z3=4,Data!$L$103,
Z3=5,Data!$L$104,
Z3=6,Data!$L$105,
Z3=7,Data!$L$106,
Z3=8,Data!$L$107,
Z3=9,Data!$L$108,
Z3=10,Data!L$109,
Z3=11,Data!L$110,
Z3=12,Data!L$111,
Z3=13,Data!$L$112,
Z3=14,Data!$L$113,
Z3=15,Data!$L$114,
Z3=16,Data!$L$115,
Z3=17,Data!$L$116,
Z3=18,Data!$L$117,
Z3=19,Data!$L$118,
Z3=20,Data!$L$119,
Z3=21,Data!$L$120,
Z3=0,Data!$L$121)*K3),"")</f>
        <v/>
      </c>
      <c r="AI3" s="950" t="str">
        <f>'Registro Veh'!J15</f>
        <v/>
      </c>
      <c r="AJ3" s="950" t="str">
        <f>'Registro Veh'!M15</f>
        <v/>
      </c>
      <c r="AK3" s="951"/>
      <c r="AL3" s="951"/>
      <c r="AM3" s="951"/>
      <c r="AN3" s="951"/>
    </row>
    <row r="4">
      <c r="A4" s="941" t="str">
        <f>'Registro Veh'!B15</f>
        <v/>
      </c>
      <c r="B4" s="941" t="str">
        <f>Equipo!$F$2</f>
        <v>4.0</v>
      </c>
      <c r="C4" s="941" t="str">
        <f>Equipo!$E$14</f>
        <v/>
      </c>
      <c r="D4" s="941" t="str">
        <f>Equipo!$E$10</f>
        <v/>
      </c>
      <c r="E4" s="941" t="str">
        <f>'Registro Veh'!C15</f>
        <v/>
      </c>
      <c r="F4" s="941" t="str">
        <f>'Registro Veh'!D15</f>
        <v/>
      </c>
      <c r="G4" s="941" t="str">
        <f>'Registro Veh'!E15</f>
        <v/>
      </c>
      <c r="H4" s="941" t="str">
        <f>'Registro Veh'!F15</f>
        <v/>
      </c>
      <c r="I4" s="942" t="str">
        <f>'Registro Veh'!G15</f>
        <v/>
      </c>
      <c r="J4" s="942" t="str">
        <f>'Registro Veh'!I15</f>
        <v/>
      </c>
      <c r="K4" s="942">
        <f>'Registro Veh'!K15</f>
        <v>0</v>
      </c>
      <c r="L4" s="942" t="str">
        <f>'Registro Veh'!L15</f>
        <v/>
      </c>
      <c r="M4" s="942" t="str">
        <f>'Registro Veh'!N15</f>
        <v> </v>
      </c>
      <c r="N4" s="943" t="str">
        <f>IFERROR(IFS(E4='BBDD R'!$F$2,'BBDD R'!$G$2,E4='BBDD R'!$F$3,'BBDD R'!$G$3,E4='BBDD R'!$F$4,'BBDD R'!$G$4,E4='BBDD R'!$F$5,'BBDD R'!$G$5,E4='BBDD R'!$F$6,'BBDD R'!$G$6,E4='BBDD R'!$F$7,'BBDD R'!$G$7),"")</f>
        <v/>
      </c>
      <c r="O4" s="943" t="str">
        <f>IFERROR(IFS(E4='BBDD R'!$F$2,'BBDD R'!$H$2,E4='BBDD R'!$F$3,'BBDD R'!$H$3,E4='BBDD R'!$F$4,'BBDD R'!$H$4,E4='BBDD R'!$F$5,'BBDD R'!$H$5,E4='BBDD R'!$F$6,'BBDD R'!$H$6,E4='BBDD R'!$F$7,'BBDD R'!$H$7),"")</f>
        <v/>
      </c>
      <c r="P4" s="944" t="str">
        <f>IFERROR(IFS(E4='BBDD R'!$F$2,'BBDD R'!$I$2,E4='BBDD R'!$F$3,'BBDD R'!$I$3,E4='BBDD R'!$F$4,'BBDD R'!$I$4,E4='BBDD R'!$F$5,'BBDD R'!$I$5,E4='BBDD R'!$F$6,'BBDD R'!$I$6,E4='BBDD R'!$F$7,'BBDD R'!$I$7),"")</f>
        <v/>
      </c>
      <c r="Q4" s="945" t="str">
        <f>IFERROR(IFS(E4='BBDD R'!$F$2,'BBDD R'!$J$2,E4='BBDD R'!$F$3,'BBDD R'!$J$3,E4='BBDD R'!$F$4,'BBDD R'!$J$4,E4='BBDD R'!$F$5,'BBDD R'!$J$5,E4='BBDD R'!$F$6,'BBDD R'!$J$6,E4='BBDD R'!$F$7,'BBDD R'!$J$7))</f>
        <v/>
      </c>
      <c r="R4" s="945" t="str">
        <f>IFERROR(IFS(E4='BBDD R'!$F$2,'BBDD R'!$K$2,E4='BBDD R'!$F$3,'BBDD R'!$K$3,E4='BBDD R'!$F$4,'BBDD R'!$K$4,E4='BBDD R'!$F$5,'BBDD R'!$K$5,E4='BBDD R'!$F$6,'BBDD R'!$K$6,E4='BBDD R'!$F$7,'BBDD R'!$K$7),"")</f>
        <v/>
      </c>
      <c r="S4" s="944" t="str">
        <f>IFERROR(IFS(E4='BBDD R'!$F$2,'BBDD R'!$L$2,E4='BBDD R'!$F$3,'BBDD R'!$L$3,E4='BBDD R'!$F$4,'BBDD R'!$L$4,E4='BBDD R'!$F$5,'BBDD R'!$L$5,E4='BBDD R'!$F$6,'BBDD R'!$L$6,E4='BBDD R'!$F$7,'BBDD R'!$L$7),"")</f>
        <v/>
      </c>
      <c r="T4" s="944" t="str">
        <f>IFERROR(IFS(E4='BBDD R'!$F$2,'BBDD R'!$M$2,E4='BBDD R'!$F$3,'BBDD R'!$M$3,E4='BBDD R'!$F$4,'BBDD R'!$M$4,E4='BBDD R'!$F$5,'BBDD R'!$M$5,E4='BBDD R'!$F$6,'BBDD R'!$M$6,E4='BBDD R'!$F$7,'BBDD R'!$M$7),"")</f>
        <v/>
      </c>
      <c r="U4" s="944" t="str">
        <f>IFERROR(IFS(E4='BBDD R'!$F$2,'BBDD R'!$N$2,E4='BBDD R'!$F$3,'BBDD R'!$N$3,E4='BBDD R'!$F$4,'BBDD R'!$N$4,E4='BBDD R'!$F$5,'BBDD R'!$N$5,E4='BBDD R'!$F$6,'BBDD R'!$N$6,E4='BBDD R'!$F$7,'BBDD R'!$N$7),"")</f>
        <v/>
      </c>
      <c r="V4" s="944" t="str">
        <f>IFERROR(IFS(E4='BBDD R'!$F$2,'BBDD R'!$O$2,E4='BBDD R'!$F$3,'BBDD R'!$O$3,E4='BBDD R'!$F$4,'BBDD R'!$O$4,E4='BBDD R'!$F$5,'BBDD R'!$O$5,E4='BBDD R'!$F$6,'BBDD R'!$O$6,E4='BBDD R'!$F$7,'BBDD R'!$O$7),"")</f>
        <v/>
      </c>
      <c r="W4" s="946" t="str">
        <f>IFERROR(IFS(E4='BBDD R'!$F$2,'BBDD R'!$P$2,E4='BBDD R'!$F$3,'BBDD R'!$P$3,E4='BBDD R'!$F$4,'BBDD R'!$P$4,E4='BBDD R'!$F$5,'BBDD R'!$P$5,E4='BBDD R'!$F$6,'BBDD R'!$P$6,E4='BBDD R'!$F$7,'BBDD R'!$P$7),"")</f>
        <v/>
      </c>
      <c r="X4" s="944" t="str">
        <f>IFERROR(IFS(E4='BBDD R'!$F$2,'BBDD R'!$Q$2,E4='BBDD R'!$F$3,'BBDD R'!$Q$3,E4='BBDD R'!$F$4,'BBDD R'!$Q$4,E4='BBDD R'!$F$5,'BBDD R'!$Q$5,E4='BBDD R'!$F$6,'BBDD R'!$Q$6,E4='BBDD R'!$F$7,'BBDD R'!$Q$7),"")</f>
        <v/>
      </c>
      <c r="Y4" s="944" t="str">
        <f>IFERROR(IFS(E4='BBDD R'!$F$2,'BBDD R'!$R$2,E4='BBDD R'!$F$3,'BBDD R'!$R$3,E4='BBDD R'!$F$4,'BBDD R'!$R$4,E4='BBDD R'!$F$5,'BBDD R'!$R$5,E4='BBDD R'!$F$6,'BBDD R'!$R$6,E4='BBDD R'!$F$7,'BBDD R'!$R$7),"")</f>
        <v/>
      </c>
      <c r="Z4" s="944" t="str">
        <f t="array" ref="Z4">IFERROR(ifs(AND(M4="Gasolina",O4="Vehículo Liviano (Sedán, Compacto)"),1
,AND(M4="Gasolina",O4="Vehículo Liviano (SUV, Jeep, Station Wagon)"),2
,AND(M4="Gasolina",O4="Utilitario, Furgón"),3
,AND(M4="Gasolina",O4="Camioneta 4x2"),4
,AND(M4="Gasolina",O4="Camioneta 4x4"),5
,AND(M4="Gasolina",O4="Camión liviano (hasta 3.5 ton)"),6
,AND(M4="Gasolina",O4="Camión mediano"),7
,AND(M4="Gasolina",O4="Camión pesado"),8
,AND(M4="Gasolina",O4="Maquinaria"),9
,AND(M4="Gasolina",O4="Otro (especifique): "),10
,AND(M4="Diesel",O4="Vehículo Liviano (Sedán, Compacto)"),11
,AND(M4="Diesel",O4="Vehículo Liviano (SUV, Jeep, Station Wagon)"),12
,AND(M4="Diesel",O4="Utilitario, Furgón"),13
,AND(M4="Diesel",O4="Camioneta 4x2"),14
,AND(M4="Diesel",O4="Camioneta 4x4"),15
,AND(M4="Diesel",O4="Camión liviano (hasta 3.5 ton)"),16
,AND(M4="Diesel",O4="Camión mediano"),17
,AND(M4="Diesel",O4="Camión pesado"),18
,AND(M4="Diesel",O4="Maquinaria"),19
,AND(M4="Diesel",O4="Otro (especifique): "),20
,O4="Selecciona...",21),"")</f>
        <v/>
      </c>
      <c r="AA4" s="947" t="str">
        <f>IFERROR((ifs(Z4=1,Data!$D$100,Z4=2,Data!$D$101,Z4=3,Data!$D$102,Z4=4,Data!$D$103,Z4=5,Data!$D$104,Z4=6,Data!$D$105,Z4=7,Data!$D$106,Z4=8,Data!$D$107,Z4=9,Data!$D$108,Z4=10,Data!$D$109,Z4=11,Data!$D$110,Z4=12,Data!$D$111,Z4=13,Data!$D$112,Z4=14,Data!$D$113,Z4=15,Data!$D$114,Z4=16,Data!$D$115,Z4=17,Data!$D$116,Z4=18,Data!$D$117,Z4=19,Data!$D$118,Z4=20,Data!$D$119,Z4=21,Data!$D$120,Z4=0,Data!$D$121))*K4,"")</f>
        <v/>
      </c>
      <c r="AB4" s="947" t="str">
        <f>IFERROR((ifs(Z4=1,Data!$E$100,Z4=2,Data!$E$101,Z4=3,Data!$E$102,Z4=4,Data!$E$103,Z4=5,Data!$E$104,Z4=6,Data!$E$105,Z4=7,Data!$E$106,Z4=8,Data!$E$107,Z4=9,Data!$E$108,Z4=10,Data!$E$109,Z4=11,Data!$E$110,Z4=12,Data!$E$111,Z4=13,Data!$E$112,Z4=14,Data!$E$113,Z4=15,Data!$E$114,Z4=16,Data!$E$115,Z4=17,Data!$E$116,Z4=18,Data!$E$117,Z4=19,Data!$E$118,Z4=20,Data!$E$119,Z4=21,Data!$E$120,Z4=0,Data!$E$121))*K4/1000,"")</f>
        <v/>
      </c>
      <c r="AC4" s="948" t="str">
        <f>IFERROR((ifs(
Z4=1,Data!$G$100,
Z4=2,Data!$G$101,
Z4=3,Data!$G$102,
Z4=4,Data!$G$103,
Z4=5,Data!$G$104,
Z4=6,Data!$G$105,
Z4=7,Data!$G$106,
Z4=8,Data!$G$107,
Z4=9,Data!$G$108,
Z4=10,Data!G$109,
Z4=11,Data!G$110,
Z4=12,Data!G$111,
Z4=13,Data!$G$112,
Z4=14,Data!$G$113,
Z4=15,Data!$G$114,
Z4=16,Data!$G$115,
Z4=17,Data!$G$116,
Z4=18,Data!$G$117,
Z4=19,Data!$G$118,
Z4=20,Data!$G$119,
Z4=21,Data!$G$120,
Z4=0,Data!$G$121))
*K4/1000,"")</f>
        <v/>
      </c>
      <c r="AD4" s="949" t="str">
        <f>IFERROR((ifs(
Z4=1,Data!$H$100,
Z4=2,Data!$H$101,
Z4=3,Data!$H$102,
Z4=4,Data!$H$103,
Z4=5,Data!$H$104,
Z4=6,Data!$H$105,
Z4=7,Data!$H$106,
Z4=8,Data!$H$107,
Z4=9,Data!$H$108,
Z4=10,Data!H$109,
Z4=11,Data!H$110,
Z4=12,Data!H$111,
Z4=13,Data!$H$112,
Z4=14,Data!$H$113,
Z4=15,Data!$H$114,
Z4=16,Data!$H$115,
Z4=17,Data!$H$116,
Z4=18,Data!$H$117,
Z4=19,Data!$H$118,
Z4=20,Data!$H$119,
Z4=21,Data!$H$120,
Z4=0,Data!$H$121))*K4/1000,"")</f>
        <v/>
      </c>
      <c r="AE4" s="948" t="str">
        <f>IFERROR((ifs(
Z4=1,Data!$I$100,
Z4=2,Data!$I$101,
Z4=3,Data!$I$102,
Z4=4,Data!$I$103,
Z4=5,Data!$I$104,
Z4=6,Data!$I$105,
Z4=7,Data!$I$106,
Z4=8,Data!$I$107,
Z4=9,Data!$I$108,
Z4=10,Data!I$109,
Z4=11,Data!I$110,
Z4=12,Data!I$111,
Z4=13,Data!$I$112,
Z4=14,Data!$I$113,
Z4=15,Data!$I$114,
Z4=16,Data!$I$115,
Z4=17,Data!$I$116,
Z4=18,Data!$I$117,
Z4=19,Data!$I$118,
Z4=20,Data!$I$119,
Z4=21,Data!$I$120,
Z4=0,Data!$I$121)*K4/1000),"")</f>
        <v/>
      </c>
      <c r="AF4" s="947" t="str">
        <f>IFERROR((ifs(
Z4=1,Data!$J$100,
Z4=2,Data!$J$101,
Z4=3,Data!$J$102,
Z4=4,Data!$J$103,
Z4=5,Data!$J$104,
Z4=6,Data!$J$105,
Z4=7,Data!$J$106,
Z4=8,Data!$J$107,
Z4=9,Data!$J$108,
Z4=10,Data!J$109,
Z4=11,Data!J$110,
Z4=12,Data!J$111,
Z4=13,Data!J$112,
Z4=14,Data!$J$113,
Z4=15,Data!$J$114,
Z4=16,Data!$J$115,
Z4=17,Data!$J$116,
Z4=18,Data!$J$117,
Z4=19,Data!$J$118,
Z4=20,Data!$J$119,
Z4=21,Data!$J$120,
Z4=0,Data!$J$121)*K4),"")</f>
        <v/>
      </c>
      <c r="AG4" s="947" t="str">
        <f>IFERROR((ifs(
Z4=1,Data!$K$100,
Z4=2,Data!$K$101,
Z4=3,Data!$K$102,
Z4=4,Data!$K$103,
Z4=5,Data!$K$104,
Z4=6,Data!$K$105,
Z4=7,Data!$K$106,
Z4=8,Data!$K$107,
Z4=9,Data!$K$108,
Z4=10,Data!K$109,
Z4=11,Data!K$110,
Z4=12,Data!K$111,
Z4=13,Data!$K$112,
Z4=14,Data!$K$113,
Z4=15,Data!$K$114,
Z4=16,Data!$K$115,
Z4=17,Data!$K$116,
Z4=18,Data!$K$117,
Z4=19,Data!$K$118,
Z4=20,Data!$K$119,
Z4=21,Data!$K$120,
Z4=0,Data!$K$121)*K4),"")</f>
        <v/>
      </c>
      <c r="AH4" s="947" t="str">
        <f>IFERROR((ifs(
Z4=1,Data!$L$100,
Z4=2,Data!$L$101,
Z4=3,Data!$L$102,
Z4=4,Data!$L$103,
Z4=5,Data!$L$104,
Z4=6,Data!$L$105,
Z4=7,Data!$L$106,
Z4=8,Data!$L$107,
Z4=9,Data!$L$108,
Z4=10,Data!L$109,
Z4=11,Data!L$110,
Z4=12,Data!L$111,
Z4=13,Data!$L$112,
Z4=14,Data!$L$113,
Z4=15,Data!$L$114,
Z4=16,Data!$L$115,
Z4=17,Data!$L$116,
Z4=18,Data!$L$117,
Z4=19,Data!$L$118,
Z4=20,Data!$L$119,
Z4=21,Data!$L$120,
Z4=0,Data!$L$121)*K4),"")</f>
        <v/>
      </c>
      <c r="AI4" s="950" t="str">
        <f>'Registro Veh'!J16</f>
        <v/>
      </c>
      <c r="AJ4" s="950" t="str">
        <f>'Registro Veh'!M16</f>
        <v/>
      </c>
      <c r="AK4" s="951"/>
      <c r="AL4" s="951"/>
      <c r="AM4" s="951"/>
      <c r="AN4" s="951"/>
    </row>
    <row r="5">
      <c r="A5" s="941" t="str">
        <f>'Registro Veh'!B16</f>
        <v/>
      </c>
      <c r="B5" s="941" t="str">
        <f>Equipo!$F$2</f>
        <v>4.0</v>
      </c>
      <c r="C5" s="941" t="str">
        <f>Equipo!$E$14</f>
        <v/>
      </c>
      <c r="D5" s="941" t="str">
        <f>Equipo!$E$10</f>
        <v/>
      </c>
      <c r="E5" s="941" t="str">
        <f>'Registro Veh'!C16</f>
        <v/>
      </c>
      <c r="F5" s="941" t="str">
        <f>'Registro Veh'!D16</f>
        <v/>
      </c>
      <c r="G5" s="941" t="str">
        <f>'Registro Veh'!E16</f>
        <v/>
      </c>
      <c r="H5" s="941" t="str">
        <f>'Registro Veh'!F16</f>
        <v/>
      </c>
      <c r="I5" s="942" t="str">
        <f>'Registro Veh'!G16</f>
        <v/>
      </c>
      <c r="J5" s="942" t="str">
        <f>'Registro Veh'!I16</f>
        <v/>
      </c>
      <c r="K5" s="942">
        <f>'Registro Veh'!K16</f>
        <v>0</v>
      </c>
      <c r="L5" s="942" t="str">
        <f>'Registro Veh'!L16</f>
        <v/>
      </c>
      <c r="M5" s="942" t="str">
        <f>'Registro Veh'!N16</f>
        <v> </v>
      </c>
      <c r="N5" s="943" t="str">
        <f>IFERROR(IFS(E5='BBDD R'!$F$2,'BBDD R'!$G$2,E5='BBDD R'!$F$3,'BBDD R'!$G$3,E5='BBDD R'!$F$4,'BBDD R'!$G$4,E5='BBDD R'!$F$5,'BBDD R'!$G$5,E5='BBDD R'!$F$6,'BBDD R'!$G$6,E5='BBDD R'!$F$7,'BBDD R'!$G$7),"")</f>
        <v/>
      </c>
      <c r="O5" s="943" t="str">
        <f>IFERROR(IFS(E5='BBDD R'!$F$2,'BBDD R'!$H$2,E5='BBDD R'!$F$3,'BBDD R'!$H$3,E5='BBDD R'!$F$4,'BBDD R'!$H$4,E5='BBDD R'!$F$5,'BBDD R'!$H$5,E5='BBDD R'!$F$6,'BBDD R'!$H$6,E5='BBDD R'!$F$7,'BBDD R'!$H$7),"")</f>
        <v/>
      </c>
      <c r="P5" s="944" t="str">
        <f>IFERROR(IFS(E5='BBDD R'!$F$2,'BBDD R'!$I$2,E5='BBDD R'!$F$3,'BBDD R'!$I$3,E5='BBDD R'!$F$4,'BBDD R'!$I$4,E5='BBDD R'!$F$5,'BBDD R'!$I$5,E5='BBDD R'!$F$6,'BBDD R'!$I$6,E5='BBDD R'!$F$7,'BBDD R'!$I$7),"")</f>
        <v/>
      </c>
      <c r="Q5" s="945" t="str">
        <f>IFERROR(IFS(E5='BBDD R'!$F$2,'BBDD R'!$J$2,E5='BBDD R'!$F$3,'BBDD R'!$J$3,E5='BBDD R'!$F$4,'BBDD R'!$J$4,E5='BBDD R'!$F$5,'BBDD R'!$J$5,E5='BBDD R'!$F$6,'BBDD R'!$J$6,E5='BBDD R'!$F$7,'BBDD R'!$J$7))</f>
        <v/>
      </c>
      <c r="R5" s="945" t="str">
        <f>IFERROR(IFS(E5='BBDD R'!$F$2,'BBDD R'!$K$2,E5='BBDD R'!$F$3,'BBDD R'!$K$3,E5='BBDD R'!$F$4,'BBDD R'!$K$4,E5='BBDD R'!$F$5,'BBDD R'!$K$5,E5='BBDD R'!$F$6,'BBDD R'!$K$6,E5='BBDD R'!$F$7,'BBDD R'!$K$7),"")</f>
        <v/>
      </c>
      <c r="S5" s="944" t="str">
        <f>IFERROR(IFS(E5='BBDD R'!$F$2,'BBDD R'!$L$2,E5='BBDD R'!$F$3,'BBDD R'!$L$3,E5='BBDD R'!$F$4,'BBDD R'!$L$4,E5='BBDD R'!$F$5,'BBDD R'!$L$5,E5='BBDD R'!$F$6,'BBDD R'!$L$6,E5='BBDD R'!$F$7,'BBDD R'!$L$7),"")</f>
        <v/>
      </c>
      <c r="T5" s="944" t="str">
        <f>IFERROR(IFS(E5='BBDD R'!$F$2,'BBDD R'!$M$2,E5='BBDD R'!$F$3,'BBDD R'!$M$3,E5='BBDD R'!$F$4,'BBDD R'!$M$4,E5='BBDD R'!$F$5,'BBDD R'!$M$5,E5='BBDD R'!$F$6,'BBDD R'!$M$6,E5='BBDD R'!$F$7,'BBDD R'!$M$7),"")</f>
        <v/>
      </c>
      <c r="U5" s="944" t="str">
        <f>IFERROR(IFS(E5='BBDD R'!$F$2,'BBDD R'!$N$2,E5='BBDD R'!$F$3,'BBDD R'!$N$3,E5='BBDD R'!$F$4,'BBDD R'!$N$4,E5='BBDD R'!$F$5,'BBDD R'!$N$5,E5='BBDD R'!$F$6,'BBDD R'!$N$6,E5='BBDD R'!$F$7,'BBDD R'!$N$7),"")</f>
        <v/>
      </c>
      <c r="V5" s="944" t="str">
        <f>IFERROR(IFS(E5='BBDD R'!$F$2,'BBDD R'!$O$2,E5='BBDD R'!$F$3,'BBDD R'!$O$3,E5='BBDD R'!$F$4,'BBDD R'!$O$4,E5='BBDD R'!$F$5,'BBDD R'!$O$5,E5='BBDD R'!$F$6,'BBDD R'!$O$6,E5='BBDD R'!$F$7,'BBDD R'!$O$7),"")</f>
        <v/>
      </c>
      <c r="W5" s="946" t="str">
        <f>IFERROR(IFS(E5='BBDD R'!$F$2,'BBDD R'!$P$2,E5='BBDD R'!$F$3,'BBDD R'!$P$3,E5='BBDD R'!$F$4,'BBDD R'!$P$4,E5='BBDD R'!$F$5,'BBDD R'!$P$5,E5='BBDD R'!$F$6,'BBDD R'!$P$6,E5='BBDD R'!$F$7,'BBDD R'!$P$7),"")</f>
        <v/>
      </c>
      <c r="X5" s="944" t="str">
        <f>IFERROR(IFS(E5='BBDD R'!$F$2,'BBDD R'!$Q$2,E5='BBDD R'!$F$3,'BBDD R'!$Q$3,E5='BBDD R'!$F$4,'BBDD R'!$Q$4,E5='BBDD R'!$F$5,'BBDD R'!$Q$5,E5='BBDD R'!$F$6,'BBDD R'!$Q$6,E5='BBDD R'!$F$7,'BBDD R'!$Q$7),"")</f>
        <v/>
      </c>
      <c r="Y5" s="944" t="str">
        <f>IFERROR(IFS(E5='BBDD R'!$F$2,'BBDD R'!$R$2,E5='BBDD R'!$F$3,'BBDD R'!$R$3,E5='BBDD R'!$F$4,'BBDD R'!$R$4,E5='BBDD R'!$F$5,'BBDD R'!$R$5,E5='BBDD R'!$F$6,'BBDD R'!$R$6,E5='BBDD R'!$F$7,'BBDD R'!$R$7),"")</f>
        <v/>
      </c>
      <c r="Z5" s="944" t="str">
        <f t="array" ref="Z5">IFERROR(ifs(AND(M5="Gasolina",O5="Vehículo Liviano (Sedán, Compacto)"),1
,AND(M5="Gasolina",O5="Vehículo Liviano (SUV, Jeep, Station Wagon)"),2
,AND(M5="Gasolina",O5="Utilitario, Furgón"),3
,AND(M5="Gasolina",O5="Camioneta 4x2"),4
,AND(M5="Gasolina",O5="Camioneta 4x4"),5
,AND(M5="Gasolina",O5="Camión liviano (hasta 3.5 ton)"),6
,AND(M5="Gasolina",O5="Camión mediano"),7
,AND(M5="Gasolina",O5="Camión pesado"),8
,AND(M5="Gasolina",O5="Maquinaria"),9
,AND(M5="Gasolina",O5="Otro (especifique): "),10
,AND(M5="Diesel",O5="Vehículo Liviano (Sedán, Compacto)"),11
,AND(M5="Diesel",O5="Vehículo Liviano (SUV, Jeep, Station Wagon)"),12
,AND(M5="Diesel",O5="Utilitario, Furgón"),13
,AND(M5="Diesel",O5="Camioneta 4x2"),14
,AND(M5="Diesel",O5="Camioneta 4x4"),15
,AND(M5="Diesel",O5="Camión liviano (hasta 3.5 ton)"),16
,AND(M5="Diesel",O5="Camión mediano"),17
,AND(M5="Diesel",O5="Camión pesado"),18
,AND(M5="Diesel",O5="Maquinaria"),19
,AND(M5="Diesel",O5="Otro (especifique): "),20
,O5="Selecciona...",21),"")</f>
        <v/>
      </c>
      <c r="AA5" s="947" t="str">
        <f>IFERROR((ifs(Z5=1,Data!$D$100,Z5=2,Data!$D$101,Z5=3,Data!$D$102,Z5=4,Data!$D$103,Z5=5,Data!$D$104,Z5=6,Data!$D$105,Z5=7,Data!$D$106,Z5=8,Data!$D$107,Z5=9,Data!$D$108,Z5=10,Data!$D$109,Z5=11,Data!$D$110,Z5=12,Data!$D$111,Z5=13,Data!$D$112,Z5=14,Data!$D$113,Z5=15,Data!$D$114,Z5=16,Data!$D$115,Z5=17,Data!$D$116,Z5=18,Data!$D$117,Z5=19,Data!$D$118,Z5=20,Data!$D$119,Z5=21,Data!$D$120,Z5=0,Data!$D$121))*K5,"")</f>
        <v/>
      </c>
      <c r="AB5" s="947" t="str">
        <f>IFERROR((ifs(Z5=1,Data!$E$100,Z5=2,Data!$E$101,Z5=3,Data!$E$102,Z5=4,Data!$E$103,Z5=5,Data!$E$104,Z5=6,Data!$E$105,Z5=7,Data!$E$106,Z5=8,Data!$E$107,Z5=9,Data!$E$108,Z5=10,Data!$E$109,Z5=11,Data!$E$110,Z5=12,Data!$E$111,Z5=13,Data!$E$112,Z5=14,Data!$E$113,Z5=15,Data!$E$114,Z5=16,Data!$E$115,Z5=17,Data!$E$116,Z5=18,Data!$E$117,Z5=19,Data!$E$118,Z5=20,Data!$E$119,Z5=21,Data!$E$120,Z5=0,Data!$E$121))*K5/1000,"")</f>
        <v/>
      </c>
      <c r="AC5" s="948" t="str">
        <f>IFERROR((ifs(
Z5=1,Data!$G$100,
Z5=2,Data!$G$101,
Z5=3,Data!$G$102,
Z5=4,Data!$G$103,
Z5=5,Data!$G$104,
Z5=6,Data!$G$105,
Z5=7,Data!$G$106,
Z5=8,Data!$G$107,
Z5=9,Data!$G$108,
Z5=10,Data!G$109,
Z5=11,Data!G$110,
Z5=12,Data!G$111,
Z5=13,Data!$G$112,
Z5=14,Data!$G$113,
Z5=15,Data!$G$114,
Z5=16,Data!$G$115,
Z5=17,Data!$G$116,
Z5=18,Data!$G$117,
Z5=19,Data!$G$118,
Z5=20,Data!$G$119,
Z5=21,Data!$G$120,
Z5=0,Data!$G$121))
*K5/1000,"")</f>
        <v/>
      </c>
      <c r="AD5" s="949" t="str">
        <f>IFERROR((ifs(
Z5=1,Data!$H$100,
Z5=2,Data!$H$101,
Z5=3,Data!$H$102,
Z5=4,Data!$H$103,
Z5=5,Data!$H$104,
Z5=6,Data!$H$105,
Z5=7,Data!$H$106,
Z5=8,Data!$H$107,
Z5=9,Data!$H$108,
Z5=10,Data!H$109,
Z5=11,Data!H$110,
Z5=12,Data!H$111,
Z5=13,Data!$H$112,
Z5=14,Data!$H$113,
Z5=15,Data!$H$114,
Z5=16,Data!$H$115,
Z5=17,Data!$H$116,
Z5=18,Data!$H$117,
Z5=19,Data!$H$118,
Z5=20,Data!$H$119,
Z5=21,Data!$H$120,
Z5=0,Data!$H$121))*K5/1000,"")</f>
        <v/>
      </c>
      <c r="AE5" s="948" t="str">
        <f>IFERROR((ifs(
Z5=1,Data!$I$100,
Z5=2,Data!$I$101,
Z5=3,Data!$I$102,
Z5=4,Data!$I$103,
Z5=5,Data!$I$104,
Z5=6,Data!$I$105,
Z5=7,Data!$I$106,
Z5=8,Data!$I$107,
Z5=9,Data!$I$108,
Z5=10,Data!I$109,
Z5=11,Data!I$110,
Z5=12,Data!I$111,
Z5=13,Data!$I$112,
Z5=14,Data!$I$113,
Z5=15,Data!$I$114,
Z5=16,Data!$I$115,
Z5=17,Data!$I$116,
Z5=18,Data!$I$117,
Z5=19,Data!$I$118,
Z5=20,Data!$I$119,
Z5=21,Data!$I$120,
Z5=0,Data!$I$121)*K5/1000),"")</f>
        <v/>
      </c>
      <c r="AF5" s="947" t="str">
        <f>IFERROR((ifs(
Z5=1,Data!$J$100,
Z5=2,Data!$J$101,
Z5=3,Data!$J$102,
Z5=4,Data!$J$103,
Z5=5,Data!$J$104,
Z5=6,Data!$J$105,
Z5=7,Data!$J$106,
Z5=8,Data!$J$107,
Z5=9,Data!$J$108,
Z5=10,Data!J$109,
Z5=11,Data!J$110,
Z5=12,Data!J$111,
Z5=13,Data!J$112,
Z5=14,Data!$J$113,
Z5=15,Data!$J$114,
Z5=16,Data!$J$115,
Z5=17,Data!$J$116,
Z5=18,Data!$J$117,
Z5=19,Data!$J$118,
Z5=20,Data!$J$119,
Z5=21,Data!$J$120,
Z5=0,Data!$J$121)*K5),"")</f>
        <v/>
      </c>
      <c r="AG5" s="947" t="str">
        <f>IFERROR((ifs(
Z5=1,Data!$K$100,
Z5=2,Data!$K$101,
Z5=3,Data!$K$102,
Z5=4,Data!$K$103,
Z5=5,Data!$K$104,
Z5=6,Data!$K$105,
Z5=7,Data!$K$106,
Z5=8,Data!$K$107,
Z5=9,Data!$K$108,
Z5=10,Data!K$109,
Z5=11,Data!K$110,
Z5=12,Data!K$111,
Z5=13,Data!$K$112,
Z5=14,Data!$K$113,
Z5=15,Data!$K$114,
Z5=16,Data!$K$115,
Z5=17,Data!$K$116,
Z5=18,Data!$K$117,
Z5=19,Data!$K$118,
Z5=20,Data!$K$119,
Z5=21,Data!$K$120,
Z5=0,Data!$K$121)*K5),"")</f>
        <v/>
      </c>
      <c r="AH5" s="947" t="str">
        <f>IFERROR((ifs(
Z5=1,Data!$L$100,
Z5=2,Data!$L$101,
Z5=3,Data!$L$102,
Z5=4,Data!$L$103,
Z5=5,Data!$L$104,
Z5=6,Data!$L$105,
Z5=7,Data!$L$106,
Z5=8,Data!$L$107,
Z5=9,Data!$L$108,
Z5=10,Data!L$109,
Z5=11,Data!L$110,
Z5=12,Data!L$111,
Z5=13,Data!$L$112,
Z5=14,Data!$L$113,
Z5=15,Data!$L$114,
Z5=16,Data!$L$115,
Z5=17,Data!$L$116,
Z5=18,Data!$L$117,
Z5=19,Data!$L$118,
Z5=20,Data!$L$119,
Z5=21,Data!$L$120,
Z5=0,Data!$L$121)*K5),"")</f>
        <v/>
      </c>
      <c r="AI5" s="950" t="str">
        <f>'Registro Veh'!J17</f>
        <v/>
      </c>
      <c r="AJ5" s="950" t="str">
        <f>'Registro Veh'!M17</f>
        <v/>
      </c>
      <c r="AK5" s="951"/>
      <c r="AL5" s="951"/>
      <c r="AM5" s="951"/>
      <c r="AN5" s="951"/>
    </row>
    <row r="6">
      <c r="A6" s="941" t="str">
        <f>'Registro Veh'!B17</f>
        <v/>
      </c>
      <c r="B6" s="941" t="str">
        <f>Equipo!$F$2</f>
        <v>4.0</v>
      </c>
      <c r="C6" s="941" t="str">
        <f>Equipo!$E$14</f>
        <v/>
      </c>
      <c r="D6" s="941" t="str">
        <f>Equipo!$E$10</f>
        <v/>
      </c>
      <c r="E6" s="941" t="str">
        <f>'Registro Veh'!C17</f>
        <v/>
      </c>
      <c r="F6" s="941" t="str">
        <f>'Registro Veh'!D17</f>
        <v/>
      </c>
      <c r="G6" s="941" t="str">
        <f>'Registro Veh'!E17</f>
        <v/>
      </c>
      <c r="H6" s="941" t="str">
        <f>'Registro Veh'!F17</f>
        <v/>
      </c>
      <c r="I6" s="942" t="str">
        <f>'Registro Veh'!G17</f>
        <v/>
      </c>
      <c r="J6" s="942" t="str">
        <f>'Registro Veh'!I17</f>
        <v/>
      </c>
      <c r="K6" s="942">
        <f>'Registro Veh'!K17</f>
        <v>0</v>
      </c>
      <c r="L6" s="942" t="str">
        <f>'Registro Veh'!L17</f>
        <v/>
      </c>
      <c r="M6" s="942" t="str">
        <f>'Registro Veh'!N17</f>
        <v> </v>
      </c>
      <c r="N6" s="943" t="str">
        <f>IFERROR(IFS(E6='BBDD R'!$F$2,'BBDD R'!$G$2,E6='BBDD R'!$F$3,'BBDD R'!$G$3,E6='BBDD R'!$F$4,'BBDD R'!$G$4,E6='BBDD R'!$F$5,'BBDD R'!$G$5,E6='BBDD R'!$F$6,'BBDD R'!$G$6,E6='BBDD R'!$F$7,'BBDD R'!$G$7),"")</f>
        <v/>
      </c>
      <c r="O6" s="943" t="str">
        <f>IFERROR(IFS(E6='BBDD R'!$F$2,'BBDD R'!$H$2,E6='BBDD R'!$F$3,'BBDD R'!$H$3,E6='BBDD R'!$F$4,'BBDD R'!$H$4,E6='BBDD R'!$F$5,'BBDD R'!$H$5,E6='BBDD R'!$F$6,'BBDD R'!$H$6,E6='BBDD R'!$F$7,'BBDD R'!$H$7),"")</f>
        <v/>
      </c>
      <c r="P6" s="944" t="str">
        <f>IFERROR(IFS(E6='BBDD R'!$F$2,'BBDD R'!$I$2,E6='BBDD R'!$F$3,'BBDD R'!$I$3,E6='BBDD R'!$F$4,'BBDD R'!$I$4,E6='BBDD R'!$F$5,'BBDD R'!$I$5,E6='BBDD R'!$F$6,'BBDD R'!$I$6,E6='BBDD R'!$F$7,'BBDD R'!$I$7),"")</f>
        <v/>
      </c>
      <c r="Q6" s="945" t="str">
        <f>IFERROR(IFS(E6='BBDD R'!$F$2,'BBDD R'!$J$2,E6='BBDD R'!$F$3,'BBDD R'!$J$3,E6='BBDD R'!$F$4,'BBDD R'!$J$4,E6='BBDD R'!$F$5,'BBDD R'!$J$5,E6='BBDD R'!$F$6,'BBDD R'!$J$6,E6='BBDD R'!$F$7,'BBDD R'!$J$7))</f>
        <v/>
      </c>
      <c r="R6" s="945" t="str">
        <f>IFERROR(IFS(E6='BBDD R'!$F$2,'BBDD R'!$K$2,E6='BBDD R'!$F$3,'BBDD R'!$K$3,E6='BBDD R'!$F$4,'BBDD R'!$K$4,E6='BBDD R'!$F$5,'BBDD R'!$K$5,E6='BBDD R'!$F$6,'BBDD R'!$K$6,E6='BBDD R'!$F$7,'BBDD R'!$K$7),"")</f>
        <v/>
      </c>
      <c r="S6" s="944" t="str">
        <f>IFERROR(IFS(E6='BBDD R'!$F$2,'BBDD R'!$L$2,E6='BBDD R'!$F$3,'BBDD R'!$L$3,E6='BBDD R'!$F$4,'BBDD R'!$L$4,E6='BBDD R'!$F$5,'BBDD R'!$L$5,E6='BBDD R'!$F$6,'BBDD R'!$L$6,E6='BBDD R'!$F$7,'BBDD R'!$L$7),"")</f>
        <v/>
      </c>
      <c r="T6" s="944" t="str">
        <f>IFERROR(IFS(E6='BBDD R'!$F$2,'BBDD R'!$M$2,E6='BBDD R'!$F$3,'BBDD R'!$M$3,E6='BBDD R'!$F$4,'BBDD R'!$M$4,E6='BBDD R'!$F$5,'BBDD R'!$M$5,E6='BBDD R'!$F$6,'BBDD R'!$M$6,E6='BBDD R'!$F$7,'BBDD R'!$M$7),"")</f>
        <v/>
      </c>
      <c r="U6" s="944" t="str">
        <f>IFERROR(IFS(E6='BBDD R'!$F$2,'BBDD R'!$N$2,E6='BBDD R'!$F$3,'BBDD R'!$N$3,E6='BBDD R'!$F$4,'BBDD R'!$N$4,E6='BBDD R'!$F$5,'BBDD R'!$N$5,E6='BBDD R'!$F$6,'BBDD R'!$N$6,E6='BBDD R'!$F$7,'BBDD R'!$N$7),"")</f>
        <v/>
      </c>
      <c r="V6" s="944" t="str">
        <f>IFERROR(IFS(E6='BBDD R'!$F$2,'BBDD R'!$O$2,E6='BBDD R'!$F$3,'BBDD R'!$O$3,E6='BBDD R'!$F$4,'BBDD R'!$O$4,E6='BBDD R'!$F$5,'BBDD R'!$O$5,E6='BBDD R'!$F$6,'BBDD R'!$O$6,E6='BBDD R'!$F$7,'BBDD R'!$O$7),"")</f>
        <v/>
      </c>
      <c r="W6" s="946" t="str">
        <f>IFERROR(IFS(E6='BBDD R'!$F$2,'BBDD R'!$P$2,E6='BBDD R'!$F$3,'BBDD R'!$P$3,E6='BBDD R'!$F$4,'BBDD R'!$P$4,E6='BBDD R'!$F$5,'BBDD R'!$P$5,E6='BBDD R'!$F$6,'BBDD R'!$P$6,E6='BBDD R'!$F$7,'BBDD R'!$P$7),"")</f>
        <v/>
      </c>
      <c r="X6" s="944" t="str">
        <f>IFERROR(IFS(E6='BBDD R'!$F$2,'BBDD R'!$Q$2,E6='BBDD R'!$F$3,'BBDD R'!$Q$3,E6='BBDD R'!$F$4,'BBDD R'!$Q$4,E6='BBDD R'!$F$5,'BBDD R'!$Q$5,E6='BBDD R'!$F$6,'BBDD R'!$Q$6,E6='BBDD R'!$F$7,'BBDD R'!$Q$7),"")</f>
        <v/>
      </c>
      <c r="Y6" s="944" t="str">
        <f>IFERROR(IFS(E6='BBDD R'!$F$2,'BBDD R'!$R$2,E6='BBDD R'!$F$3,'BBDD R'!$R$3,E6='BBDD R'!$F$4,'BBDD R'!$R$4,E6='BBDD R'!$F$5,'BBDD R'!$R$5,E6='BBDD R'!$F$6,'BBDD R'!$R$6,E6='BBDD R'!$F$7,'BBDD R'!$R$7),"")</f>
        <v/>
      </c>
      <c r="Z6" s="944" t="str">
        <f t="array" ref="Z6">IFERROR(ifs(AND(M6="Gasolina",O6="Vehículo Liviano (Sedán, Compacto)"),1
,AND(M6="Gasolina",O6="Vehículo Liviano (SUV, Jeep, Station Wagon)"),2
,AND(M6="Gasolina",O6="Utilitario, Furgón"),3
,AND(M6="Gasolina",O6="Camioneta 4x2"),4
,AND(M6="Gasolina",O6="Camioneta 4x4"),5
,AND(M6="Gasolina",O6="Camión liviano (hasta 3.5 ton)"),6
,AND(M6="Gasolina",O6="Camión mediano"),7
,AND(M6="Gasolina",O6="Camión pesado"),8
,AND(M6="Gasolina",O6="Maquinaria"),9
,AND(M6="Gasolina",O6="Otro (especifique): "),10
,AND(M6="Diesel",O6="Vehículo Liviano (Sedán, Compacto)"),11
,AND(M6="Diesel",O6="Vehículo Liviano (SUV, Jeep, Station Wagon)"),12
,AND(M6="Diesel",O6="Utilitario, Furgón"),13
,AND(M6="Diesel",O6="Camioneta 4x2"),14
,AND(M6="Diesel",O6="Camioneta 4x4"),15
,AND(M6="Diesel",O6="Camión liviano (hasta 3.5 ton)"),16
,AND(M6="Diesel",O6="Camión mediano"),17
,AND(M6="Diesel",O6="Camión pesado"),18
,AND(M6="Diesel",O6="Maquinaria"),19
,AND(M6="Diesel",O6="Otro (especifique): "),20
,O6="Selecciona...",21),"")</f>
        <v/>
      </c>
      <c r="AA6" s="947" t="str">
        <f>IFERROR((ifs(Z6=1,Data!$D$100,Z6=2,Data!$D$101,Z6=3,Data!$D$102,Z6=4,Data!$D$103,Z6=5,Data!$D$104,Z6=6,Data!$D$105,Z6=7,Data!$D$106,Z6=8,Data!$D$107,Z6=9,Data!$D$108,Z6=10,Data!$D$109,Z6=11,Data!$D$110,Z6=12,Data!$D$111,Z6=13,Data!$D$112,Z6=14,Data!$D$113,Z6=15,Data!$D$114,Z6=16,Data!$D$115,Z6=17,Data!$D$116,Z6=18,Data!$D$117,Z6=19,Data!$D$118,Z6=20,Data!$D$119,Z6=21,Data!$D$120,Z6=0,Data!$D$121))*K6,"")</f>
        <v/>
      </c>
      <c r="AB6" s="947" t="str">
        <f>IFERROR((ifs(Z6=1,Data!$E$100,Z6=2,Data!$E$101,Z6=3,Data!$E$102,Z6=4,Data!$E$103,Z6=5,Data!$E$104,Z6=6,Data!$E$105,Z6=7,Data!$E$106,Z6=8,Data!$E$107,Z6=9,Data!$E$108,Z6=10,Data!$E$109,Z6=11,Data!$E$110,Z6=12,Data!$E$111,Z6=13,Data!$E$112,Z6=14,Data!$E$113,Z6=15,Data!$E$114,Z6=16,Data!$E$115,Z6=17,Data!$E$116,Z6=18,Data!$E$117,Z6=19,Data!$E$118,Z6=20,Data!$E$119,Z6=21,Data!$E$120,Z6=0,Data!$E$121))*K6/1000,"")</f>
        <v/>
      </c>
      <c r="AC6" s="948" t="str">
        <f>IFERROR((ifs(
Z6=1,Data!$G$100,
Z6=2,Data!$G$101,
Z6=3,Data!$G$102,
Z6=4,Data!$G$103,
Z6=5,Data!$G$104,
Z6=6,Data!$G$105,
Z6=7,Data!$G$106,
Z6=8,Data!$G$107,
Z6=9,Data!$G$108,
Z6=10,Data!G$109,
Z6=11,Data!G$110,
Z6=12,Data!G$111,
Z6=13,Data!$G$112,
Z6=14,Data!$G$113,
Z6=15,Data!$G$114,
Z6=16,Data!$G$115,
Z6=17,Data!$G$116,
Z6=18,Data!$G$117,
Z6=19,Data!$G$118,
Z6=20,Data!$G$119,
Z6=21,Data!$G$120,
Z6=0,Data!$G$121))
*K6/1000,"")</f>
        <v/>
      </c>
      <c r="AD6" s="949" t="str">
        <f>IFERROR((ifs(
Z6=1,Data!$H$100,
Z6=2,Data!$H$101,
Z6=3,Data!$H$102,
Z6=4,Data!$H$103,
Z6=5,Data!$H$104,
Z6=6,Data!$H$105,
Z6=7,Data!$H$106,
Z6=8,Data!$H$107,
Z6=9,Data!$H$108,
Z6=10,Data!H$109,
Z6=11,Data!H$110,
Z6=12,Data!H$111,
Z6=13,Data!$H$112,
Z6=14,Data!$H$113,
Z6=15,Data!$H$114,
Z6=16,Data!$H$115,
Z6=17,Data!$H$116,
Z6=18,Data!$H$117,
Z6=19,Data!$H$118,
Z6=20,Data!$H$119,
Z6=21,Data!$H$120,
Z6=0,Data!$H$121))*K6/1000,"")</f>
        <v/>
      </c>
      <c r="AE6" s="948" t="str">
        <f>IFERROR((ifs(
Z6=1,Data!$I$100,
Z6=2,Data!$I$101,
Z6=3,Data!$I$102,
Z6=4,Data!$I$103,
Z6=5,Data!$I$104,
Z6=6,Data!$I$105,
Z6=7,Data!$I$106,
Z6=8,Data!$I$107,
Z6=9,Data!$I$108,
Z6=10,Data!I$109,
Z6=11,Data!I$110,
Z6=12,Data!I$111,
Z6=13,Data!$I$112,
Z6=14,Data!$I$113,
Z6=15,Data!$I$114,
Z6=16,Data!$I$115,
Z6=17,Data!$I$116,
Z6=18,Data!$I$117,
Z6=19,Data!$I$118,
Z6=20,Data!$I$119,
Z6=21,Data!$I$120,
Z6=0,Data!$I$121)*K6/1000),"")</f>
        <v/>
      </c>
      <c r="AF6" s="947" t="str">
        <f>IFERROR((ifs(
Z6=1,Data!$J$100,
Z6=2,Data!$J$101,
Z6=3,Data!$J$102,
Z6=4,Data!$J$103,
Z6=5,Data!$J$104,
Z6=6,Data!$J$105,
Z6=7,Data!$J$106,
Z6=8,Data!$J$107,
Z6=9,Data!$J$108,
Z6=10,Data!J$109,
Z6=11,Data!J$110,
Z6=12,Data!J$111,
Z6=13,Data!J$112,
Z6=14,Data!$J$113,
Z6=15,Data!$J$114,
Z6=16,Data!$J$115,
Z6=17,Data!$J$116,
Z6=18,Data!$J$117,
Z6=19,Data!$J$118,
Z6=20,Data!$J$119,
Z6=21,Data!$J$120,
Z6=0,Data!$J$121)*K6),"")</f>
        <v/>
      </c>
      <c r="AG6" s="947" t="str">
        <f>IFERROR((ifs(
Z6=1,Data!$K$100,
Z6=2,Data!$K$101,
Z6=3,Data!$K$102,
Z6=4,Data!$K$103,
Z6=5,Data!$K$104,
Z6=6,Data!$K$105,
Z6=7,Data!$K$106,
Z6=8,Data!$K$107,
Z6=9,Data!$K$108,
Z6=10,Data!K$109,
Z6=11,Data!K$110,
Z6=12,Data!K$111,
Z6=13,Data!$K$112,
Z6=14,Data!$K$113,
Z6=15,Data!$K$114,
Z6=16,Data!$K$115,
Z6=17,Data!$K$116,
Z6=18,Data!$K$117,
Z6=19,Data!$K$118,
Z6=20,Data!$K$119,
Z6=21,Data!$K$120,
Z6=0,Data!$K$121)*K6),"")</f>
        <v/>
      </c>
      <c r="AH6" s="947" t="str">
        <f>IFERROR((ifs(
Z6=1,Data!$L$100,
Z6=2,Data!$L$101,
Z6=3,Data!$L$102,
Z6=4,Data!$L$103,
Z6=5,Data!$L$104,
Z6=6,Data!$L$105,
Z6=7,Data!$L$106,
Z6=8,Data!$L$107,
Z6=9,Data!$L$108,
Z6=10,Data!L$109,
Z6=11,Data!L$110,
Z6=12,Data!L$111,
Z6=13,Data!$L$112,
Z6=14,Data!$L$113,
Z6=15,Data!$L$114,
Z6=16,Data!$L$115,
Z6=17,Data!$L$116,
Z6=18,Data!$L$117,
Z6=19,Data!$L$118,
Z6=20,Data!$L$119,
Z6=21,Data!$L$120,
Z6=0,Data!$L$121)*K6),"")</f>
        <v/>
      </c>
      <c r="AI6" s="950" t="str">
        <f>'Registro Veh'!J18</f>
        <v/>
      </c>
      <c r="AJ6" s="950" t="str">
        <f>'Registro Veh'!M18</f>
        <v/>
      </c>
      <c r="AK6" s="951"/>
      <c r="AL6" s="951"/>
      <c r="AM6" s="951"/>
      <c r="AN6" s="951"/>
    </row>
    <row r="7">
      <c r="A7" s="941" t="str">
        <f>'Registro Veh'!B18</f>
        <v/>
      </c>
      <c r="B7" s="941" t="str">
        <f>Equipo!$F$2</f>
        <v>4.0</v>
      </c>
      <c r="C7" s="941" t="str">
        <f>Equipo!$E$14</f>
        <v/>
      </c>
      <c r="D7" s="941" t="str">
        <f>Equipo!$E$10</f>
        <v/>
      </c>
      <c r="E7" s="941" t="str">
        <f>'Registro Veh'!C18</f>
        <v/>
      </c>
      <c r="F7" s="941" t="str">
        <f>'Registro Veh'!D18</f>
        <v/>
      </c>
      <c r="G7" s="941" t="str">
        <f>'Registro Veh'!E18</f>
        <v/>
      </c>
      <c r="H7" s="941" t="str">
        <f>'Registro Veh'!F18</f>
        <v/>
      </c>
      <c r="I7" s="942" t="str">
        <f>'Registro Veh'!G18</f>
        <v/>
      </c>
      <c r="J7" s="942" t="str">
        <f>'Registro Veh'!I18</f>
        <v/>
      </c>
      <c r="K7" s="942">
        <f>'Registro Veh'!K18</f>
        <v>0</v>
      </c>
      <c r="L7" s="942" t="str">
        <f>'Registro Veh'!L18</f>
        <v/>
      </c>
      <c r="M7" s="942" t="str">
        <f>'Registro Veh'!N18</f>
        <v> </v>
      </c>
      <c r="N7" s="943" t="str">
        <f>IFERROR(IFS(E7='BBDD R'!$F$2,'BBDD R'!$G$2,E7='BBDD R'!$F$3,'BBDD R'!$G$3,E7='BBDD R'!$F$4,'BBDD R'!$G$4,E7='BBDD R'!$F$5,'BBDD R'!$G$5,E7='BBDD R'!$F$6,'BBDD R'!$G$6,E7='BBDD R'!$F$7,'BBDD R'!$G$7),"")</f>
        <v/>
      </c>
      <c r="O7" s="943" t="str">
        <f>IFERROR(IFS(E7='BBDD R'!$F$2,'BBDD R'!$H$2,E7='BBDD R'!$F$3,'BBDD R'!$H$3,E7='BBDD R'!$F$4,'BBDD R'!$H$4,E7='BBDD R'!$F$5,'BBDD R'!$H$5,E7='BBDD R'!$F$6,'BBDD R'!$H$6,E7='BBDD R'!$F$7,'BBDD R'!$H$7),"")</f>
        <v/>
      </c>
      <c r="P7" s="944" t="str">
        <f>IFERROR(IFS(E7='BBDD R'!$F$2,'BBDD R'!$I$2,E7='BBDD R'!$F$3,'BBDD R'!$I$3,E7='BBDD R'!$F$4,'BBDD R'!$I$4,E7='BBDD R'!$F$5,'BBDD R'!$I$5,E7='BBDD R'!$F$6,'BBDD R'!$I$6,E7='BBDD R'!$F$7,'BBDD R'!$I$7),"")</f>
        <v/>
      </c>
      <c r="Q7" s="945" t="str">
        <f>IFERROR(IFS(E7='BBDD R'!$F$2,'BBDD R'!$J$2,E7='BBDD R'!$F$3,'BBDD R'!$J$3,E7='BBDD R'!$F$4,'BBDD R'!$J$4,E7='BBDD R'!$F$5,'BBDD R'!$J$5,E7='BBDD R'!$F$6,'BBDD R'!$J$6,E7='BBDD R'!$F$7,'BBDD R'!$J$7))</f>
        <v/>
      </c>
      <c r="R7" s="945" t="str">
        <f>IFERROR(IFS(E7='BBDD R'!$F$2,'BBDD R'!$K$2,E7='BBDD R'!$F$3,'BBDD R'!$K$3,E7='BBDD R'!$F$4,'BBDD R'!$K$4,E7='BBDD R'!$F$5,'BBDD R'!$K$5,E7='BBDD R'!$F$6,'BBDD R'!$K$6,E7='BBDD R'!$F$7,'BBDD R'!$K$7),"")</f>
        <v/>
      </c>
      <c r="S7" s="944" t="str">
        <f>IFERROR(IFS(E7='BBDD R'!$F$2,'BBDD R'!$L$2,E7='BBDD R'!$F$3,'BBDD R'!$L$3,E7='BBDD R'!$F$4,'BBDD R'!$L$4,E7='BBDD R'!$F$5,'BBDD R'!$L$5,E7='BBDD R'!$F$6,'BBDD R'!$L$6,E7='BBDD R'!$F$7,'BBDD R'!$L$7),"")</f>
        <v/>
      </c>
      <c r="T7" s="944" t="str">
        <f>IFERROR(IFS(E7='BBDD R'!$F$2,'BBDD R'!$M$2,E7='BBDD R'!$F$3,'BBDD R'!$M$3,E7='BBDD R'!$F$4,'BBDD R'!$M$4,E7='BBDD R'!$F$5,'BBDD R'!$M$5,E7='BBDD R'!$F$6,'BBDD R'!$M$6,E7='BBDD R'!$F$7,'BBDD R'!$M$7),"")</f>
        <v/>
      </c>
      <c r="U7" s="944" t="str">
        <f>IFERROR(IFS(E7='BBDD R'!$F$2,'BBDD R'!$N$2,E7='BBDD R'!$F$3,'BBDD R'!$N$3,E7='BBDD R'!$F$4,'BBDD R'!$N$4,E7='BBDD R'!$F$5,'BBDD R'!$N$5,E7='BBDD R'!$F$6,'BBDD R'!$N$6,E7='BBDD R'!$F$7,'BBDD R'!$N$7),"")</f>
        <v/>
      </c>
      <c r="V7" s="944" t="str">
        <f>IFERROR(IFS(E7='BBDD R'!$F$2,'BBDD R'!$O$2,E7='BBDD R'!$F$3,'BBDD R'!$O$3,E7='BBDD R'!$F$4,'BBDD R'!$O$4,E7='BBDD R'!$F$5,'BBDD R'!$O$5,E7='BBDD R'!$F$6,'BBDD R'!$O$6,E7='BBDD R'!$F$7,'BBDD R'!$O$7),"")</f>
        <v/>
      </c>
      <c r="W7" s="946" t="str">
        <f>IFERROR(IFS(E7='BBDD R'!$F$2,'BBDD R'!$P$2,E7='BBDD R'!$F$3,'BBDD R'!$P$3,E7='BBDD R'!$F$4,'BBDD R'!$P$4,E7='BBDD R'!$F$5,'BBDD R'!$P$5,E7='BBDD R'!$F$6,'BBDD R'!$P$6,E7='BBDD R'!$F$7,'BBDD R'!$P$7),"")</f>
        <v/>
      </c>
      <c r="X7" s="944" t="str">
        <f>IFERROR(IFS(E7='BBDD R'!$F$2,'BBDD R'!$Q$2,E7='BBDD R'!$F$3,'BBDD R'!$Q$3,E7='BBDD R'!$F$4,'BBDD R'!$Q$4,E7='BBDD R'!$F$5,'BBDD R'!$Q$5,E7='BBDD R'!$F$6,'BBDD R'!$Q$6,E7='BBDD R'!$F$7,'BBDD R'!$Q$7),"")</f>
        <v/>
      </c>
      <c r="Y7" s="944" t="str">
        <f>IFERROR(IFS(E7='BBDD R'!$F$2,'BBDD R'!$R$2,E7='BBDD R'!$F$3,'BBDD R'!$R$3,E7='BBDD R'!$F$4,'BBDD R'!$R$4,E7='BBDD R'!$F$5,'BBDD R'!$R$5,E7='BBDD R'!$F$6,'BBDD R'!$R$6,E7='BBDD R'!$F$7,'BBDD R'!$R$7),"")</f>
        <v/>
      </c>
      <c r="Z7" s="944" t="str">
        <f t="array" ref="Z7">IFERROR(ifs(AND(M7="Gasolina",O7="Vehículo Liviano (Sedán, Compacto)"),1
,AND(M7="Gasolina",O7="Vehículo Liviano (SUV, Jeep, Station Wagon)"),2
,AND(M7="Gasolina",O7="Utilitario, Furgón"),3
,AND(M7="Gasolina",O7="Camioneta 4x2"),4
,AND(M7="Gasolina",O7="Camioneta 4x4"),5
,AND(M7="Gasolina",O7="Camión liviano (hasta 3.5 ton)"),6
,AND(M7="Gasolina",O7="Camión mediano"),7
,AND(M7="Gasolina",O7="Camión pesado"),8
,AND(M7="Gasolina",O7="Maquinaria"),9
,AND(M7="Gasolina",O7="Otro (especifique): "),10
,AND(M7="Diesel",O7="Vehículo Liviano (Sedán, Compacto)"),11
,AND(M7="Diesel",O7="Vehículo Liviano (SUV, Jeep, Station Wagon)"),12
,AND(M7="Diesel",O7="Utilitario, Furgón"),13
,AND(M7="Diesel",O7="Camioneta 4x2"),14
,AND(M7="Diesel",O7="Camioneta 4x4"),15
,AND(M7="Diesel",O7="Camión liviano (hasta 3.5 ton)"),16
,AND(M7="Diesel",O7="Camión mediano"),17
,AND(M7="Diesel",O7="Camión pesado"),18
,AND(M7="Diesel",O7="Maquinaria"),19
,AND(M7="Diesel",O7="Otro (especifique): "),20
,O7="Selecciona...",21),"")</f>
        <v/>
      </c>
      <c r="AA7" s="947" t="str">
        <f>IFERROR((ifs(Z7=1,Data!$D$100,Z7=2,Data!$D$101,Z7=3,Data!$D$102,Z7=4,Data!$D$103,Z7=5,Data!$D$104,Z7=6,Data!$D$105,Z7=7,Data!$D$106,Z7=8,Data!$D$107,Z7=9,Data!$D$108,Z7=10,Data!$D$109,Z7=11,Data!$D$110,Z7=12,Data!$D$111,Z7=13,Data!$D$112,Z7=14,Data!$D$113,Z7=15,Data!$D$114,Z7=16,Data!$D$115,Z7=17,Data!$D$116,Z7=18,Data!$D$117,Z7=19,Data!$D$118,Z7=20,Data!$D$119,Z7=21,Data!$D$120,Z7=0,Data!$D$121))*K7,"")</f>
        <v/>
      </c>
      <c r="AB7" s="947" t="str">
        <f>IFERROR((ifs(Z7=1,Data!$E$100,Z7=2,Data!$E$101,Z7=3,Data!$E$102,Z7=4,Data!$E$103,Z7=5,Data!$E$104,Z7=6,Data!$E$105,Z7=7,Data!$E$106,Z7=8,Data!$E$107,Z7=9,Data!$E$108,Z7=10,Data!$E$109,Z7=11,Data!$E$110,Z7=12,Data!$E$111,Z7=13,Data!$E$112,Z7=14,Data!$E$113,Z7=15,Data!$E$114,Z7=16,Data!$E$115,Z7=17,Data!$E$116,Z7=18,Data!$E$117,Z7=19,Data!$E$118,Z7=20,Data!$E$119,Z7=21,Data!$E$120,Z7=0,Data!$E$121))*K7/1000,"")</f>
        <v/>
      </c>
      <c r="AC7" s="948" t="str">
        <f>IFERROR((ifs(
Z7=1,Data!$G$100,
Z7=2,Data!$G$101,
Z7=3,Data!$G$102,
Z7=4,Data!$G$103,
Z7=5,Data!$G$104,
Z7=6,Data!$G$105,
Z7=7,Data!$G$106,
Z7=8,Data!$G$107,
Z7=9,Data!$G$108,
Z7=10,Data!G$109,
Z7=11,Data!G$110,
Z7=12,Data!G$111,
Z7=13,Data!$G$112,
Z7=14,Data!$G$113,
Z7=15,Data!$G$114,
Z7=16,Data!$G$115,
Z7=17,Data!$G$116,
Z7=18,Data!$G$117,
Z7=19,Data!$G$118,
Z7=20,Data!$G$119,
Z7=21,Data!$G$120,
Z7=0,Data!$G$121))
*K7/1000,"")</f>
        <v/>
      </c>
      <c r="AD7" s="949" t="str">
        <f>IFERROR((ifs(
Z7=1,Data!$H$100,
Z7=2,Data!$H$101,
Z7=3,Data!$H$102,
Z7=4,Data!$H$103,
Z7=5,Data!$H$104,
Z7=6,Data!$H$105,
Z7=7,Data!$H$106,
Z7=8,Data!$H$107,
Z7=9,Data!$H$108,
Z7=10,Data!H$109,
Z7=11,Data!H$110,
Z7=12,Data!H$111,
Z7=13,Data!$H$112,
Z7=14,Data!$H$113,
Z7=15,Data!$H$114,
Z7=16,Data!$H$115,
Z7=17,Data!$H$116,
Z7=18,Data!$H$117,
Z7=19,Data!$H$118,
Z7=20,Data!$H$119,
Z7=21,Data!$H$120,
Z7=0,Data!$H$121))*K7/1000,"")</f>
        <v/>
      </c>
      <c r="AE7" s="948" t="str">
        <f>IFERROR((ifs(
Z7=1,Data!$I$100,
Z7=2,Data!$I$101,
Z7=3,Data!$I$102,
Z7=4,Data!$I$103,
Z7=5,Data!$I$104,
Z7=6,Data!$I$105,
Z7=7,Data!$I$106,
Z7=8,Data!$I$107,
Z7=9,Data!$I$108,
Z7=10,Data!I$109,
Z7=11,Data!I$110,
Z7=12,Data!I$111,
Z7=13,Data!$I$112,
Z7=14,Data!$I$113,
Z7=15,Data!$I$114,
Z7=16,Data!$I$115,
Z7=17,Data!$I$116,
Z7=18,Data!$I$117,
Z7=19,Data!$I$118,
Z7=20,Data!$I$119,
Z7=21,Data!$I$120,
Z7=0,Data!$I$121)*K7/1000),"")</f>
        <v/>
      </c>
      <c r="AF7" s="947" t="str">
        <f>IFERROR((ifs(
Z7=1,Data!$J$100,
Z7=2,Data!$J$101,
Z7=3,Data!$J$102,
Z7=4,Data!$J$103,
Z7=5,Data!$J$104,
Z7=6,Data!$J$105,
Z7=7,Data!$J$106,
Z7=8,Data!$J$107,
Z7=9,Data!$J$108,
Z7=10,Data!J$109,
Z7=11,Data!J$110,
Z7=12,Data!J$111,
Z7=13,Data!J$112,
Z7=14,Data!$J$113,
Z7=15,Data!$J$114,
Z7=16,Data!$J$115,
Z7=17,Data!$J$116,
Z7=18,Data!$J$117,
Z7=19,Data!$J$118,
Z7=20,Data!$J$119,
Z7=21,Data!$J$120,
Z7=0,Data!$J$121)*K7),"")</f>
        <v/>
      </c>
      <c r="AG7" s="947" t="str">
        <f>IFERROR((ifs(
Z7=1,Data!$K$100,
Z7=2,Data!$K$101,
Z7=3,Data!$K$102,
Z7=4,Data!$K$103,
Z7=5,Data!$K$104,
Z7=6,Data!$K$105,
Z7=7,Data!$K$106,
Z7=8,Data!$K$107,
Z7=9,Data!$K$108,
Z7=10,Data!K$109,
Z7=11,Data!K$110,
Z7=12,Data!K$111,
Z7=13,Data!$K$112,
Z7=14,Data!$K$113,
Z7=15,Data!$K$114,
Z7=16,Data!$K$115,
Z7=17,Data!$K$116,
Z7=18,Data!$K$117,
Z7=19,Data!$K$118,
Z7=20,Data!$K$119,
Z7=21,Data!$K$120,
Z7=0,Data!$K$121)*K7),"")</f>
        <v/>
      </c>
      <c r="AH7" s="947" t="str">
        <f>IFERROR((ifs(
Z7=1,Data!$L$100,
Z7=2,Data!$L$101,
Z7=3,Data!$L$102,
Z7=4,Data!$L$103,
Z7=5,Data!$L$104,
Z7=6,Data!$L$105,
Z7=7,Data!$L$106,
Z7=8,Data!$L$107,
Z7=9,Data!$L$108,
Z7=10,Data!L$109,
Z7=11,Data!L$110,
Z7=12,Data!L$111,
Z7=13,Data!$L$112,
Z7=14,Data!$L$113,
Z7=15,Data!$L$114,
Z7=16,Data!$L$115,
Z7=17,Data!$L$116,
Z7=18,Data!$L$117,
Z7=19,Data!$L$118,
Z7=20,Data!$L$119,
Z7=21,Data!$L$120,
Z7=0,Data!$L$121)*K7),"")</f>
        <v/>
      </c>
      <c r="AI7" s="950" t="str">
        <f>'Registro Veh'!J19</f>
        <v/>
      </c>
      <c r="AJ7" s="950" t="str">
        <f>'Registro Veh'!M19</f>
        <v/>
      </c>
      <c r="AK7" s="951"/>
      <c r="AL7" s="951"/>
      <c r="AM7" s="951"/>
      <c r="AN7" s="951"/>
    </row>
    <row r="8">
      <c r="A8" s="941" t="str">
        <f>'Registro Veh'!B19</f>
        <v/>
      </c>
      <c r="B8" s="941" t="str">
        <f>Equipo!$F$2</f>
        <v>4.0</v>
      </c>
      <c r="C8" s="941" t="str">
        <f>Equipo!$E$14</f>
        <v/>
      </c>
      <c r="D8" s="941" t="str">
        <f>Equipo!$E$10</f>
        <v/>
      </c>
      <c r="E8" s="941" t="str">
        <f>'Registro Veh'!C19</f>
        <v/>
      </c>
      <c r="F8" s="941" t="str">
        <f>'Registro Veh'!D19</f>
        <v/>
      </c>
      <c r="G8" s="941" t="str">
        <f>'Registro Veh'!E19</f>
        <v/>
      </c>
      <c r="H8" s="941" t="str">
        <f>'Registro Veh'!F19</f>
        <v/>
      </c>
      <c r="I8" s="942" t="str">
        <f>'Registro Veh'!G19</f>
        <v/>
      </c>
      <c r="J8" s="942" t="str">
        <f>'Registro Veh'!I19</f>
        <v/>
      </c>
      <c r="K8" s="942">
        <f>'Registro Veh'!K19</f>
        <v>0</v>
      </c>
      <c r="L8" s="942" t="str">
        <f>'Registro Veh'!L19</f>
        <v/>
      </c>
      <c r="M8" s="942" t="str">
        <f>'Registro Veh'!N19</f>
        <v> </v>
      </c>
      <c r="N8" s="943" t="str">
        <f>IFERROR(IFS(E8='BBDD R'!$F$2,'BBDD R'!$G$2,E8='BBDD R'!$F$3,'BBDD R'!$G$3,E8='BBDD R'!$F$4,'BBDD R'!$G$4,E8='BBDD R'!$F$5,'BBDD R'!$G$5,E8='BBDD R'!$F$6,'BBDD R'!$G$6,E8='BBDD R'!$F$7,'BBDD R'!$G$7),"")</f>
        <v/>
      </c>
      <c r="O8" s="943" t="str">
        <f>IFERROR(IFS(E8='BBDD R'!$F$2,'BBDD R'!$H$2,E8='BBDD R'!$F$3,'BBDD R'!$H$3,E8='BBDD R'!$F$4,'BBDD R'!$H$4,E8='BBDD R'!$F$5,'BBDD R'!$H$5,E8='BBDD R'!$F$6,'BBDD R'!$H$6,E8='BBDD R'!$F$7,'BBDD R'!$H$7),"")</f>
        <v/>
      </c>
      <c r="P8" s="944" t="str">
        <f>IFERROR(IFS(E8='BBDD R'!$F$2,'BBDD R'!$I$2,E8='BBDD R'!$F$3,'BBDD R'!$I$3,E8='BBDD R'!$F$4,'BBDD R'!$I$4,E8='BBDD R'!$F$5,'BBDD R'!$I$5,E8='BBDD R'!$F$6,'BBDD R'!$I$6,E8='BBDD R'!$F$7,'BBDD R'!$I$7),"")</f>
        <v/>
      </c>
      <c r="Q8" s="945" t="str">
        <f>IFERROR(IFS(E8='BBDD R'!$F$2,'BBDD R'!$J$2,E8='BBDD R'!$F$3,'BBDD R'!$J$3,E8='BBDD R'!$F$4,'BBDD R'!$J$4,E8='BBDD R'!$F$5,'BBDD R'!$J$5,E8='BBDD R'!$F$6,'BBDD R'!$J$6,E8='BBDD R'!$F$7,'BBDD R'!$J$7))</f>
        <v/>
      </c>
      <c r="R8" s="945" t="str">
        <f>IFERROR(IFS(E8='BBDD R'!$F$2,'BBDD R'!$K$2,E8='BBDD R'!$F$3,'BBDD R'!$K$3,E8='BBDD R'!$F$4,'BBDD R'!$K$4,E8='BBDD R'!$F$5,'BBDD R'!$K$5,E8='BBDD R'!$F$6,'BBDD R'!$K$6,E8='BBDD R'!$F$7,'BBDD R'!$K$7),"")</f>
        <v/>
      </c>
      <c r="S8" s="944" t="str">
        <f>IFERROR(IFS(E8='BBDD R'!$F$2,'BBDD R'!$L$2,E8='BBDD R'!$F$3,'BBDD R'!$L$3,E8='BBDD R'!$F$4,'BBDD R'!$L$4,E8='BBDD R'!$F$5,'BBDD R'!$L$5,E8='BBDD R'!$F$6,'BBDD R'!$L$6,E8='BBDD R'!$F$7,'BBDD R'!$L$7),"")</f>
        <v/>
      </c>
      <c r="T8" s="944" t="str">
        <f>IFERROR(IFS(E8='BBDD R'!$F$2,'BBDD R'!$M$2,E8='BBDD R'!$F$3,'BBDD R'!$M$3,E8='BBDD R'!$F$4,'BBDD R'!$M$4,E8='BBDD R'!$F$5,'BBDD R'!$M$5,E8='BBDD R'!$F$6,'BBDD R'!$M$6,E8='BBDD R'!$F$7,'BBDD R'!$M$7),"")</f>
        <v/>
      </c>
      <c r="U8" s="944" t="str">
        <f>IFERROR(IFS(E8='BBDD R'!$F$2,'BBDD R'!$N$2,E8='BBDD R'!$F$3,'BBDD R'!$N$3,E8='BBDD R'!$F$4,'BBDD R'!$N$4,E8='BBDD R'!$F$5,'BBDD R'!$N$5,E8='BBDD R'!$F$6,'BBDD R'!$N$6,E8='BBDD R'!$F$7,'BBDD R'!$N$7),"")</f>
        <v/>
      </c>
      <c r="V8" s="944" t="str">
        <f>IFERROR(IFS(E8='BBDD R'!$F$2,'BBDD R'!$O$2,E8='BBDD R'!$F$3,'BBDD R'!$O$3,E8='BBDD R'!$F$4,'BBDD R'!$O$4,E8='BBDD R'!$F$5,'BBDD R'!$O$5,E8='BBDD R'!$F$6,'BBDD R'!$O$6,E8='BBDD R'!$F$7,'BBDD R'!$O$7),"")</f>
        <v/>
      </c>
      <c r="W8" s="946" t="str">
        <f>IFERROR(IFS(E8='BBDD R'!$F$2,'BBDD R'!$P$2,E8='BBDD R'!$F$3,'BBDD R'!$P$3,E8='BBDD R'!$F$4,'BBDD R'!$P$4,E8='BBDD R'!$F$5,'BBDD R'!$P$5,E8='BBDD R'!$F$6,'BBDD R'!$P$6,E8='BBDD R'!$F$7,'BBDD R'!$P$7),"")</f>
        <v/>
      </c>
      <c r="X8" s="944" t="str">
        <f>IFERROR(IFS(E8='BBDD R'!$F$2,'BBDD R'!$Q$2,E8='BBDD R'!$F$3,'BBDD R'!$Q$3,E8='BBDD R'!$F$4,'BBDD R'!$Q$4,E8='BBDD R'!$F$5,'BBDD R'!$Q$5,E8='BBDD R'!$F$6,'BBDD R'!$Q$6,E8='BBDD R'!$F$7,'BBDD R'!$Q$7),"")</f>
        <v/>
      </c>
      <c r="Y8" s="944" t="str">
        <f>IFERROR(IFS(E8='BBDD R'!$F$2,'BBDD R'!$R$2,E8='BBDD R'!$F$3,'BBDD R'!$R$3,E8='BBDD R'!$F$4,'BBDD R'!$R$4,E8='BBDD R'!$F$5,'BBDD R'!$R$5,E8='BBDD R'!$F$6,'BBDD R'!$R$6,E8='BBDD R'!$F$7,'BBDD R'!$R$7),"")</f>
        <v/>
      </c>
      <c r="Z8" s="944" t="str">
        <f t="array" ref="Z8">IFERROR(ifs(AND(M8="Gasolina",O8="Vehículo Liviano (Sedán, Compacto)"),1
,AND(M8="Gasolina",O8="Vehículo Liviano (SUV, Jeep, Station Wagon)"),2
,AND(M8="Gasolina",O8="Utilitario, Furgón"),3
,AND(M8="Gasolina",O8="Camioneta 4x2"),4
,AND(M8="Gasolina",O8="Camioneta 4x4"),5
,AND(M8="Gasolina",O8="Camión liviano (hasta 3.5 ton)"),6
,AND(M8="Gasolina",O8="Camión mediano"),7
,AND(M8="Gasolina",O8="Camión pesado"),8
,AND(M8="Gasolina",O8="Maquinaria"),9
,AND(M8="Gasolina",O8="Otro (especifique): "),10
,AND(M8="Diesel",O8="Vehículo Liviano (Sedán, Compacto)"),11
,AND(M8="Diesel",O8="Vehículo Liviano (SUV, Jeep, Station Wagon)"),12
,AND(M8="Diesel",O8="Utilitario, Furgón"),13
,AND(M8="Diesel",O8="Camioneta 4x2"),14
,AND(M8="Diesel",O8="Camioneta 4x4"),15
,AND(M8="Diesel",O8="Camión liviano (hasta 3.5 ton)"),16
,AND(M8="Diesel",O8="Camión mediano"),17
,AND(M8="Diesel",O8="Camión pesado"),18
,AND(M8="Diesel",O8="Maquinaria"),19
,AND(M8="Diesel",O8="Otro (especifique): "),20
,O8="Selecciona...",21),"")</f>
        <v/>
      </c>
      <c r="AA8" s="947" t="str">
        <f>IFERROR((ifs(Z8=1,Data!$D$100,Z8=2,Data!$D$101,Z8=3,Data!$D$102,Z8=4,Data!$D$103,Z8=5,Data!$D$104,Z8=6,Data!$D$105,Z8=7,Data!$D$106,Z8=8,Data!$D$107,Z8=9,Data!$D$108,Z8=10,Data!$D$109,Z8=11,Data!$D$110,Z8=12,Data!$D$111,Z8=13,Data!$D$112,Z8=14,Data!$D$113,Z8=15,Data!$D$114,Z8=16,Data!$D$115,Z8=17,Data!$D$116,Z8=18,Data!$D$117,Z8=19,Data!$D$118,Z8=20,Data!$D$119,Z8=21,Data!$D$120,Z8=0,Data!$D$121))*K8,"")</f>
        <v/>
      </c>
      <c r="AB8" s="947" t="str">
        <f>IFERROR((ifs(Z8=1,Data!$E$100,Z8=2,Data!$E$101,Z8=3,Data!$E$102,Z8=4,Data!$E$103,Z8=5,Data!$E$104,Z8=6,Data!$E$105,Z8=7,Data!$E$106,Z8=8,Data!$E$107,Z8=9,Data!$E$108,Z8=10,Data!$E$109,Z8=11,Data!$E$110,Z8=12,Data!$E$111,Z8=13,Data!$E$112,Z8=14,Data!$E$113,Z8=15,Data!$E$114,Z8=16,Data!$E$115,Z8=17,Data!$E$116,Z8=18,Data!$E$117,Z8=19,Data!$E$118,Z8=20,Data!$E$119,Z8=21,Data!$E$120,Z8=0,Data!$E$121))*K8/1000,"")</f>
        <v/>
      </c>
      <c r="AC8" s="948" t="str">
        <f>IFERROR((ifs(
Z8=1,Data!$G$100,
Z8=2,Data!$G$101,
Z8=3,Data!$G$102,
Z8=4,Data!$G$103,
Z8=5,Data!$G$104,
Z8=6,Data!$G$105,
Z8=7,Data!$G$106,
Z8=8,Data!$G$107,
Z8=9,Data!$G$108,
Z8=10,Data!G$109,
Z8=11,Data!G$110,
Z8=12,Data!G$111,
Z8=13,Data!$G$112,
Z8=14,Data!$G$113,
Z8=15,Data!$G$114,
Z8=16,Data!$G$115,
Z8=17,Data!$G$116,
Z8=18,Data!$G$117,
Z8=19,Data!$G$118,
Z8=20,Data!$G$119,
Z8=21,Data!$G$120,
Z8=0,Data!$G$121))
*K8/1000,"")</f>
        <v/>
      </c>
      <c r="AD8" s="949" t="str">
        <f>IFERROR((ifs(
Z8=1,Data!$H$100,
Z8=2,Data!$H$101,
Z8=3,Data!$H$102,
Z8=4,Data!$H$103,
Z8=5,Data!$H$104,
Z8=6,Data!$H$105,
Z8=7,Data!$H$106,
Z8=8,Data!$H$107,
Z8=9,Data!$H$108,
Z8=10,Data!H$109,
Z8=11,Data!H$110,
Z8=12,Data!H$111,
Z8=13,Data!$H$112,
Z8=14,Data!$H$113,
Z8=15,Data!$H$114,
Z8=16,Data!$H$115,
Z8=17,Data!$H$116,
Z8=18,Data!$H$117,
Z8=19,Data!$H$118,
Z8=20,Data!$H$119,
Z8=21,Data!$H$120,
Z8=0,Data!$H$121))*K8/1000,"")</f>
        <v/>
      </c>
      <c r="AE8" s="948" t="str">
        <f>IFERROR((ifs(
Z8=1,Data!$I$100,
Z8=2,Data!$I$101,
Z8=3,Data!$I$102,
Z8=4,Data!$I$103,
Z8=5,Data!$I$104,
Z8=6,Data!$I$105,
Z8=7,Data!$I$106,
Z8=8,Data!$I$107,
Z8=9,Data!$I$108,
Z8=10,Data!I$109,
Z8=11,Data!I$110,
Z8=12,Data!I$111,
Z8=13,Data!$I$112,
Z8=14,Data!$I$113,
Z8=15,Data!$I$114,
Z8=16,Data!$I$115,
Z8=17,Data!$I$116,
Z8=18,Data!$I$117,
Z8=19,Data!$I$118,
Z8=20,Data!$I$119,
Z8=21,Data!$I$120,
Z8=0,Data!$I$121)*K8/1000),"")</f>
        <v/>
      </c>
      <c r="AF8" s="947" t="str">
        <f>IFERROR((ifs(
Z8=1,Data!$J$100,
Z8=2,Data!$J$101,
Z8=3,Data!$J$102,
Z8=4,Data!$J$103,
Z8=5,Data!$J$104,
Z8=6,Data!$J$105,
Z8=7,Data!$J$106,
Z8=8,Data!$J$107,
Z8=9,Data!$J$108,
Z8=10,Data!J$109,
Z8=11,Data!J$110,
Z8=12,Data!J$111,
Z8=13,Data!J$112,
Z8=14,Data!$J$113,
Z8=15,Data!$J$114,
Z8=16,Data!$J$115,
Z8=17,Data!$J$116,
Z8=18,Data!$J$117,
Z8=19,Data!$J$118,
Z8=20,Data!$J$119,
Z8=21,Data!$J$120,
Z8=0,Data!$J$121)*K8),"")</f>
        <v/>
      </c>
      <c r="AG8" s="947" t="str">
        <f>IFERROR((ifs(
Z8=1,Data!$K$100,
Z8=2,Data!$K$101,
Z8=3,Data!$K$102,
Z8=4,Data!$K$103,
Z8=5,Data!$K$104,
Z8=6,Data!$K$105,
Z8=7,Data!$K$106,
Z8=8,Data!$K$107,
Z8=9,Data!$K$108,
Z8=10,Data!K$109,
Z8=11,Data!K$110,
Z8=12,Data!K$111,
Z8=13,Data!$K$112,
Z8=14,Data!$K$113,
Z8=15,Data!$K$114,
Z8=16,Data!$K$115,
Z8=17,Data!$K$116,
Z8=18,Data!$K$117,
Z8=19,Data!$K$118,
Z8=20,Data!$K$119,
Z8=21,Data!$K$120,
Z8=0,Data!$K$121)*K8),"")</f>
        <v/>
      </c>
      <c r="AH8" s="947" t="str">
        <f>IFERROR((ifs(
Z8=1,Data!$L$100,
Z8=2,Data!$L$101,
Z8=3,Data!$L$102,
Z8=4,Data!$L$103,
Z8=5,Data!$L$104,
Z8=6,Data!$L$105,
Z8=7,Data!$L$106,
Z8=8,Data!$L$107,
Z8=9,Data!$L$108,
Z8=10,Data!L$109,
Z8=11,Data!L$110,
Z8=12,Data!L$111,
Z8=13,Data!$L$112,
Z8=14,Data!$L$113,
Z8=15,Data!$L$114,
Z8=16,Data!$L$115,
Z8=17,Data!$L$116,
Z8=18,Data!$L$117,
Z8=19,Data!$L$118,
Z8=20,Data!$L$119,
Z8=21,Data!$L$120,
Z8=0,Data!$L$121)*K8),"")</f>
        <v/>
      </c>
      <c r="AI8" s="950" t="str">
        <f>'Registro Veh'!J20</f>
        <v/>
      </c>
      <c r="AJ8" s="950" t="str">
        <f>'Registro Veh'!M20</f>
        <v/>
      </c>
      <c r="AK8" s="951"/>
      <c r="AL8" s="951"/>
      <c r="AM8" s="951"/>
      <c r="AN8" s="951"/>
    </row>
    <row r="9">
      <c r="A9" s="941" t="str">
        <f>'Registro Veh'!B20</f>
        <v/>
      </c>
      <c r="B9" s="941" t="str">
        <f>Equipo!$F$2</f>
        <v>4.0</v>
      </c>
      <c r="C9" s="941" t="str">
        <f>Equipo!$E$14</f>
        <v/>
      </c>
      <c r="D9" s="941" t="str">
        <f>Equipo!$E$10</f>
        <v/>
      </c>
      <c r="E9" s="941" t="str">
        <f>'Registro Veh'!C20</f>
        <v/>
      </c>
      <c r="F9" s="941" t="str">
        <f>'Registro Veh'!D20</f>
        <v/>
      </c>
      <c r="G9" s="941" t="str">
        <f>'Registro Veh'!E20</f>
        <v/>
      </c>
      <c r="H9" s="941" t="str">
        <f>'Registro Veh'!F20</f>
        <v/>
      </c>
      <c r="I9" s="942" t="str">
        <f>'Registro Veh'!G20</f>
        <v/>
      </c>
      <c r="J9" s="942" t="str">
        <f>'Registro Veh'!I20</f>
        <v/>
      </c>
      <c r="K9" s="942">
        <f>'Registro Veh'!K20</f>
        <v>0</v>
      </c>
      <c r="L9" s="942" t="str">
        <f>'Registro Veh'!L20</f>
        <v/>
      </c>
      <c r="M9" s="942" t="str">
        <f>'Registro Veh'!N20</f>
        <v> </v>
      </c>
      <c r="N9" s="943" t="str">
        <f>IFERROR(IFS(E9='BBDD R'!$F$2,'BBDD R'!$G$2,E9='BBDD R'!$F$3,'BBDD R'!$G$3,E9='BBDD R'!$F$4,'BBDD R'!$G$4,E9='BBDD R'!$F$5,'BBDD R'!$G$5,E9='BBDD R'!$F$6,'BBDD R'!$G$6,E9='BBDD R'!$F$7,'BBDD R'!$G$7),"")</f>
        <v/>
      </c>
      <c r="O9" s="943" t="str">
        <f>IFERROR(IFS(E9='BBDD R'!$F$2,'BBDD R'!$H$2,E9='BBDD R'!$F$3,'BBDD R'!$H$3,E9='BBDD R'!$F$4,'BBDD R'!$H$4,E9='BBDD R'!$F$5,'BBDD R'!$H$5,E9='BBDD R'!$F$6,'BBDD R'!$H$6,E9='BBDD R'!$F$7,'BBDD R'!$H$7),"")</f>
        <v/>
      </c>
      <c r="P9" s="944" t="str">
        <f>IFERROR(IFS(E9='BBDD R'!$F$2,'BBDD R'!$I$2,E9='BBDD R'!$F$3,'BBDD R'!$I$3,E9='BBDD R'!$F$4,'BBDD R'!$I$4,E9='BBDD R'!$F$5,'BBDD R'!$I$5,E9='BBDD R'!$F$6,'BBDD R'!$I$6,E9='BBDD R'!$F$7,'BBDD R'!$I$7),"")</f>
        <v/>
      </c>
      <c r="Q9" s="945" t="str">
        <f>IFERROR(IFS(E9='BBDD R'!$F$2,'BBDD R'!$J$2,E9='BBDD R'!$F$3,'BBDD R'!$J$3,E9='BBDD R'!$F$4,'BBDD R'!$J$4,E9='BBDD R'!$F$5,'BBDD R'!$J$5,E9='BBDD R'!$F$6,'BBDD R'!$J$6,E9='BBDD R'!$F$7,'BBDD R'!$J$7))</f>
        <v/>
      </c>
      <c r="R9" s="945" t="str">
        <f>IFERROR(IFS(E9='BBDD R'!$F$2,'BBDD R'!$K$2,E9='BBDD R'!$F$3,'BBDD R'!$K$3,E9='BBDD R'!$F$4,'BBDD R'!$K$4,E9='BBDD R'!$F$5,'BBDD R'!$K$5,E9='BBDD R'!$F$6,'BBDD R'!$K$6,E9='BBDD R'!$F$7,'BBDD R'!$K$7),"")</f>
        <v/>
      </c>
      <c r="S9" s="944" t="str">
        <f>IFERROR(IFS(E9='BBDD R'!$F$2,'BBDD R'!$L$2,E9='BBDD R'!$F$3,'BBDD R'!$L$3,E9='BBDD R'!$F$4,'BBDD R'!$L$4,E9='BBDD R'!$F$5,'BBDD R'!$L$5,E9='BBDD R'!$F$6,'BBDD R'!$L$6,E9='BBDD R'!$F$7,'BBDD R'!$L$7),"")</f>
        <v/>
      </c>
      <c r="T9" s="944" t="str">
        <f>IFERROR(IFS(E9='BBDD R'!$F$2,'BBDD R'!$M$2,E9='BBDD R'!$F$3,'BBDD R'!$M$3,E9='BBDD R'!$F$4,'BBDD R'!$M$4,E9='BBDD R'!$F$5,'BBDD R'!$M$5,E9='BBDD R'!$F$6,'BBDD R'!$M$6,E9='BBDD R'!$F$7,'BBDD R'!$M$7),"")</f>
        <v/>
      </c>
      <c r="U9" s="944" t="str">
        <f>IFERROR(IFS(E9='BBDD R'!$F$2,'BBDD R'!$N$2,E9='BBDD R'!$F$3,'BBDD R'!$N$3,E9='BBDD R'!$F$4,'BBDD R'!$N$4,E9='BBDD R'!$F$5,'BBDD R'!$N$5,E9='BBDD R'!$F$6,'BBDD R'!$N$6,E9='BBDD R'!$F$7,'BBDD R'!$N$7),"")</f>
        <v/>
      </c>
      <c r="V9" s="944" t="str">
        <f>IFERROR(IFS(E9='BBDD R'!$F$2,'BBDD R'!$O$2,E9='BBDD R'!$F$3,'BBDD R'!$O$3,E9='BBDD R'!$F$4,'BBDD R'!$O$4,E9='BBDD R'!$F$5,'BBDD R'!$O$5,E9='BBDD R'!$F$6,'BBDD R'!$O$6,E9='BBDD R'!$F$7,'BBDD R'!$O$7),"")</f>
        <v/>
      </c>
      <c r="W9" s="946" t="str">
        <f>IFERROR(IFS(E9='BBDD R'!$F$2,'BBDD R'!$P$2,E9='BBDD R'!$F$3,'BBDD R'!$P$3,E9='BBDD R'!$F$4,'BBDD R'!$P$4,E9='BBDD R'!$F$5,'BBDD R'!$P$5,E9='BBDD R'!$F$6,'BBDD R'!$P$6,E9='BBDD R'!$F$7,'BBDD R'!$P$7),"")</f>
        <v/>
      </c>
      <c r="X9" s="944" t="str">
        <f>IFERROR(IFS(E9='BBDD R'!$F$2,'BBDD R'!$Q$2,E9='BBDD R'!$F$3,'BBDD R'!$Q$3,E9='BBDD R'!$F$4,'BBDD R'!$Q$4,E9='BBDD R'!$F$5,'BBDD R'!$Q$5,E9='BBDD R'!$F$6,'BBDD R'!$Q$6,E9='BBDD R'!$F$7,'BBDD R'!$Q$7),"")</f>
        <v/>
      </c>
      <c r="Y9" s="944" t="str">
        <f>IFERROR(IFS(E9='BBDD R'!$F$2,'BBDD R'!$R$2,E9='BBDD R'!$F$3,'BBDD R'!$R$3,E9='BBDD R'!$F$4,'BBDD R'!$R$4,E9='BBDD R'!$F$5,'BBDD R'!$R$5,E9='BBDD R'!$F$6,'BBDD R'!$R$6,E9='BBDD R'!$F$7,'BBDD R'!$R$7),"")</f>
        <v/>
      </c>
      <c r="Z9" s="944" t="str">
        <f t="array" ref="Z9">IFERROR(ifs(AND(M9="Gasolina",O9="Vehículo Liviano (Sedán, Compacto)"),1
,AND(M9="Gasolina",O9="Vehículo Liviano (SUV, Jeep, Station Wagon)"),2
,AND(M9="Gasolina",O9="Utilitario, Furgón"),3
,AND(M9="Gasolina",O9="Camioneta 4x2"),4
,AND(M9="Gasolina",O9="Camioneta 4x4"),5
,AND(M9="Gasolina",O9="Camión liviano (hasta 3.5 ton)"),6
,AND(M9="Gasolina",O9="Camión mediano"),7
,AND(M9="Gasolina",O9="Camión pesado"),8
,AND(M9="Gasolina",O9="Maquinaria"),9
,AND(M9="Gasolina",O9="Otro (especifique): "),10
,AND(M9="Diesel",O9="Vehículo Liviano (Sedán, Compacto)"),11
,AND(M9="Diesel",O9="Vehículo Liviano (SUV, Jeep, Station Wagon)"),12
,AND(M9="Diesel",O9="Utilitario, Furgón"),13
,AND(M9="Diesel",O9="Camioneta 4x2"),14
,AND(M9="Diesel",O9="Camioneta 4x4"),15
,AND(M9="Diesel",O9="Camión liviano (hasta 3.5 ton)"),16
,AND(M9="Diesel",O9="Camión mediano"),17
,AND(M9="Diesel",O9="Camión pesado"),18
,AND(M9="Diesel",O9="Maquinaria"),19
,AND(M9="Diesel",O9="Otro (especifique): "),20
,O9="Selecciona...",21),"")</f>
        <v/>
      </c>
      <c r="AA9" s="947" t="str">
        <f>IFERROR((ifs(Z9=1,Data!$D$100,Z9=2,Data!$D$101,Z9=3,Data!$D$102,Z9=4,Data!$D$103,Z9=5,Data!$D$104,Z9=6,Data!$D$105,Z9=7,Data!$D$106,Z9=8,Data!$D$107,Z9=9,Data!$D$108,Z9=10,Data!$D$109,Z9=11,Data!$D$110,Z9=12,Data!$D$111,Z9=13,Data!$D$112,Z9=14,Data!$D$113,Z9=15,Data!$D$114,Z9=16,Data!$D$115,Z9=17,Data!$D$116,Z9=18,Data!$D$117,Z9=19,Data!$D$118,Z9=20,Data!$D$119,Z9=21,Data!$D$120,Z9=0,Data!$D$121))*K9,"")</f>
        <v/>
      </c>
      <c r="AB9" s="947" t="str">
        <f>IFERROR((ifs(Z9=1,Data!$E$100,Z9=2,Data!$E$101,Z9=3,Data!$E$102,Z9=4,Data!$E$103,Z9=5,Data!$E$104,Z9=6,Data!$E$105,Z9=7,Data!$E$106,Z9=8,Data!$E$107,Z9=9,Data!$E$108,Z9=10,Data!$E$109,Z9=11,Data!$E$110,Z9=12,Data!$E$111,Z9=13,Data!$E$112,Z9=14,Data!$E$113,Z9=15,Data!$E$114,Z9=16,Data!$E$115,Z9=17,Data!$E$116,Z9=18,Data!$E$117,Z9=19,Data!$E$118,Z9=20,Data!$E$119,Z9=21,Data!$E$120,Z9=0,Data!$E$121))*K9/1000,"")</f>
        <v/>
      </c>
      <c r="AC9" s="948" t="str">
        <f>IFERROR((ifs(
Z9=1,Data!$G$100,
Z9=2,Data!$G$101,
Z9=3,Data!$G$102,
Z9=4,Data!$G$103,
Z9=5,Data!$G$104,
Z9=6,Data!$G$105,
Z9=7,Data!$G$106,
Z9=8,Data!$G$107,
Z9=9,Data!$G$108,
Z9=10,Data!G$109,
Z9=11,Data!G$110,
Z9=12,Data!G$111,
Z9=13,Data!$G$112,
Z9=14,Data!$G$113,
Z9=15,Data!$G$114,
Z9=16,Data!$G$115,
Z9=17,Data!$G$116,
Z9=18,Data!$G$117,
Z9=19,Data!$G$118,
Z9=20,Data!$G$119,
Z9=21,Data!$G$120,
Z9=0,Data!$G$121))
*K9/1000,"")</f>
        <v/>
      </c>
      <c r="AD9" s="949" t="str">
        <f>IFERROR((ifs(
Z9=1,Data!$H$100,
Z9=2,Data!$H$101,
Z9=3,Data!$H$102,
Z9=4,Data!$H$103,
Z9=5,Data!$H$104,
Z9=6,Data!$H$105,
Z9=7,Data!$H$106,
Z9=8,Data!$H$107,
Z9=9,Data!$H$108,
Z9=10,Data!H$109,
Z9=11,Data!H$110,
Z9=12,Data!H$111,
Z9=13,Data!$H$112,
Z9=14,Data!$H$113,
Z9=15,Data!$H$114,
Z9=16,Data!$H$115,
Z9=17,Data!$H$116,
Z9=18,Data!$H$117,
Z9=19,Data!$H$118,
Z9=20,Data!$H$119,
Z9=21,Data!$H$120,
Z9=0,Data!$H$121))*K9/1000,"")</f>
        <v/>
      </c>
      <c r="AE9" s="948" t="str">
        <f>IFERROR((ifs(
Z9=1,Data!$I$100,
Z9=2,Data!$I$101,
Z9=3,Data!$I$102,
Z9=4,Data!$I$103,
Z9=5,Data!$I$104,
Z9=6,Data!$I$105,
Z9=7,Data!$I$106,
Z9=8,Data!$I$107,
Z9=9,Data!$I$108,
Z9=10,Data!I$109,
Z9=11,Data!I$110,
Z9=12,Data!I$111,
Z9=13,Data!$I$112,
Z9=14,Data!$I$113,
Z9=15,Data!$I$114,
Z9=16,Data!$I$115,
Z9=17,Data!$I$116,
Z9=18,Data!$I$117,
Z9=19,Data!$I$118,
Z9=20,Data!$I$119,
Z9=21,Data!$I$120,
Z9=0,Data!$I$121)*K9/1000),"")</f>
        <v/>
      </c>
      <c r="AF9" s="947" t="str">
        <f>IFERROR((ifs(
Z9=1,Data!$J$100,
Z9=2,Data!$J$101,
Z9=3,Data!$J$102,
Z9=4,Data!$J$103,
Z9=5,Data!$J$104,
Z9=6,Data!$J$105,
Z9=7,Data!$J$106,
Z9=8,Data!$J$107,
Z9=9,Data!$J$108,
Z9=10,Data!J$109,
Z9=11,Data!J$110,
Z9=12,Data!J$111,
Z9=13,Data!J$112,
Z9=14,Data!$J$113,
Z9=15,Data!$J$114,
Z9=16,Data!$J$115,
Z9=17,Data!$J$116,
Z9=18,Data!$J$117,
Z9=19,Data!$J$118,
Z9=20,Data!$J$119,
Z9=21,Data!$J$120,
Z9=0,Data!$J$121)*K9),"")</f>
        <v/>
      </c>
      <c r="AG9" s="947" t="str">
        <f>IFERROR((ifs(
Z9=1,Data!$K$100,
Z9=2,Data!$K$101,
Z9=3,Data!$K$102,
Z9=4,Data!$K$103,
Z9=5,Data!$K$104,
Z9=6,Data!$K$105,
Z9=7,Data!$K$106,
Z9=8,Data!$K$107,
Z9=9,Data!$K$108,
Z9=10,Data!K$109,
Z9=11,Data!K$110,
Z9=12,Data!K$111,
Z9=13,Data!$K$112,
Z9=14,Data!$K$113,
Z9=15,Data!$K$114,
Z9=16,Data!$K$115,
Z9=17,Data!$K$116,
Z9=18,Data!$K$117,
Z9=19,Data!$K$118,
Z9=20,Data!$K$119,
Z9=21,Data!$K$120,
Z9=0,Data!$K$121)*K9),"")</f>
        <v/>
      </c>
      <c r="AH9" s="947" t="str">
        <f>IFERROR((ifs(
Z9=1,Data!$L$100,
Z9=2,Data!$L$101,
Z9=3,Data!$L$102,
Z9=4,Data!$L$103,
Z9=5,Data!$L$104,
Z9=6,Data!$L$105,
Z9=7,Data!$L$106,
Z9=8,Data!$L$107,
Z9=9,Data!$L$108,
Z9=10,Data!L$109,
Z9=11,Data!L$110,
Z9=12,Data!L$111,
Z9=13,Data!$L$112,
Z9=14,Data!$L$113,
Z9=15,Data!$L$114,
Z9=16,Data!$L$115,
Z9=17,Data!$L$116,
Z9=18,Data!$L$117,
Z9=19,Data!$L$118,
Z9=20,Data!$L$119,
Z9=21,Data!$L$120,
Z9=0,Data!$L$121)*K9),"")</f>
        <v/>
      </c>
      <c r="AI9" s="950" t="str">
        <f>'Registro Veh'!J21</f>
        <v/>
      </c>
      <c r="AJ9" s="950" t="str">
        <f>'Registro Veh'!M21</f>
        <v/>
      </c>
      <c r="AK9" s="951"/>
      <c r="AL9" s="951"/>
      <c r="AM9" s="951"/>
      <c r="AN9" s="951"/>
    </row>
    <row r="10">
      <c r="A10" s="941" t="str">
        <f>'Registro Veh'!B21</f>
        <v/>
      </c>
      <c r="B10" s="941" t="str">
        <f>Equipo!$F$2</f>
        <v>4.0</v>
      </c>
      <c r="C10" s="941" t="str">
        <f>Equipo!$E$14</f>
        <v/>
      </c>
      <c r="D10" s="941" t="str">
        <f>Equipo!$E$10</f>
        <v/>
      </c>
      <c r="E10" s="941" t="str">
        <f>'Registro Veh'!C21</f>
        <v/>
      </c>
      <c r="F10" s="941" t="str">
        <f>'Registro Veh'!D21</f>
        <v/>
      </c>
      <c r="G10" s="941" t="str">
        <f>'Registro Veh'!E21</f>
        <v/>
      </c>
      <c r="H10" s="941" t="str">
        <f>'Registro Veh'!F21</f>
        <v/>
      </c>
      <c r="I10" s="942" t="str">
        <f>'Registro Veh'!G21</f>
        <v/>
      </c>
      <c r="J10" s="942" t="str">
        <f>'Registro Veh'!I21</f>
        <v/>
      </c>
      <c r="K10" s="942">
        <f>'Registro Veh'!K21</f>
        <v>0</v>
      </c>
      <c r="L10" s="942" t="str">
        <f>'Registro Veh'!L21</f>
        <v/>
      </c>
      <c r="M10" s="942" t="str">
        <f>'Registro Veh'!N21</f>
        <v> </v>
      </c>
      <c r="N10" s="943" t="str">
        <f>IFERROR(IFS(E10='BBDD R'!$F$2,'BBDD R'!$G$2,E10='BBDD R'!$F$3,'BBDD R'!$G$3,E10='BBDD R'!$F$4,'BBDD R'!$G$4,E10='BBDD R'!$F$5,'BBDD R'!$G$5,E10='BBDD R'!$F$6,'BBDD R'!$G$6,E10='BBDD R'!$F$7,'BBDD R'!$G$7),"")</f>
        <v/>
      </c>
      <c r="O10" s="943" t="str">
        <f>IFERROR(IFS(E10='BBDD R'!$F$2,'BBDD R'!$H$2,E10='BBDD R'!$F$3,'BBDD R'!$H$3,E10='BBDD R'!$F$4,'BBDD R'!$H$4,E10='BBDD R'!$F$5,'BBDD R'!$H$5,E10='BBDD R'!$F$6,'BBDD R'!$H$6,E10='BBDD R'!$F$7,'BBDD R'!$H$7),"")</f>
        <v/>
      </c>
      <c r="P10" s="944" t="str">
        <f>IFERROR(IFS(E10='BBDD R'!$F$2,'BBDD R'!$I$2,E10='BBDD R'!$F$3,'BBDD R'!$I$3,E10='BBDD R'!$F$4,'BBDD R'!$I$4,E10='BBDD R'!$F$5,'BBDD R'!$I$5,E10='BBDD R'!$F$6,'BBDD R'!$I$6,E10='BBDD R'!$F$7,'BBDD R'!$I$7),"")</f>
        <v/>
      </c>
      <c r="Q10" s="945" t="str">
        <f>IFERROR(IFS(E10='BBDD R'!$F$2,'BBDD R'!$J$2,E10='BBDD R'!$F$3,'BBDD R'!$J$3,E10='BBDD R'!$F$4,'BBDD R'!$J$4,E10='BBDD R'!$F$5,'BBDD R'!$J$5,E10='BBDD R'!$F$6,'BBDD R'!$J$6,E10='BBDD R'!$F$7,'BBDD R'!$J$7))</f>
        <v/>
      </c>
      <c r="R10" s="945" t="str">
        <f>IFERROR(IFS(E10='BBDD R'!$F$2,'BBDD R'!$K$2,E10='BBDD R'!$F$3,'BBDD R'!$K$3,E10='BBDD R'!$F$4,'BBDD R'!$K$4,E10='BBDD R'!$F$5,'BBDD R'!$K$5,E10='BBDD R'!$F$6,'BBDD R'!$K$6,E10='BBDD R'!$F$7,'BBDD R'!$K$7),"")</f>
        <v/>
      </c>
      <c r="S10" s="944" t="str">
        <f>IFERROR(IFS(E10='BBDD R'!$F$2,'BBDD R'!$L$2,E10='BBDD R'!$F$3,'BBDD R'!$L$3,E10='BBDD R'!$F$4,'BBDD R'!$L$4,E10='BBDD R'!$F$5,'BBDD R'!$L$5,E10='BBDD R'!$F$6,'BBDD R'!$L$6,E10='BBDD R'!$F$7,'BBDD R'!$L$7),"")</f>
        <v/>
      </c>
      <c r="T10" s="944" t="str">
        <f>IFERROR(IFS(E10='BBDD R'!$F$2,'BBDD R'!$M$2,E10='BBDD R'!$F$3,'BBDD R'!$M$3,E10='BBDD R'!$F$4,'BBDD R'!$M$4,E10='BBDD R'!$F$5,'BBDD R'!$M$5,E10='BBDD R'!$F$6,'BBDD R'!$M$6,E10='BBDD R'!$F$7,'BBDD R'!$M$7),"")</f>
        <v/>
      </c>
      <c r="U10" s="944" t="str">
        <f>IFERROR(IFS(E10='BBDD R'!$F$2,'BBDD R'!$N$2,E10='BBDD R'!$F$3,'BBDD R'!$N$3,E10='BBDD R'!$F$4,'BBDD R'!$N$4,E10='BBDD R'!$F$5,'BBDD R'!$N$5,E10='BBDD R'!$F$6,'BBDD R'!$N$6,E10='BBDD R'!$F$7,'BBDD R'!$N$7),"")</f>
        <v/>
      </c>
      <c r="V10" s="944" t="str">
        <f>IFERROR(IFS(E10='BBDD R'!$F$2,'BBDD R'!$O$2,E10='BBDD R'!$F$3,'BBDD R'!$O$3,E10='BBDD R'!$F$4,'BBDD R'!$O$4,E10='BBDD R'!$F$5,'BBDD R'!$O$5,E10='BBDD R'!$F$6,'BBDD R'!$O$6,E10='BBDD R'!$F$7,'BBDD R'!$O$7),"")</f>
        <v/>
      </c>
      <c r="W10" s="946" t="str">
        <f>IFERROR(IFS(E10='BBDD R'!$F$2,'BBDD R'!$P$2,E10='BBDD R'!$F$3,'BBDD R'!$P$3,E10='BBDD R'!$F$4,'BBDD R'!$P$4,E10='BBDD R'!$F$5,'BBDD R'!$P$5,E10='BBDD R'!$F$6,'BBDD R'!$P$6,E10='BBDD R'!$F$7,'BBDD R'!$P$7),"")</f>
        <v/>
      </c>
      <c r="X10" s="944" t="str">
        <f>IFERROR(IFS(E10='BBDD R'!$F$2,'BBDD R'!$Q$2,E10='BBDD R'!$F$3,'BBDD R'!$Q$3,E10='BBDD R'!$F$4,'BBDD R'!$Q$4,E10='BBDD R'!$F$5,'BBDD R'!$Q$5,E10='BBDD R'!$F$6,'BBDD R'!$Q$6,E10='BBDD R'!$F$7,'BBDD R'!$Q$7),"")</f>
        <v/>
      </c>
      <c r="Y10" s="944" t="str">
        <f>IFERROR(IFS(E10='BBDD R'!$F$2,'BBDD R'!$R$2,E10='BBDD R'!$F$3,'BBDD R'!$R$3,E10='BBDD R'!$F$4,'BBDD R'!$R$4,E10='BBDD R'!$F$5,'BBDD R'!$R$5,E10='BBDD R'!$F$6,'BBDD R'!$R$6,E10='BBDD R'!$F$7,'BBDD R'!$R$7),"")</f>
        <v/>
      </c>
      <c r="Z10" s="944" t="str">
        <f t="array" ref="Z10">IFERROR(ifs(AND(M10="Gasolina",O10="Vehículo Liviano (Sedán, Compacto)"),1
,AND(M10="Gasolina",O10="Vehículo Liviano (SUV, Jeep, Station Wagon)"),2
,AND(M10="Gasolina",O10="Utilitario, Furgón"),3
,AND(M10="Gasolina",O10="Camioneta 4x2"),4
,AND(M10="Gasolina",O10="Camioneta 4x4"),5
,AND(M10="Gasolina",O10="Camión liviano (hasta 3.5 ton)"),6
,AND(M10="Gasolina",O10="Camión mediano"),7
,AND(M10="Gasolina",O10="Camión pesado"),8
,AND(M10="Gasolina",O10="Maquinaria"),9
,AND(M10="Gasolina",O10="Otro (especifique): "),10
,AND(M10="Diesel",O10="Vehículo Liviano (Sedán, Compacto)"),11
,AND(M10="Diesel",O10="Vehículo Liviano (SUV, Jeep, Station Wagon)"),12
,AND(M10="Diesel",O10="Utilitario, Furgón"),13
,AND(M10="Diesel",O10="Camioneta 4x2"),14
,AND(M10="Diesel",O10="Camioneta 4x4"),15
,AND(M10="Diesel",O10="Camión liviano (hasta 3.5 ton)"),16
,AND(M10="Diesel",O10="Camión mediano"),17
,AND(M10="Diesel",O10="Camión pesado"),18
,AND(M10="Diesel",O10="Maquinaria"),19
,AND(M10="Diesel",O10="Otro (especifique): "),20
,O10="Selecciona...",21),"")</f>
        <v/>
      </c>
      <c r="AA10" s="947" t="str">
        <f>IFERROR((ifs(Z10=1,Data!$D$100,Z10=2,Data!$D$101,Z10=3,Data!$D$102,Z10=4,Data!$D$103,Z10=5,Data!$D$104,Z10=6,Data!$D$105,Z10=7,Data!$D$106,Z10=8,Data!$D$107,Z10=9,Data!$D$108,Z10=10,Data!$D$109,Z10=11,Data!$D$110,Z10=12,Data!$D$111,Z10=13,Data!$D$112,Z10=14,Data!$D$113,Z10=15,Data!$D$114,Z10=16,Data!$D$115,Z10=17,Data!$D$116,Z10=18,Data!$D$117,Z10=19,Data!$D$118,Z10=20,Data!$D$119,Z10=21,Data!$D$120,Z10=0,Data!$D$121))*K10,"")</f>
        <v/>
      </c>
      <c r="AB10" s="947" t="str">
        <f>IFERROR((ifs(Z10=1,Data!$E$100,Z10=2,Data!$E$101,Z10=3,Data!$E$102,Z10=4,Data!$E$103,Z10=5,Data!$E$104,Z10=6,Data!$E$105,Z10=7,Data!$E$106,Z10=8,Data!$E$107,Z10=9,Data!$E$108,Z10=10,Data!$E$109,Z10=11,Data!$E$110,Z10=12,Data!$E$111,Z10=13,Data!$E$112,Z10=14,Data!$E$113,Z10=15,Data!$E$114,Z10=16,Data!$E$115,Z10=17,Data!$E$116,Z10=18,Data!$E$117,Z10=19,Data!$E$118,Z10=20,Data!$E$119,Z10=21,Data!$E$120,Z10=0,Data!$E$121))*K10/1000,"")</f>
        <v/>
      </c>
      <c r="AC10" s="948" t="str">
        <f>IFERROR((ifs(
Z10=1,Data!$G$100,
Z10=2,Data!$G$101,
Z10=3,Data!$G$102,
Z10=4,Data!$G$103,
Z10=5,Data!$G$104,
Z10=6,Data!$G$105,
Z10=7,Data!$G$106,
Z10=8,Data!$G$107,
Z10=9,Data!$G$108,
Z10=10,Data!G$109,
Z10=11,Data!G$110,
Z10=12,Data!G$111,
Z10=13,Data!$G$112,
Z10=14,Data!$G$113,
Z10=15,Data!$G$114,
Z10=16,Data!$G$115,
Z10=17,Data!$G$116,
Z10=18,Data!$G$117,
Z10=19,Data!$G$118,
Z10=20,Data!$G$119,
Z10=21,Data!$G$120,
Z10=0,Data!$G$121))
*K10/1000,"")</f>
        <v/>
      </c>
      <c r="AD10" s="949" t="str">
        <f>IFERROR((ifs(
Z10=1,Data!$H$100,
Z10=2,Data!$H$101,
Z10=3,Data!$H$102,
Z10=4,Data!$H$103,
Z10=5,Data!$H$104,
Z10=6,Data!$H$105,
Z10=7,Data!$H$106,
Z10=8,Data!$H$107,
Z10=9,Data!$H$108,
Z10=10,Data!H$109,
Z10=11,Data!H$110,
Z10=12,Data!H$111,
Z10=13,Data!$H$112,
Z10=14,Data!$H$113,
Z10=15,Data!$H$114,
Z10=16,Data!$H$115,
Z10=17,Data!$H$116,
Z10=18,Data!$H$117,
Z10=19,Data!$H$118,
Z10=20,Data!$H$119,
Z10=21,Data!$H$120,
Z10=0,Data!$H$121))*K10/1000,"")</f>
        <v/>
      </c>
      <c r="AE10" s="948" t="str">
        <f>IFERROR((ifs(
Z10=1,Data!$I$100,
Z10=2,Data!$I$101,
Z10=3,Data!$I$102,
Z10=4,Data!$I$103,
Z10=5,Data!$I$104,
Z10=6,Data!$I$105,
Z10=7,Data!$I$106,
Z10=8,Data!$I$107,
Z10=9,Data!$I$108,
Z10=10,Data!I$109,
Z10=11,Data!I$110,
Z10=12,Data!I$111,
Z10=13,Data!$I$112,
Z10=14,Data!$I$113,
Z10=15,Data!$I$114,
Z10=16,Data!$I$115,
Z10=17,Data!$I$116,
Z10=18,Data!$I$117,
Z10=19,Data!$I$118,
Z10=20,Data!$I$119,
Z10=21,Data!$I$120,
Z10=0,Data!$I$121)*K10/1000),"")</f>
        <v/>
      </c>
      <c r="AF10" s="947" t="str">
        <f>IFERROR((ifs(
Z10=1,Data!$J$100,
Z10=2,Data!$J$101,
Z10=3,Data!$J$102,
Z10=4,Data!$J$103,
Z10=5,Data!$J$104,
Z10=6,Data!$J$105,
Z10=7,Data!$J$106,
Z10=8,Data!$J$107,
Z10=9,Data!$J$108,
Z10=10,Data!J$109,
Z10=11,Data!J$110,
Z10=12,Data!J$111,
Z10=13,Data!J$112,
Z10=14,Data!$J$113,
Z10=15,Data!$J$114,
Z10=16,Data!$J$115,
Z10=17,Data!$J$116,
Z10=18,Data!$J$117,
Z10=19,Data!$J$118,
Z10=20,Data!$J$119,
Z10=21,Data!$J$120,
Z10=0,Data!$J$121)*K10),"")</f>
        <v/>
      </c>
      <c r="AG10" s="947" t="str">
        <f>IFERROR((ifs(
Z10=1,Data!$K$100,
Z10=2,Data!$K$101,
Z10=3,Data!$K$102,
Z10=4,Data!$K$103,
Z10=5,Data!$K$104,
Z10=6,Data!$K$105,
Z10=7,Data!$K$106,
Z10=8,Data!$K$107,
Z10=9,Data!$K$108,
Z10=10,Data!K$109,
Z10=11,Data!K$110,
Z10=12,Data!K$111,
Z10=13,Data!$K$112,
Z10=14,Data!$K$113,
Z10=15,Data!$K$114,
Z10=16,Data!$K$115,
Z10=17,Data!$K$116,
Z10=18,Data!$K$117,
Z10=19,Data!$K$118,
Z10=20,Data!$K$119,
Z10=21,Data!$K$120,
Z10=0,Data!$K$121)*K10),"")</f>
        <v/>
      </c>
      <c r="AH10" s="947" t="str">
        <f>IFERROR((ifs(
Z10=1,Data!$L$100,
Z10=2,Data!$L$101,
Z10=3,Data!$L$102,
Z10=4,Data!$L$103,
Z10=5,Data!$L$104,
Z10=6,Data!$L$105,
Z10=7,Data!$L$106,
Z10=8,Data!$L$107,
Z10=9,Data!$L$108,
Z10=10,Data!L$109,
Z10=11,Data!L$110,
Z10=12,Data!L$111,
Z10=13,Data!$L$112,
Z10=14,Data!$L$113,
Z10=15,Data!$L$114,
Z10=16,Data!$L$115,
Z10=17,Data!$L$116,
Z10=18,Data!$L$117,
Z10=19,Data!$L$118,
Z10=20,Data!$L$119,
Z10=21,Data!$L$120,
Z10=0,Data!$L$121)*K10),"")</f>
        <v/>
      </c>
      <c r="AI10" s="950" t="str">
        <f>'Registro Veh'!J22</f>
        <v/>
      </c>
      <c r="AJ10" s="950" t="str">
        <f>'Registro Veh'!M22</f>
        <v/>
      </c>
      <c r="AK10" s="951"/>
      <c r="AL10" s="951"/>
      <c r="AM10" s="951"/>
      <c r="AN10" s="951"/>
    </row>
    <row r="11">
      <c r="A11" s="941" t="str">
        <f>'Registro Veh'!B22</f>
        <v/>
      </c>
      <c r="B11" s="941" t="str">
        <f>Equipo!$F$2</f>
        <v>4.0</v>
      </c>
      <c r="C11" s="941" t="str">
        <f>Equipo!$E$14</f>
        <v/>
      </c>
      <c r="D11" s="941" t="str">
        <f>Equipo!$E$10</f>
        <v/>
      </c>
      <c r="E11" s="941" t="str">
        <f>'Registro Veh'!C22</f>
        <v/>
      </c>
      <c r="F11" s="941" t="str">
        <f>'Registro Veh'!D22</f>
        <v/>
      </c>
      <c r="G11" s="941" t="str">
        <f>'Registro Veh'!E22</f>
        <v/>
      </c>
      <c r="H11" s="941" t="str">
        <f>'Registro Veh'!F22</f>
        <v/>
      </c>
      <c r="I11" s="942" t="str">
        <f>'Registro Veh'!G22</f>
        <v/>
      </c>
      <c r="J11" s="942" t="str">
        <f>'Registro Veh'!I22</f>
        <v/>
      </c>
      <c r="K11" s="942">
        <f>'Registro Veh'!K22</f>
        <v>0</v>
      </c>
      <c r="L11" s="942" t="str">
        <f>'Registro Veh'!L22</f>
        <v/>
      </c>
      <c r="M11" s="942" t="str">
        <f>'Registro Veh'!N22</f>
        <v> </v>
      </c>
      <c r="N11" s="943" t="str">
        <f>IFERROR(IFS(E11='BBDD R'!$F$2,'BBDD R'!$G$2,E11='BBDD R'!$F$3,'BBDD R'!$G$3,E11='BBDD R'!$F$4,'BBDD R'!$G$4,E11='BBDD R'!$F$5,'BBDD R'!$G$5,E11='BBDD R'!$F$6,'BBDD R'!$G$6,E11='BBDD R'!$F$7,'BBDD R'!$G$7),"")</f>
        <v/>
      </c>
      <c r="O11" s="943" t="str">
        <f>IFERROR(IFS(E11='BBDD R'!$F$2,'BBDD R'!$H$2,E11='BBDD R'!$F$3,'BBDD R'!$H$3,E11='BBDD R'!$F$4,'BBDD R'!$H$4,E11='BBDD R'!$F$5,'BBDD R'!$H$5,E11='BBDD R'!$F$6,'BBDD R'!$H$6,E11='BBDD R'!$F$7,'BBDD R'!$H$7),"")</f>
        <v/>
      </c>
      <c r="P11" s="944" t="str">
        <f>IFERROR(IFS(E11='BBDD R'!$F$2,'BBDD R'!$I$2,E11='BBDD R'!$F$3,'BBDD R'!$I$3,E11='BBDD R'!$F$4,'BBDD R'!$I$4,E11='BBDD R'!$F$5,'BBDD R'!$I$5,E11='BBDD R'!$F$6,'BBDD R'!$I$6,E11='BBDD R'!$F$7,'BBDD R'!$I$7),"")</f>
        <v/>
      </c>
      <c r="Q11" s="945" t="str">
        <f>IFERROR(IFS(E11='BBDD R'!$F$2,'BBDD R'!$J$2,E11='BBDD R'!$F$3,'BBDD R'!$J$3,E11='BBDD R'!$F$4,'BBDD R'!$J$4,E11='BBDD R'!$F$5,'BBDD R'!$J$5,E11='BBDD R'!$F$6,'BBDD R'!$J$6,E11='BBDD R'!$F$7,'BBDD R'!$J$7))</f>
        <v/>
      </c>
      <c r="R11" s="945" t="str">
        <f>IFERROR(IFS(E11='BBDD R'!$F$2,'BBDD R'!$K$2,E11='BBDD R'!$F$3,'BBDD R'!$K$3,E11='BBDD R'!$F$4,'BBDD R'!$K$4,E11='BBDD R'!$F$5,'BBDD R'!$K$5,E11='BBDD R'!$F$6,'BBDD R'!$K$6,E11='BBDD R'!$F$7,'BBDD R'!$K$7),"")</f>
        <v/>
      </c>
      <c r="S11" s="944" t="str">
        <f>IFERROR(IFS(E11='BBDD R'!$F$2,'BBDD R'!$L$2,E11='BBDD R'!$F$3,'BBDD R'!$L$3,E11='BBDD R'!$F$4,'BBDD R'!$L$4,E11='BBDD R'!$F$5,'BBDD R'!$L$5,E11='BBDD R'!$F$6,'BBDD R'!$L$6,E11='BBDD R'!$F$7,'BBDD R'!$L$7),"")</f>
        <v/>
      </c>
      <c r="T11" s="944" t="str">
        <f>IFERROR(IFS(E11='BBDD R'!$F$2,'BBDD R'!$M$2,E11='BBDD R'!$F$3,'BBDD R'!$M$3,E11='BBDD R'!$F$4,'BBDD R'!$M$4,E11='BBDD R'!$F$5,'BBDD R'!$M$5,E11='BBDD R'!$F$6,'BBDD R'!$M$6,E11='BBDD R'!$F$7,'BBDD R'!$M$7),"")</f>
        <v/>
      </c>
      <c r="U11" s="944" t="str">
        <f>IFERROR(IFS(E11='BBDD R'!$F$2,'BBDD R'!$N$2,E11='BBDD R'!$F$3,'BBDD R'!$N$3,E11='BBDD R'!$F$4,'BBDD R'!$N$4,E11='BBDD R'!$F$5,'BBDD R'!$N$5,E11='BBDD R'!$F$6,'BBDD R'!$N$6,E11='BBDD R'!$F$7,'BBDD R'!$N$7),"")</f>
        <v/>
      </c>
      <c r="V11" s="944" t="str">
        <f>IFERROR(IFS(E11='BBDD R'!$F$2,'BBDD R'!$O$2,E11='BBDD R'!$F$3,'BBDD R'!$O$3,E11='BBDD R'!$F$4,'BBDD R'!$O$4,E11='BBDD R'!$F$5,'BBDD R'!$O$5,E11='BBDD R'!$F$6,'BBDD R'!$O$6,E11='BBDD R'!$F$7,'BBDD R'!$O$7),"")</f>
        <v/>
      </c>
      <c r="W11" s="946" t="str">
        <f>IFERROR(IFS(E11='BBDD R'!$F$2,'BBDD R'!$P$2,E11='BBDD R'!$F$3,'BBDD R'!$P$3,E11='BBDD R'!$F$4,'BBDD R'!$P$4,E11='BBDD R'!$F$5,'BBDD R'!$P$5,E11='BBDD R'!$F$6,'BBDD R'!$P$6,E11='BBDD R'!$F$7,'BBDD R'!$P$7),"")</f>
        <v/>
      </c>
      <c r="X11" s="944" t="str">
        <f>IFERROR(IFS(E11='BBDD R'!$F$2,'BBDD R'!$Q$2,E11='BBDD R'!$F$3,'BBDD R'!$Q$3,E11='BBDD R'!$F$4,'BBDD R'!$Q$4,E11='BBDD R'!$F$5,'BBDD R'!$Q$5,E11='BBDD R'!$F$6,'BBDD R'!$Q$6,E11='BBDD R'!$F$7,'BBDD R'!$Q$7),"")</f>
        <v/>
      </c>
      <c r="Y11" s="944" t="str">
        <f>IFERROR(IFS(E11='BBDD R'!$F$2,'BBDD R'!$R$2,E11='BBDD R'!$F$3,'BBDD R'!$R$3,E11='BBDD R'!$F$4,'BBDD R'!$R$4,E11='BBDD R'!$F$5,'BBDD R'!$R$5,E11='BBDD R'!$F$6,'BBDD R'!$R$6,E11='BBDD R'!$F$7,'BBDD R'!$R$7),"")</f>
        <v/>
      </c>
      <c r="Z11" s="944" t="str">
        <f t="array" ref="Z11">IFERROR(ifs(AND(M11="Gasolina",O11="Vehículo Liviano (Sedán, Compacto)"),1
,AND(M11="Gasolina",O11="Vehículo Liviano (SUV, Jeep, Station Wagon)"),2
,AND(M11="Gasolina",O11="Utilitario, Furgón"),3
,AND(M11="Gasolina",O11="Camioneta 4x2"),4
,AND(M11="Gasolina",O11="Camioneta 4x4"),5
,AND(M11="Gasolina",O11="Camión liviano (hasta 3.5 ton)"),6
,AND(M11="Gasolina",O11="Camión mediano"),7
,AND(M11="Gasolina",O11="Camión pesado"),8
,AND(M11="Gasolina",O11="Maquinaria"),9
,AND(M11="Gasolina",O11="Otro (especifique): "),10
,AND(M11="Diesel",O11="Vehículo Liviano (Sedán, Compacto)"),11
,AND(M11="Diesel",O11="Vehículo Liviano (SUV, Jeep, Station Wagon)"),12
,AND(M11="Diesel",O11="Utilitario, Furgón"),13
,AND(M11="Diesel",O11="Camioneta 4x2"),14
,AND(M11="Diesel",O11="Camioneta 4x4"),15
,AND(M11="Diesel",O11="Camión liviano (hasta 3.5 ton)"),16
,AND(M11="Diesel",O11="Camión mediano"),17
,AND(M11="Diesel",O11="Camión pesado"),18
,AND(M11="Diesel",O11="Maquinaria"),19
,AND(M11="Diesel",O11="Otro (especifique): "),20
,O11="Selecciona...",21),"")</f>
        <v/>
      </c>
      <c r="AA11" s="947" t="str">
        <f>IFERROR((ifs(Z11=1,Data!$D$100,Z11=2,Data!$D$101,Z11=3,Data!$D$102,Z11=4,Data!$D$103,Z11=5,Data!$D$104,Z11=6,Data!$D$105,Z11=7,Data!$D$106,Z11=8,Data!$D$107,Z11=9,Data!$D$108,Z11=10,Data!$D$109,Z11=11,Data!$D$110,Z11=12,Data!$D$111,Z11=13,Data!$D$112,Z11=14,Data!$D$113,Z11=15,Data!$D$114,Z11=16,Data!$D$115,Z11=17,Data!$D$116,Z11=18,Data!$D$117,Z11=19,Data!$D$118,Z11=20,Data!$D$119,Z11=21,Data!$D$120,Z11=0,Data!$D$121))*K11,"")</f>
        <v/>
      </c>
      <c r="AB11" s="947" t="str">
        <f>IFERROR((ifs(Z11=1,Data!$E$100,Z11=2,Data!$E$101,Z11=3,Data!$E$102,Z11=4,Data!$E$103,Z11=5,Data!$E$104,Z11=6,Data!$E$105,Z11=7,Data!$E$106,Z11=8,Data!$E$107,Z11=9,Data!$E$108,Z11=10,Data!$E$109,Z11=11,Data!$E$110,Z11=12,Data!$E$111,Z11=13,Data!$E$112,Z11=14,Data!$E$113,Z11=15,Data!$E$114,Z11=16,Data!$E$115,Z11=17,Data!$E$116,Z11=18,Data!$E$117,Z11=19,Data!$E$118,Z11=20,Data!$E$119,Z11=21,Data!$E$120,Z11=0,Data!$E$121))*K11/1000,"")</f>
        <v/>
      </c>
      <c r="AC11" s="948" t="str">
        <f>IFERROR((ifs(
Z11=1,Data!$G$100,
Z11=2,Data!$G$101,
Z11=3,Data!$G$102,
Z11=4,Data!$G$103,
Z11=5,Data!$G$104,
Z11=6,Data!$G$105,
Z11=7,Data!$G$106,
Z11=8,Data!$G$107,
Z11=9,Data!$G$108,
Z11=10,Data!G$109,
Z11=11,Data!G$110,
Z11=12,Data!G$111,
Z11=13,Data!$G$112,
Z11=14,Data!$G$113,
Z11=15,Data!$G$114,
Z11=16,Data!$G$115,
Z11=17,Data!$G$116,
Z11=18,Data!$G$117,
Z11=19,Data!$G$118,
Z11=20,Data!$G$119,
Z11=21,Data!$G$120,
Z11=0,Data!$G$121))
*K11/1000,"")</f>
        <v/>
      </c>
      <c r="AD11" s="949" t="str">
        <f>IFERROR((ifs(
Z11=1,Data!$H$100,
Z11=2,Data!$H$101,
Z11=3,Data!$H$102,
Z11=4,Data!$H$103,
Z11=5,Data!$H$104,
Z11=6,Data!$H$105,
Z11=7,Data!$H$106,
Z11=8,Data!$H$107,
Z11=9,Data!$H$108,
Z11=10,Data!H$109,
Z11=11,Data!H$110,
Z11=12,Data!H$111,
Z11=13,Data!$H$112,
Z11=14,Data!$H$113,
Z11=15,Data!$H$114,
Z11=16,Data!$H$115,
Z11=17,Data!$H$116,
Z11=18,Data!$H$117,
Z11=19,Data!$H$118,
Z11=20,Data!$H$119,
Z11=21,Data!$H$120,
Z11=0,Data!$H$121))*K11/1000,"")</f>
        <v/>
      </c>
      <c r="AE11" s="948" t="str">
        <f>IFERROR((ifs(
Z11=1,Data!$I$100,
Z11=2,Data!$I$101,
Z11=3,Data!$I$102,
Z11=4,Data!$I$103,
Z11=5,Data!$I$104,
Z11=6,Data!$I$105,
Z11=7,Data!$I$106,
Z11=8,Data!$I$107,
Z11=9,Data!$I$108,
Z11=10,Data!I$109,
Z11=11,Data!I$110,
Z11=12,Data!I$111,
Z11=13,Data!$I$112,
Z11=14,Data!$I$113,
Z11=15,Data!$I$114,
Z11=16,Data!$I$115,
Z11=17,Data!$I$116,
Z11=18,Data!$I$117,
Z11=19,Data!$I$118,
Z11=20,Data!$I$119,
Z11=21,Data!$I$120,
Z11=0,Data!$I$121)*K11/1000),"")</f>
        <v/>
      </c>
      <c r="AF11" s="947" t="str">
        <f>IFERROR((ifs(
Z11=1,Data!$J$100,
Z11=2,Data!$J$101,
Z11=3,Data!$J$102,
Z11=4,Data!$J$103,
Z11=5,Data!$J$104,
Z11=6,Data!$J$105,
Z11=7,Data!$J$106,
Z11=8,Data!$J$107,
Z11=9,Data!$J$108,
Z11=10,Data!J$109,
Z11=11,Data!J$110,
Z11=12,Data!J$111,
Z11=13,Data!J$112,
Z11=14,Data!$J$113,
Z11=15,Data!$J$114,
Z11=16,Data!$J$115,
Z11=17,Data!$J$116,
Z11=18,Data!$J$117,
Z11=19,Data!$J$118,
Z11=20,Data!$J$119,
Z11=21,Data!$J$120,
Z11=0,Data!$J$121)*K11),"")</f>
        <v/>
      </c>
      <c r="AG11" s="947" t="str">
        <f>IFERROR((ifs(
Z11=1,Data!$K$100,
Z11=2,Data!$K$101,
Z11=3,Data!$K$102,
Z11=4,Data!$K$103,
Z11=5,Data!$K$104,
Z11=6,Data!$K$105,
Z11=7,Data!$K$106,
Z11=8,Data!$K$107,
Z11=9,Data!$K$108,
Z11=10,Data!K$109,
Z11=11,Data!K$110,
Z11=12,Data!K$111,
Z11=13,Data!$K$112,
Z11=14,Data!$K$113,
Z11=15,Data!$K$114,
Z11=16,Data!$K$115,
Z11=17,Data!$K$116,
Z11=18,Data!$K$117,
Z11=19,Data!$K$118,
Z11=20,Data!$K$119,
Z11=21,Data!$K$120,
Z11=0,Data!$K$121)*K11),"")</f>
        <v/>
      </c>
      <c r="AH11" s="947" t="str">
        <f>IFERROR((ifs(
Z11=1,Data!$L$100,
Z11=2,Data!$L$101,
Z11=3,Data!$L$102,
Z11=4,Data!$L$103,
Z11=5,Data!$L$104,
Z11=6,Data!$L$105,
Z11=7,Data!$L$106,
Z11=8,Data!$L$107,
Z11=9,Data!$L$108,
Z11=10,Data!L$109,
Z11=11,Data!L$110,
Z11=12,Data!L$111,
Z11=13,Data!$L$112,
Z11=14,Data!$L$113,
Z11=15,Data!$L$114,
Z11=16,Data!$L$115,
Z11=17,Data!$L$116,
Z11=18,Data!$L$117,
Z11=19,Data!$L$118,
Z11=20,Data!$L$119,
Z11=21,Data!$L$120,
Z11=0,Data!$L$121)*K11),"")</f>
        <v/>
      </c>
      <c r="AI11" s="950" t="str">
        <f>'Registro Veh'!J23</f>
        <v/>
      </c>
      <c r="AJ11" s="950" t="str">
        <f>'Registro Veh'!M23</f>
        <v/>
      </c>
      <c r="AK11" s="951"/>
      <c r="AL11" s="951"/>
      <c r="AM11" s="951"/>
      <c r="AN11" s="951"/>
    </row>
    <row r="12">
      <c r="A12" s="941" t="str">
        <f>'Registro Veh'!B23</f>
        <v/>
      </c>
      <c r="B12" s="941" t="str">
        <f>Equipo!$F$2</f>
        <v>4.0</v>
      </c>
      <c r="C12" s="941" t="str">
        <f>Equipo!$E$14</f>
        <v/>
      </c>
      <c r="D12" s="941" t="str">
        <f>Equipo!$E$10</f>
        <v/>
      </c>
      <c r="E12" s="941" t="str">
        <f>'Registro Veh'!C23</f>
        <v/>
      </c>
      <c r="F12" s="941" t="str">
        <f>'Registro Veh'!D23</f>
        <v/>
      </c>
      <c r="G12" s="941" t="str">
        <f>'Registro Veh'!E23</f>
        <v/>
      </c>
      <c r="H12" s="941" t="str">
        <f>'Registro Veh'!F23</f>
        <v/>
      </c>
      <c r="I12" s="942" t="str">
        <f>'Registro Veh'!G23</f>
        <v/>
      </c>
      <c r="J12" s="942" t="str">
        <f>'Registro Veh'!I23</f>
        <v/>
      </c>
      <c r="K12" s="942">
        <f>'Registro Veh'!K23</f>
        <v>0</v>
      </c>
      <c r="L12" s="942" t="str">
        <f>'Registro Veh'!L23</f>
        <v/>
      </c>
      <c r="M12" s="942" t="str">
        <f>'Registro Veh'!N23</f>
        <v> </v>
      </c>
      <c r="N12" s="943" t="str">
        <f>IFERROR(IFS(E12='BBDD R'!$F$2,'BBDD R'!$G$2,E12='BBDD R'!$F$3,'BBDD R'!$G$3,E12='BBDD R'!$F$4,'BBDD R'!$G$4,E12='BBDD R'!$F$5,'BBDD R'!$G$5,E12='BBDD R'!$F$6,'BBDD R'!$G$6,E12='BBDD R'!$F$7,'BBDD R'!$G$7),"")</f>
        <v/>
      </c>
      <c r="O12" s="943" t="str">
        <f>IFERROR(IFS(E12='BBDD R'!$F$2,'BBDD R'!$H$2,E12='BBDD R'!$F$3,'BBDD R'!$H$3,E12='BBDD R'!$F$4,'BBDD R'!$H$4,E12='BBDD R'!$F$5,'BBDD R'!$H$5,E12='BBDD R'!$F$6,'BBDD R'!$H$6,E12='BBDD R'!$F$7,'BBDD R'!$H$7),"")</f>
        <v/>
      </c>
      <c r="P12" s="944" t="str">
        <f>IFERROR(IFS(E12='BBDD R'!$F$2,'BBDD R'!$I$2,E12='BBDD R'!$F$3,'BBDD R'!$I$3,E12='BBDD R'!$F$4,'BBDD R'!$I$4,E12='BBDD R'!$F$5,'BBDD R'!$I$5,E12='BBDD R'!$F$6,'BBDD R'!$I$6,E12='BBDD R'!$F$7,'BBDD R'!$I$7),"")</f>
        <v/>
      </c>
      <c r="Q12" s="945" t="str">
        <f>IFERROR(IFS(E12='BBDD R'!$F$2,'BBDD R'!$J$2,E12='BBDD R'!$F$3,'BBDD R'!$J$3,E12='BBDD R'!$F$4,'BBDD R'!$J$4,E12='BBDD R'!$F$5,'BBDD R'!$J$5,E12='BBDD R'!$F$6,'BBDD R'!$J$6,E12='BBDD R'!$F$7,'BBDD R'!$J$7))</f>
        <v/>
      </c>
      <c r="R12" s="945" t="str">
        <f>IFERROR(IFS(E12='BBDD R'!$F$2,'BBDD R'!$K$2,E12='BBDD R'!$F$3,'BBDD R'!$K$3,E12='BBDD R'!$F$4,'BBDD R'!$K$4,E12='BBDD R'!$F$5,'BBDD R'!$K$5,E12='BBDD R'!$F$6,'BBDD R'!$K$6,E12='BBDD R'!$F$7,'BBDD R'!$K$7),"")</f>
        <v/>
      </c>
      <c r="S12" s="944" t="str">
        <f>IFERROR(IFS(E12='BBDD R'!$F$2,'BBDD R'!$L$2,E12='BBDD R'!$F$3,'BBDD R'!$L$3,E12='BBDD R'!$F$4,'BBDD R'!$L$4,E12='BBDD R'!$F$5,'BBDD R'!$L$5,E12='BBDD R'!$F$6,'BBDD R'!$L$6,E12='BBDD R'!$F$7,'BBDD R'!$L$7),"")</f>
        <v/>
      </c>
      <c r="T12" s="944" t="str">
        <f>IFERROR(IFS(E12='BBDD R'!$F$2,'BBDD R'!$M$2,E12='BBDD R'!$F$3,'BBDD R'!$M$3,E12='BBDD R'!$F$4,'BBDD R'!$M$4,E12='BBDD R'!$F$5,'BBDD R'!$M$5,E12='BBDD R'!$F$6,'BBDD R'!$M$6,E12='BBDD R'!$F$7,'BBDD R'!$M$7),"")</f>
        <v/>
      </c>
      <c r="U12" s="944" t="str">
        <f>IFERROR(IFS(E12='BBDD R'!$F$2,'BBDD R'!$N$2,E12='BBDD R'!$F$3,'BBDD R'!$N$3,E12='BBDD R'!$F$4,'BBDD R'!$N$4,E12='BBDD R'!$F$5,'BBDD R'!$N$5,E12='BBDD R'!$F$6,'BBDD R'!$N$6,E12='BBDD R'!$F$7,'BBDD R'!$N$7),"")</f>
        <v/>
      </c>
      <c r="V12" s="944" t="str">
        <f>IFERROR(IFS(E12='BBDD R'!$F$2,'BBDD R'!$O$2,E12='BBDD R'!$F$3,'BBDD R'!$O$3,E12='BBDD R'!$F$4,'BBDD R'!$O$4,E12='BBDD R'!$F$5,'BBDD R'!$O$5,E12='BBDD R'!$F$6,'BBDD R'!$O$6,E12='BBDD R'!$F$7,'BBDD R'!$O$7),"")</f>
        <v/>
      </c>
      <c r="W12" s="946" t="str">
        <f>IFERROR(IFS(E12='BBDD R'!$F$2,'BBDD R'!$P$2,E12='BBDD R'!$F$3,'BBDD R'!$P$3,E12='BBDD R'!$F$4,'BBDD R'!$P$4,E12='BBDD R'!$F$5,'BBDD R'!$P$5,E12='BBDD R'!$F$6,'BBDD R'!$P$6,E12='BBDD R'!$F$7,'BBDD R'!$P$7),"")</f>
        <v/>
      </c>
      <c r="X12" s="944" t="str">
        <f>IFERROR(IFS(E12='BBDD R'!$F$2,'BBDD R'!$Q$2,E12='BBDD R'!$F$3,'BBDD R'!$Q$3,E12='BBDD R'!$F$4,'BBDD R'!$Q$4,E12='BBDD R'!$F$5,'BBDD R'!$Q$5,E12='BBDD R'!$F$6,'BBDD R'!$Q$6,E12='BBDD R'!$F$7,'BBDD R'!$Q$7),"")</f>
        <v/>
      </c>
      <c r="Y12" s="944" t="str">
        <f>IFERROR(IFS(E12='BBDD R'!$F$2,'BBDD R'!$R$2,E12='BBDD R'!$F$3,'BBDD R'!$R$3,E12='BBDD R'!$F$4,'BBDD R'!$R$4,E12='BBDD R'!$F$5,'BBDD R'!$R$5,E12='BBDD R'!$F$6,'BBDD R'!$R$6,E12='BBDD R'!$F$7,'BBDD R'!$R$7),"")</f>
        <v/>
      </c>
      <c r="Z12" s="944" t="str">
        <f t="array" ref="Z12">IFERROR(ifs(AND(M12="Gasolina",O12="Vehículo Liviano (Sedán, Compacto)"),1
,AND(M12="Gasolina",O12="Vehículo Liviano (SUV, Jeep, Station Wagon)"),2
,AND(M12="Gasolina",O12="Utilitario, Furgón"),3
,AND(M12="Gasolina",O12="Camioneta 4x2"),4
,AND(M12="Gasolina",O12="Camioneta 4x4"),5
,AND(M12="Gasolina",O12="Camión liviano (hasta 3.5 ton)"),6
,AND(M12="Gasolina",O12="Camión mediano"),7
,AND(M12="Gasolina",O12="Camión pesado"),8
,AND(M12="Gasolina",O12="Maquinaria"),9
,AND(M12="Gasolina",O12="Otro (especifique): "),10
,AND(M12="Diesel",O12="Vehículo Liviano (Sedán, Compacto)"),11
,AND(M12="Diesel",O12="Vehículo Liviano (SUV, Jeep, Station Wagon)"),12
,AND(M12="Diesel",O12="Utilitario, Furgón"),13
,AND(M12="Diesel",O12="Camioneta 4x2"),14
,AND(M12="Diesel",O12="Camioneta 4x4"),15
,AND(M12="Diesel",O12="Camión liviano (hasta 3.5 ton)"),16
,AND(M12="Diesel",O12="Camión mediano"),17
,AND(M12="Diesel",O12="Camión pesado"),18
,AND(M12="Diesel",O12="Maquinaria"),19
,AND(M12="Diesel",O12="Otro (especifique): "),20
,O12="Selecciona...",21),"")</f>
        <v/>
      </c>
      <c r="AA12" s="947" t="str">
        <f>IFERROR((ifs(Z12=1,Data!$D$100,Z12=2,Data!$D$101,Z12=3,Data!$D$102,Z12=4,Data!$D$103,Z12=5,Data!$D$104,Z12=6,Data!$D$105,Z12=7,Data!$D$106,Z12=8,Data!$D$107,Z12=9,Data!$D$108,Z12=10,Data!$D$109,Z12=11,Data!$D$110,Z12=12,Data!$D$111,Z12=13,Data!$D$112,Z12=14,Data!$D$113,Z12=15,Data!$D$114,Z12=16,Data!$D$115,Z12=17,Data!$D$116,Z12=18,Data!$D$117,Z12=19,Data!$D$118,Z12=20,Data!$D$119,Z12=21,Data!$D$120,Z12=0,Data!$D$121))*K12,"")</f>
        <v/>
      </c>
      <c r="AB12" s="947" t="str">
        <f>IFERROR((ifs(Z12=1,Data!$E$100,Z12=2,Data!$E$101,Z12=3,Data!$E$102,Z12=4,Data!$E$103,Z12=5,Data!$E$104,Z12=6,Data!$E$105,Z12=7,Data!$E$106,Z12=8,Data!$E$107,Z12=9,Data!$E$108,Z12=10,Data!$E$109,Z12=11,Data!$E$110,Z12=12,Data!$E$111,Z12=13,Data!$E$112,Z12=14,Data!$E$113,Z12=15,Data!$E$114,Z12=16,Data!$E$115,Z12=17,Data!$E$116,Z12=18,Data!$E$117,Z12=19,Data!$E$118,Z12=20,Data!$E$119,Z12=21,Data!$E$120,Z12=0,Data!$E$121))*K12/1000,"")</f>
        <v/>
      </c>
      <c r="AC12" s="948" t="str">
        <f>IFERROR((ifs(
Z12=1,Data!$G$100,
Z12=2,Data!$G$101,
Z12=3,Data!$G$102,
Z12=4,Data!$G$103,
Z12=5,Data!$G$104,
Z12=6,Data!$G$105,
Z12=7,Data!$G$106,
Z12=8,Data!$G$107,
Z12=9,Data!$G$108,
Z12=10,Data!G$109,
Z12=11,Data!G$110,
Z12=12,Data!G$111,
Z12=13,Data!$G$112,
Z12=14,Data!$G$113,
Z12=15,Data!$G$114,
Z12=16,Data!$G$115,
Z12=17,Data!$G$116,
Z12=18,Data!$G$117,
Z12=19,Data!$G$118,
Z12=20,Data!$G$119,
Z12=21,Data!$G$120,
Z12=0,Data!$G$121))
*K12/1000,"")</f>
        <v/>
      </c>
      <c r="AD12" s="949" t="str">
        <f>IFERROR((ifs(
Z12=1,Data!$H$100,
Z12=2,Data!$H$101,
Z12=3,Data!$H$102,
Z12=4,Data!$H$103,
Z12=5,Data!$H$104,
Z12=6,Data!$H$105,
Z12=7,Data!$H$106,
Z12=8,Data!$H$107,
Z12=9,Data!$H$108,
Z12=10,Data!H$109,
Z12=11,Data!H$110,
Z12=12,Data!H$111,
Z12=13,Data!$H$112,
Z12=14,Data!$H$113,
Z12=15,Data!$H$114,
Z12=16,Data!$H$115,
Z12=17,Data!$H$116,
Z12=18,Data!$H$117,
Z12=19,Data!$H$118,
Z12=20,Data!$H$119,
Z12=21,Data!$H$120,
Z12=0,Data!$H$121))*K12/1000,"")</f>
        <v/>
      </c>
      <c r="AE12" s="948" t="str">
        <f>IFERROR((ifs(
Z12=1,Data!$I$100,
Z12=2,Data!$I$101,
Z12=3,Data!$I$102,
Z12=4,Data!$I$103,
Z12=5,Data!$I$104,
Z12=6,Data!$I$105,
Z12=7,Data!$I$106,
Z12=8,Data!$I$107,
Z12=9,Data!$I$108,
Z12=10,Data!I$109,
Z12=11,Data!I$110,
Z12=12,Data!I$111,
Z12=13,Data!$I$112,
Z12=14,Data!$I$113,
Z12=15,Data!$I$114,
Z12=16,Data!$I$115,
Z12=17,Data!$I$116,
Z12=18,Data!$I$117,
Z12=19,Data!$I$118,
Z12=20,Data!$I$119,
Z12=21,Data!$I$120,
Z12=0,Data!$I$121)*K12/1000),"")</f>
        <v/>
      </c>
      <c r="AF12" s="947" t="str">
        <f>IFERROR((ifs(
Z12=1,Data!$J$100,
Z12=2,Data!$J$101,
Z12=3,Data!$J$102,
Z12=4,Data!$J$103,
Z12=5,Data!$J$104,
Z12=6,Data!$J$105,
Z12=7,Data!$J$106,
Z12=8,Data!$J$107,
Z12=9,Data!$J$108,
Z12=10,Data!J$109,
Z12=11,Data!J$110,
Z12=12,Data!J$111,
Z12=13,Data!J$112,
Z12=14,Data!$J$113,
Z12=15,Data!$J$114,
Z12=16,Data!$J$115,
Z12=17,Data!$J$116,
Z12=18,Data!$J$117,
Z12=19,Data!$J$118,
Z12=20,Data!$J$119,
Z12=21,Data!$J$120,
Z12=0,Data!$J$121)*K12),"")</f>
        <v/>
      </c>
      <c r="AG12" s="947" t="str">
        <f>IFERROR((ifs(
Z12=1,Data!$K$100,
Z12=2,Data!$K$101,
Z12=3,Data!$K$102,
Z12=4,Data!$K$103,
Z12=5,Data!$K$104,
Z12=6,Data!$K$105,
Z12=7,Data!$K$106,
Z12=8,Data!$K$107,
Z12=9,Data!$K$108,
Z12=10,Data!K$109,
Z12=11,Data!K$110,
Z12=12,Data!K$111,
Z12=13,Data!$K$112,
Z12=14,Data!$K$113,
Z12=15,Data!$K$114,
Z12=16,Data!$K$115,
Z12=17,Data!$K$116,
Z12=18,Data!$K$117,
Z12=19,Data!$K$118,
Z12=20,Data!$K$119,
Z12=21,Data!$K$120,
Z12=0,Data!$K$121)*K12),"")</f>
        <v/>
      </c>
      <c r="AH12" s="947" t="str">
        <f>IFERROR((ifs(
Z12=1,Data!$L$100,
Z12=2,Data!$L$101,
Z12=3,Data!$L$102,
Z12=4,Data!$L$103,
Z12=5,Data!$L$104,
Z12=6,Data!$L$105,
Z12=7,Data!$L$106,
Z12=8,Data!$L$107,
Z12=9,Data!$L$108,
Z12=10,Data!L$109,
Z12=11,Data!L$110,
Z12=12,Data!L$111,
Z12=13,Data!$L$112,
Z12=14,Data!$L$113,
Z12=15,Data!$L$114,
Z12=16,Data!$L$115,
Z12=17,Data!$L$116,
Z12=18,Data!$L$117,
Z12=19,Data!$L$118,
Z12=20,Data!$L$119,
Z12=21,Data!$L$120,
Z12=0,Data!$L$121)*K12),"")</f>
        <v/>
      </c>
      <c r="AI12" s="950" t="str">
        <f>'Registro Veh'!J24</f>
        <v/>
      </c>
      <c r="AJ12" s="950" t="str">
        <f>'Registro Veh'!M24</f>
        <v/>
      </c>
      <c r="AK12" s="951"/>
      <c r="AL12" s="951"/>
      <c r="AM12" s="951"/>
      <c r="AN12" s="951"/>
    </row>
    <row r="13">
      <c r="A13" s="941" t="str">
        <f>'Registro Veh'!B24</f>
        <v/>
      </c>
      <c r="B13" s="941" t="str">
        <f>Equipo!$F$2</f>
        <v>4.0</v>
      </c>
      <c r="C13" s="941" t="str">
        <f>Equipo!$E$14</f>
        <v/>
      </c>
      <c r="D13" s="941" t="str">
        <f>Equipo!$E$10</f>
        <v/>
      </c>
      <c r="E13" s="941" t="str">
        <f>'Registro Veh'!C24</f>
        <v/>
      </c>
      <c r="F13" s="941" t="str">
        <f>'Registro Veh'!D24</f>
        <v/>
      </c>
      <c r="G13" s="941" t="str">
        <f>'Registro Veh'!E24</f>
        <v/>
      </c>
      <c r="H13" s="941" t="str">
        <f>'Registro Veh'!F24</f>
        <v/>
      </c>
      <c r="I13" s="942" t="str">
        <f>'Registro Veh'!G24</f>
        <v/>
      </c>
      <c r="J13" s="942" t="str">
        <f>'Registro Veh'!I24</f>
        <v/>
      </c>
      <c r="K13" s="942">
        <f>'Registro Veh'!K24</f>
        <v>0</v>
      </c>
      <c r="L13" s="942" t="str">
        <f>'Registro Veh'!L24</f>
        <v/>
      </c>
      <c r="M13" s="942" t="str">
        <f>'Registro Veh'!N24</f>
        <v> </v>
      </c>
      <c r="N13" s="943" t="str">
        <f>IFERROR(IFS(E13='BBDD R'!$F$2,'BBDD R'!$G$2,E13='BBDD R'!$F$3,'BBDD R'!$G$3,E13='BBDD R'!$F$4,'BBDD R'!$G$4,E13='BBDD R'!$F$5,'BBDD R'!$G$5,E13='BBDD R'!$F$6,'BBDD R'!$G$6,E13='BBDD R'!$F$7,'BBDD R'!$G$7),"")</f>
        <v/>
      </c>
      <c r="O13" s="943" t="str">
        <f>IFERROR(IFS(E13='BBDD R'!$F$2,'BBDD R'!$H$2,E13='BBDD R'!$F$3,'BBDD R'!$H$3,E13='BBDD R'!$F$4,'BBDD R'!$H$4,E13='BBDD R'!$F$5,'BBDD R'!$H$5,E13='BBDD R'!$F$6,'BBDD R'!$H$6,E13='BBDD R'!$F$7,'BBDD R'!$H$7),"")</f>
        <v/>
      </c>
      <c r="P13" s="944" t="str">
        <f>IFERROR(IFS(E13='BBDD R'!$F$2,'BBDD R'!$I$2,E13='BBDD R'!$F$3,'BBDD R'!$I$3,E13='BBDD R'!$F$4,'BBDD R'!$I$4,E13='BBDD R'!$F$5,'BBDD R'!$I$5,E13='BBDD R'!$F$6,'BBDD R'!$I$6,E13='BBDD R'!$F$7,'BBDD R'!$I$7),"")</f>
        <v/>
      </c>
      <c r="Q13" s="945" t="str">
        <f>IFERROR(IFS(E13='BBDD R'!$F$2,'BBDD R'!$J$2,E13='BBDD R'!$F$3,'BBDD R'!$J$3,E13='BBDD R'!$F$4,'BBDD R'!$J$4,E13='BBDD R'!$F$5,'BBDD R'!$J$5,E13='BBDD R'!$F$6,'BBDD R'!$J$6,E13='BBDD R'!$F$7,'BBDD R'!$J$7))</f>
        <v/>
      </c>
      <c r="R13" s="945" t="str">
        <f>IFERROR(IFS(E13='BBDD R'!$F$2,'BBDD R'!$K$2,E13='BBDD R'!$F$3,'BBDD R'!$K$3,E13='BBDD R'!$F$4,'BBDD R'!$K$4,E13='BBDD R'!$F$5,'BBDD R'!$K$5,E13='BBDD R'!$F$6,'BBDD R'!$K$6,E13='BBDD R'!$F$7,'BBDD R'!$K$7),"")</f>
        <v/>
      </c>
      <c r="S13" s="944" t="str">
        <f>IFERROR(IFS(E13='BBDD R'!$F$2,'BBDD R'!$L$2,E13='BBDD R'!$F$3,'BBDD R'!$L$3,E13='BBDD R'!$F$4,'BBDD R'!$L$4,E13='BBDD R'!$F$5,'BBDD R'!$L$5,E13='BBDD R'!$F$6,'BBDD R'!$L$6,E13='BBDD R'!$F$7,'BBDD R'!$L$7),"")</f>
        <v/>
      </c>
      <c r="T13" s="944" t="str">
        <f>IFERROR(IFS(E13='BBDD R'!$F$2,'BBDD R'!$M$2,E13='BBDD R'!$F$3,'BBDD R'!$M$3,E13='BBDD R'!$F$4,'BBDD R'!$M$4,E13='BBDD R'!$F$5,'BBDD R'!$M$5,E13='BBDD R'!$F$6,'BBDD R'!$M$6,E13='BBDD R'!$F$7,'BBDD R'!$M$7),"")</f>
        <v/>
      </c>
      <c r="U13" s="944" t="str">
        <f>IFERROR(IFS(E13='BBDD R'!$F$2,'BBDD R'!$N$2,E13='BBDD R'!$F$3,'BBDD R'!$N$3,E13='BBDD R'!$F$4,'BBDD R'!$N$4,E13='BBDD R'!$F$5,'BBDD R'!$N$5,E13='BBDD R'!$F$6,'BBDD R'!$N$6,E13='BBDD R'!$F$7,'BBDD R'!$N$7),"")</f>
        <v/>
      </c>
      <c r="V13" s="944" t="str">
        <f>IFERROR(IFS(E13='BBDD R'!$F$2,'BBDD R'!$O$2,E13='BBDD R'!$F$3,'BBDD R'!$O$3,E13='BBDD R'!$F$4,'BBDD R'!$O$4,E13='BBDD R'!$F$5,'BBDD R'!$O$5,E13='BBDD R'!$F$6,'BBDD R'!$O$6,E13='BBDD R'!$F$7,'BBDD R'!$O$7),"")</f>
        <v/>
      </c>
      <c r="W13" s="946" t="str">
        <f>IFERROR(IFS(E13='BBDD R'!$F$2,'BBDD R'!$P$2,E13='BBDD R'!$F$3,'BBDD R'!$P$3,E13='BBDD R'!$F$4,'BBDD R'!$P$4,E13='BBDD R'!$F$5,'BBDD R'!$P$5,E13='BBDD R'!$F$6,'BBDD R'!$P$6,E13='BBDD R'!$F$7,'BBDD R'!$P$7),"")</f>
        <v/>
      </c>
      <c r="X13" s="944" t="str">
        <f>IFERROR(IFS(E13='BBDD R'!$F$2,'BBDD R'!$Q$2,E13='BBDD R'!$F$3,'BBDD R'!$Q$3,E13='BBDD R'!$F$4,'BBDD R'!$Q$4,E13='BBDD R'!$F$5,'BBDD R'!$Q$5,E13='BBDD R'!$F$6,'BBDD R'!$Q$6,E13='BBDD R'!$F$7,'BBDD R'!$Q$7),"")</f>
        <v/>
      </c>
      <c r="Y13" s="944" t="str">
        <f>IFERROR(IFS(E13='BBDD R'!$F$2,'BBDD R'!$R$2,E13='BBDD R'!$F$3,'BBDD R'!$R$3,E13='BBDD R'!$F$4,'BBDD R'!$R$4,E13='BBDD R'!$F$5,'BBDD R'!$R$5,E13='BBDD R'!$F$6,'BBDD R'!$R$6,E13='BBDD R'!$F$7,'BBDD R'!$R$7),"")</f>
        <v/>
      </c>
      <c r="Z13" s="944" t="str">
        <f t="array" ref="Z13">IFERROR(ifs(AND(M13="Gasolina",O13="Vehículo Liviano (Sedán, Compacto)"),1
,AND(M13="Gasolina",O13="Vehículo Liviano (SUV, Jeep, Station Wagon)"),2
,AND(M13="Gasolina",O13="Utilitario, Furgón"),3
,AND(M13="Gasolina",O13="Camioneta 4x2"),4
,AND(M13="Gasolina",O13="Camioneta 4x4"),5
,AND(M13="Gasolina",O13="Camión liviano (hasta 3.5 ton)"),6
,AND(M13="Gasolina",O13="Camión mediano"),7
,AND(M13="Gasolina",O13="Camión pesado"),8
,AND(M13="Gasolina",O13="Maquinaria"),9
,AND(M13="Gasolina",O13="Otro (especifique): "),10
,AND(M13="Diesel",O13="Vehículo Liviano (Sedán, Compacto)"),11
,AND(M13="Diesel",O13="Vehículo Liviano (SUV, Jeep, Station Wagon)"),12
,AND(M13="Diesel",O13="Utilitario, Furgón"),13
,AND(M13="Diesel",O13="Camioneta 4x2"),14
,AND(M13="Diesel",O13="Camioneta 4x4"),15
,AND(M13="Diesel",O13="Camión liviano (hasta 3.5 ton)"),16
,AND(M13="Diesel",O13="Camión mediano"),17
,AND(M13="Diesel",O13="Camión pesado"),18
,AND(M13="Diesel",O13="Maquinaria"),19
,AND(M13="Diesel",O13="Otro (especifique): "),20
,O13="Selecciona...",21),"")</f>
        <v/>
      </c>
      <c r="AA13" s="947" t="str">
        <f>IFERROR((ifs(Z13=1,Data!$D$100,Z13=2,Data!$D$101,Z13=3,Data!$D$102,Z13=4,Data!$D$103,Z13=5,Data!$D$104,Z13=6,Data!$D$105,Z13=7,Data!$D$106,Z13=8,Data!$D$107,Z13=9,Data!$D$108,Z13=10,Data!$D$109,Z13=11,Data!$D$110,Z13=12,Data!$D$111,Z13=13,Data!$D$112,Z13=14,Data!$D$113,Z13=15,Data!$D$114,Z13=16,Data!$D$115,Z13=17,Data!$D$116,Z13=18,Data!$D$117,Z13=19,Data!$D$118,Z13=20,Data!$D$119,Z13=21,Data!$D$120,Z13=0,Data!$D$121))*K13,"")</f>
        <v/>
      </c>
      <c r="AB13" s="947" t="str">
        <f>IFERROR((ifs(Z13=1,Data!$E$100,Z13=2,Data!$E$101,Z13=3,Data!$E$102,Z13=4,Data!$E$103,Z13=5,Data!$E$104,Z13=6,Data!$E$105,Z13=7,Data!$E$106,Z13=8,Data!$E$107,Z13=9,Data!$E$108,Z13=10,Data!$E$109,Z13=11,Data!$E$110,Z13=12,Data!$E$111,Z13=13,Data!$E$112,Z13=14,Data!$E$113,Z13=15,Data!$E$114,Z13=16,Data!$E$115,Z13=17,Data!$E$116,Z13=18,Data!$E$117,Z13=19,Data!$E$118,Z13=20,Data!$E$119,Z13=21,Data!$E$120,Z13=0,Data!$E$121))*K13/1000,"")</f>
        <v/>
      </c>
      <c r="AC13" s="948" t="str">
        <f>IFERROR((ifs(
Z13=1,Data!$G$100,
Z13=2,Data!$G$101,
Z13=3,Data!$G$102,
Z13=4,Data!$G$103,
Z13=5,Data!$G$104,
Z13=6,Data!$G$105,
Z13=7,Data!$G$106,
Z13=8,Data!$G$107,
Z13=9,Data!$G$108,
Z13=10,Data!G$109,
Z13=11,Data!G$110,
Z13=12,Data!G$111,
Z13=13,Data!$G$112,
Z13=14,Data!$G$113,
Z13=15,Data!$G$114,
Z13=16,Data!$G$115,
Z13=17,Data!$G$116,
Z13=18,Data!$G$117,
Z13=19,Data!$G$118,
Z13=20,Data!$G$119,
Z13=21,Data!$G$120,
Z13=0,Data!$G$121))
*K13/1000,"")</f>
        <v/>
      </c>
      <c r="AD13" s="949" t="str">
        <f>IFERROR((ifs(
Z13=1,Data!$H$100,
Z13=2,Data!$H$101,
Z13=3,Data!$H$102,
Z13=4,Data!$H$103,
Z13=5,Data!$H$104,
Z13=6,Data!$H$105,
Z13=7,Data!$H$106,
Z13=8,Data!$H$107,
Z13=9,Data!$H$108,
Z13=10,Data!H$109,
Z13=11,Data!H$110,
Z13=12,Data!H$111,
Z13=13,Data!$H$112,
Z13=14,Data!$H$113,
Z13=15,Data!$H$114,
Z13=16,Data!$H$115,
Z13=17,Data!$H$116,
Z13=18,Data!$H$117,
Z13=19,Data!$H$118,
Z13=20,Data!$H$119,
Z13=21,Data!$H$120,
Z13=0,Data!$H$121))*K13/1000,"")</f>
        <v/>
      </c>
      <c r="AE13" s="948" t="str">
        <f>IFERROR((ifs(
Z13=1,Data!$I$100,
Z13=2,Data!$I$101,
Z13=3,Data!$I$102,
Z13=4,Data!$I$103,
Z13=5,Data!$I$104,
Z13=6,Data!$I$105,
Z13=7,Data!$I$106,
Z13=8,Data!$I$107,
Z13=9,Data!$I$108,
Z13=10,Data!I$109,
Z13=11,Data!I$110,
Z13=12,Data!I$111,
Z13=13,Data!$I$112,
Z13=14,Data!$I$113,
Z13=15,Data!$I$114,
Z13=16,Data!$I$115,
Z13=17,Data!$I$116,
Z13=18,Data!$I$117,
Z13=19,Data!$I$118,
Z13=20,Data!$I$119,
Z13=21,Data!$I$120,
Z13=0,Data!$I$121)*K13/1000),"")</f>
        <v/>
      </c>
      <c r="AF13" s="947" t="str">
        <f>IFERROR((ifs(
Z13=1,Data!$J$100,
Z13=2,Data!$J$101,
Z13=3,Data!$J$102,
Z13=4,Data!$J$103,
Z13=5,Data!$J$104,
Z13=6,Data!$J$105,
Z13=7,Data!$J$106,
Z13=8,Data!$J$107,
Z13=9,Data!$J$108,
Z13=10,Data!J$109,
Z13=11,Data!J$110,
Z13=12,Data!J$111,
Z13=13,Data!J$112,
Z13=14,Data!$J$113,
Z13=15,Data!$J$114,
Z13=16,Data!$J$115,
Z13=17,Data!$J$116,
Z13=18,Data!$J$117,
Z13=19,Data!$J$118,
Z13=20,Data!$J$119,
Z13=21,Data!$J$120,
Z13=0,Data!$J$121)*K13),"")</f>
        <v/>
      </c>
      <c r="AG13" s="947" t="str">
        <f>IFERROR((ifs(
Z13=1,Data!$K$100,
Z13=2,Data!$K$101,
Z13=3,Data!$K$102,
Z13=4,Data!$K$103,
Z13=5,Data!$K$104,
Z13=6,Data!$K$105,
Z13=7,Data!$K$106,
Z13=8,Data!$K$107,
Z13=9,Data!$K$108,
Z13=10,Data!K$109,
Z13=11,Data!K$110,
Z13=12,Data!K$111,
Z13=13,Data!$K$112,
Z13=14,Data!$K$113,
Z13=15,Data!$K$114,
Z13=16,Data!$K$115,
Z13=17,Data!$K$116,
Z13=18,Data!$K$117,
Z13=19,Data!$K$118,
Z13=20,Data!$K$119,
Z13=21,Data!$K$120,
Z13=0,Data!$K$121)*K13),"")</f>
        <v/>
      </c>
      <c r="AH13" s="947" t="str">
        <f>IFERROR((ifs(
Z13=1,Data!$L$100,
Z13=2,Data!$L$101,
Z13=3,Data!$L$102,
Z13=4,Data!$L$103,
Z13=5,Data!$L$104,
Z13=6,Data!$L$105,
Z13=7,Data!$L$106,
Z13=8,Data!$L$107,
Z13=9,Data!$L$108,
Z13=10,Data!L$109,
Z13=11,Data!L$110,
Z13=12,Data!L$111,
Z13=13,Data!$L$112,
Z13=14,Data!$L$113,
Z13=15,Data!$L$114,
Z13=16,Data!$L$115,
Z13=17,Data!$L$116,
Z13=18,Data!$L$117,
Z13=19,Data!$L$118,
Z13=20,Data!$L$119,
Z13=21,Data!$L$120,
Z13=0,Data!$L$121)*K13),"")</f>
        <v/>
      </c>
      <c r="AI13" s="950" t="str">
        <f>'Registro Veh'!J25</f>
        <v/>
      </c>
      <c r="AJ13" s="950" t="str">
        <f>'Registro Veh'!M25</f>
        <v/>
      </c>
      <c r="AK13" s="951"/>
      <c r="AL13" s="951"/>
      <c r="AM13" s="951"/>
      <c r="AN13" s="951"/>
    </row>
    <row r="14">
      <c r="A14" s="941" t="str">
        <f>'Registro Veh'!B25</f>
        <v/>
      </c>
      <c r="B14" s="941" t="str">
        <f>Equipo!$F$2</f>
        <v>4.0</v>
      </c>
      <c r="C14" s="941" t="str">
        <f>Equipo!$E$14</f>
        <v/>
      </c>
      <c r="D14" s="941" t="str">
        <f>Equipo!$E$10</f>
        <v/>
      </c>
      <c r="E14" s="941" t="str">
        <f>'Registro Veh'!C25</f>
        <v/>
      </c>
      <c r="F14" s="941" t="str">
        <f>'Registro Veh'!D25</f>
        <v/>
      </c>
      <c r="G14" s="941" t="str">
        <f>'Registro Veh'!E25</f>
        <v/>
      </c>
      <c r="H14" s="941" t="str">
        <f>'Registro Veh'!F25</f>
        <v/>
      </c>
      <c r="I14" s="942" t="str">
        <f>'Registro Veh'!G25</f>
        <v/>
      </c>
      <c r="J14" s="942" t="str">
        <f>'Registro Veh'!I25</f>
        <v/>
      </c>
      <c r="K14" s="942">
        <f>'Registro Veh'!K25</f>
        <v>0</v>
      </c>
      <c r="L14" s="942" t="str">
        <f>'Registro Veh'!L25</f>
        <v/>
      </c>
      <c r="M14" s="942" t="str">
        <f>'Registro Veh'!N25</f>
        <v> </v>
      </c>
      <c r="N14" s="943" t="str">
        <f>IFERROR(IFS(E14='BBDD R'!$F$2,'BBDD R'!$G$2,E14='BBDD R'!$F$3,'BBDD R'!$G$3,E14='BBDD R'!$F$4,'BBDD R'!$G$4,E14='BBDD R'!$F$5,'BBDD R'!$G$5,E14='BBDD R'!$F$6,'BBDD R'!$G$6,E14='BBDD R'!$F$7,'BBDD R'!$G$7),"")</f>
        <v/>
      </c>
      <c r="O14" s="943" t="str">
        <f>IFERROR(IFS(E14='BBDD R'!$F$2,'BBDD R'!$H$2,E14='BBDD R'!$F$3,'BBDD R'!$H$3,E14='BBDD R'!$F$4,'BBDD R'!$H$4,E14='BBDD R'!$F$5,'BBDD R'!$H$5,E14='BBDD R'!$F$6,'BBDD R'!$H$6,E14='BBDD R'!$F$7,'BBDD R'!$H$7),"")</f>
        <v/>
      </c>
      <c r="P14" s="944" t="str">
        <f>IFERROR(IFS(E14='BBDD R'!$F$2,'BBDD R'!$I$2,E14='BBDD R'!$F$3,'BBDD R'!$I$3,E14='BBDD R'!$F$4,'BBDD R'!$I$4,E14='BBDD R'!$F$5,'BBDD R'!$I$5,E14='BBDD R'!$F$6,'BBDD R'!$I$6,E14='BBDD R'!$F$7,'BBDD R'!$I$7),"")</f>
        <v/>
      </c>
      <c r="Q14" s="945" t="str">
        <f>IFERROR(IFS(E14='BBDD R'!$F$2,'BBDD R'!$J$2,E14='BBDD R'!$F$3,'BBDD R'!$J$3,E14='BBDD R'!$F$4,'BBDD R'!$J$4,E14='BBDD R'!$F$5,'BBDD R'!$J$5,E14='BBDD R'!$F$6,'BBDD R'!$J$6,E14='BBDD R'!$F$7,'BBDD R'!$J$7))</f>
        <v/>
      </c>
      <c r="R14" s="945" t="str">
        <f>IFERROR(IFS(E14='BBDD R'!$F$2,'BBDD R'!$K$2,E14='BBDD R'!$F$3,'BBDD R'!$K$3,E14='BBDD R'!$F$4,'BBDD R'!$K$4,E14='BBDD R'!$F$5,'BBDD R'!$K$5,E14='BBDD R'!$F$6,'BBDD R'!$K$6,E14='BBDD R'!$F$7,'BBDD R'!$K$7),"")</f>
        <v/>
      </c>
      <c r="S14" s="944" t="str">
        <f>IFERROR(IFS(E14='BBDD R'!$F$2,'BBDD R'!$L$2,E14='BBDD R'!$F$3,'BBDD R'!$L$3,E14='BBDD R'!$F$4,'BBDD R'!$L$4,E14='BBDD R'!$F$5,'BBDD R'!$L$5,E14='BBDD R'!$F$6,'BBDD R'!$L$6,E14='BBDD R'!$F$7,'BBDD R'!$L$7),"")</f>
        <v/>
      </c>
      <c r="T14" s="944" t="str">
        <f>IFERROR(IFS(E14='BBDD R'!$F$2,'BBDD R'!$M$2,E14='BBDD R'!$F$3,'BBDD R'!$M$3,E14='BBDD R'!$F$4,'BBDD R'!$M$4,E14='BBDD R'!$F$5,'BBDD R'!$M$5,E14='BBDD R'!$F$6,'BBDD R'!$M$6,E14='BBDD R'!$F$7,'BBDD R'!$M$7),"")</f>
        <v/>
      </c>
      <c r="U14" s="944" t="str">
        <f>IFERROR(IFS(E14='BBDD R'!$F$2,'BBDD R'!$N$2,E14='BBDD R'!$F$3,'BBDD R'!$N$3,E14='BBDD R'!$F$4,'BBDD R'!$N$4,E14='BBDD R'!$F$5,'BBDD R'!$N$5,E14='BBDD R'!$F$6,'BBDD R'!$N$6,E14='BBDD R'!$F$7,'BBDD R'!$N$7),"")</f>
        <v/>
      </c>
      <c r="V14" s="944" t="str">
        <f>IFERROR(IFS(E14='BBDD R'!$F$2,'BBDD R'!$O$2,E14='BBDD R'!$F$3,'BBDD R'!$O$3,E14='BBDD R'!$F$4,'BBDD R'!$O$4,E14='BBDD R'!$F$5,'BBDD R'!$O$5,E14='BBDD R'!$F$6,'BBDD R'!$O$6,E14='BBDD R'!$F$7,'BBDD R'!$O$7),"")</f>
        <v/>
      </c>
      <c r="W14" s="946" t="str">
        <f>IFERROR(IFS(E14='BBDD R'!$F$2,'BBDD R'!$P$2,E14='BBDD R'!$F$3,'BBDD R'!$P$3,E14='BBDD R'!$F$4,'BBDD R'!$P$4,E14='BBDD R'!$F$5,'BBDD R'!$P$5,E14='BBDD R'!$F$6,'BBDD R'!$P$6,E14='BBDD R'!$F$7,'BBDD R'!$P$7),"")</f>
        <v/>
      </c>
      <c r="X14" s="944" t="str">
        <f>IFERROR(IFS(E14='BBDD R'!$F$2,'BBDD R'!$Q$2,E14='BBDD R'!$F$3,'BBDD R'!$Q$3,E14='BBDD R'!$F$4,'BBDD R'!$Q$4,E14='BBDD R'!$F$5,'BBDD R'!$Q$5,E14='BBDD R'!$F$6,'BBDD R'!$Q$6,E14='BBDD R'!$F$7,'BBDD R'!$Q$7),"")</f>
        <v/>
      </c>
      <c r="Y14" s="944" t="str">
        <f>IFERROR(IFS(E14='BBDD R'!$F$2,'BBDD R'!$R$2,E14='BBDD R'!$F$3,'BBDD R'!$R$3,E14='BBDD R'!$F$4,'BBDD R'!$R$4,E14='BBDD R'!$F$5,'BBDD R'!$R$5,E14='BBDD R'!$F$6,'BBDD R'!$R$6,E14='BBDD R'!$F$7,'BBDD R'!$R$7),"")</f>
        <v/>
      </c>
      <c r="Z14" s="944" t="str">
        <f t="array" ref="Z14">IFERROR(ifs(AND(M14="Gasolina",O14="Vehículo Liviano (Sedán, Compacto)"),1
,AND(M14="Gasolina",O14="Vehículo Liviano (SUV, Jeep, Station Wagon)"),2
,AND(M14="Gasolina",O14="Utilitario, Furgón"),3
,AND(M14="Gasolina",O14="Camioneta 4x2"),4
,AND(M14="Gasolina",O14="Camioneta 4x4"),5
,AND(M14="Gasolina",O14="Camión liviano (hasta 3.5 ton)"),6
,AND(M14="Gasolina",O14="Camión mediano"),7
,AND(M14="Gasolina",O14="Camión pesado"),8
,AND(M14="Gasolina",O14="Maquinaria"),9
,AND(M14="Gasolina",O14="Otro (especifique): "),10
,AND(M14="Diesel",O14="Vehículo Liviano (Sedán, Compacto)"),11
,AND(M14="Diesel",O14="Vehículo Liviano (SUV, Jeep, Station Wagon)"),12
,AND(M14="Diesel",O14="Utilitario, Furgón"),13
,AND(M14="Diesel",O14="Camioneta 4x2"),14
,AND(M14="Diesel",O14="Camioneta 4x4"),15
,AND(M14="Diesel",O14="Camión liviano (hasta 3.5 ton)"),16
,AND(M14="Diesel",O14="Camión mediano"),17
,AND(M14="Diesel",O14="Camión pesado"),18
,AND(M14="Diesel",O14="Maquinaria"),19
,AND(M14="Diesel",O14="Otro (especifique): "),20
,O14="Selecciona...",21),"")</f>
        <v/>
      </c>
      <c r="AA14" s="947" t="str">
        <f>IFERROR((ifs(Z14=1,Data!$D$100,Z14=2,Data!$D$101,Z14=3,Data!$D$102,Z14=4,Data!$D$103,Z14=5,Data!$D$104,Z14=6,Data!$D$105,Z14=7,Data!$D$106,Z14=8,Data!$D$107,Z14=9,Data!$D$108,Z14=10,Data!$D$109,Z14=11,Data!$D$110,Z14=12,Data!$D$111,Z14=13,Data!$D$112,Z14=14,Data!$D$113,Z14=15,Data!$D$114,Z14=16,Data!$D$115,Z14=17,Data!$D$116,Z14=18,Data!$D$117,Z14=19,Data!$D$118,Z14=20,Data!$D$119,Z14=21,Data!$D$120,Z14=0,Data!$D$121))*K14,"")</f>
        <v/>
      </c>
      <c r="AB14" s="947" t="str">
        <f>IFERROR((ifs(Z14=1,Data!$E$100,Z14=2,Data!$E$101,Z14=3,Data!$E$102,Z14=4,Data!$E$103,Z14=5,Data!$E$104,Z14=6,Data!$E$105,Z14=7,Data!$E$106,Z14=8,Data!$E$107,Z14=9,Data!$E$108,Z14=10,Data!$E$109,Z14=11,Data!$E$110,Z14=12,Data!$E$111,Z14=13,Data!$E$112,Z14=14,Data!$E$113,Z14=15,Data!$E$114,Z14=16,Data!$E$115,Z14=17,Data!$E$116,Z14=18,Data!$E$117,Z14=19,Data!$E$118,Z14=20,Data!$E$119,Z14=21,Data!$E$120,Z14=0,Data!$E$121))*K14/1000,"")</f>
        <v/>
      </c>
      <c r="AC14" s="948" t="str">
        <f>IFERROR((ifs(
Z14=1,Data!$G$100,
Z14=2,Data!$G$101,
Z14=3,Data!$G$102,
Z14=4,Data!$G$103,
Z14=5,Data!$G$104,
Z14=6,Data!$G$105,
Z14=7,Data!$G$106,
Z14=8,Data!$G$107,
Z14=9,Data!$G$108,
Z14=10,Data!G$109,
Z14=11,Data!G$110,
Z14=12,Data!G$111,
Z14=13,Data!$G$112,
Z14=14,Data!$G$113,
Z14=15,Data!$G$114,
Z14=16,Data!$G$115,
Z14=17,Data!$G$116,
Z14=18,Data!$G$117,
Z14=19,Data!$G$118,
Z14=20,Data!$G$119,
Z14=21,Data!$G$120,
Z14=0,Data!$G$121))
*K14/1000,"")</f>
        <v/>
      </c>
      <c r="AD14" s="949" t="str">
        <f>IFERROR((ifs(
Z14=1,Data!$H$100,
Z14=2,Data!$H$101,
Z14=3,Data!$H$102,
Z14=4,Data!$H$103,
Z14=5,Data!$H$104,
Z14=6,Data!$H$105,
Z14=7,Data!$H$106,
Z14=8,Data!$H$107,
Z14=9,Data!$H$108,
Z14=10,Data!H$109,
Z14=11,Data!H$110,
Z14=12,Data!H$111,
Z14=13,Data!$H$112,
Z14=14,Data!$H$113,
Z14=15,Data!$H$114,
Z14=16,Data!$H$115,
Z14=17,Data!$H$116,
Z14=18,Data!$H$117,
Z14=19,Data!$H$118,
Z14=20,Data!$H$119,
Z14=21,Data!$H$120,
Z14=0,Data!$H$121))*K14/1000,"")</f>
        <v/>
      </c>
      <c r="AE14" s="948" t="str">
        <f>IFERROR((ifs(
Z14=1,Data!$I$100,
Z14=2,Data!$I$101,
Z14=3,Data!$I$102,
Z14=4,Data!$I$103,
Z14=5,Data!$I$104,
Z14=6,Data!$I$105,
Z14=7,Data!$I$106,
Z14=8,Data!$I$107,
Z14=9,Data!$I$108,
Z14=10,Data!I$109,
Z14=11,Data!I$110,
Z14=12,Data!I$111,
Z14=13,Data!$I$112,
Z14=14,Data!$I$113,
Z14=15,Data!$I$114,
Z14=16,Data!$I$115,
Z14=17,Data!$I$116,
Z14=18,Data!$I$117,
Z14=19,Data!$I$118,
Z14=20,Data!$I$119,
Z14=21,Data!$I$120,
Z14=0,Data!$I$121)*K14/1000),"")</f>
        <v/>
      </c>
      <c r="AF14" s="947" t="str">
        <f>IFERROR((ifs(
Z14=1,Data!$J$100,
Z14=2,Data!$J$101,
Z14=3,Data!$J$102,
Z14=4,Data!$J$103,
Z14=5,Data!$J$104,
Z14=6,Data!$J$105,
Z14=7,Data!$J$106,
Z14=8,Data!$J$107,
Z14=9,Data!$J$108,
Z14=10,Data!J$109,
Z14=11,Data!J$110,
Z14=12,Data!J$111,
Z14=13,Data!J$112,
Z14=14,Data!$J$113,
Z14=15,Data!$J$114,
Z14=16,Data!$J$115,
Z14=17,Data!$J$116,
Z14=18,Data!$J$117,
Z14=19,Data!$J$118,
Z14=20,Data!$J$119,
Z14=21,Data!$J$120,
Z14=0,Data!$J$121)*K14),"")</f>
        <v/>
      </c>
      <c r="AG14" s="947" t="str">
        <f>IFERROR((ifs(
Z14=1,Data!$K$100,
Z14=2,Data!$K$101,
Z14=3,Data!$K$102,
Z14=4,Data!$K$103,
Z14=5,Data!$K$104,
Z14=6,Data!$K$105,
Z14=7,Data!$K$106,
Z14=8,Data!$K$107,
Z14=9,Data!$K$108,
Z14=10,Data!K$109,
Z14=11,Data!K$110,
Z14=12,Data!K$111,
Z14=13,Data!$K$112,
Z14=14,Data!$K$113,
Z14=15,Data!$K$114,
Z14=16,Data!$K$115,
Z14=17,Data!$K$116,
Z14=18,Data!$K$117,
Z14=19,Data!$K$118,
Z14=20,Data!$K$119,
Z14=21,Data!$K$120,
Z14=0,Data!$K$121)*K14),"")</f>
        <v/>
      </c>
      <c r="AH14" s="947" t="str">
        <f>IFERROR((ifs(
Z14=1,Data!$L$100,
Z14=2,Data!$L$101,
Z14=3,Data!$L$102,
Z14=4,Data!$L$103,
Z14=5,Data!$L$104,
Z14=6,Data!$L$105,
Z14=7,Data!$L$106,
Z14=8,Data!$L$107,
Z14=9,Data!$L$108,
Z14=10,Data!L$109,
Z14=11,Data!L$110,
Z14=12,Data!L$111,
Z14=13,Data!$L$112,
Z14=14,Data!$L$113,
Z14=15,Data!$L$114,
Z14=16,Data!$L$115,
Z14=17,Data!$L$116,
Z14=18,Data!$L$117,
Z14=19,Data!$L$118,
Z14=20,Data!$L$119,
Z14=21,Data!$L$120,
Z14=0,Data!$L$121)*K14),"")</f>
        <v/>
      </c>
      <c r="AI14" s="950" t="str">
        <f>'Registro Veh'!J26</f>
        <v/>
      </c>
      <c r="AJ14" s="950" t="str">
        <f>'Registro Veh'!M26</f>
        <v/>
      </c>
      <c r="AK14" s="951"/>
      <c r="AL14" s="951"/>
      <c r="AM14" s="951"/>
      <c r="AN14" s="951"/>
    </row>
    <row r="15">
      <c r="A15" s="941" t="str">
        <f>'Registro Veh'!B26</f>
        <v/>
      </c>
      <c r="B15" s="941" t="str">
        <f>Equipo!$F$2</f>
        <v>4.0</v>
      </c>
      <c r="C15" s="941" t="str">
        <f>Equipo!$E$14</f>
        <v/>
      </c>
      <c r="D15" s="941" t="str">
        <f>Equipo!$E$10</f>
        <v/>
      </c>
      <c r="E15" s="941" t="str">
        <f>'Registro Veh'!C26</f>
        <v/>
      </c>
      <c r="F15" s="941" t="str">
        <f>'Registro Veh'!D26</f>
        <v/>
      </c>
      <c r="G15" s="941" t="str">
        <f>'Registro Veh'!E26</f>
        <v/>
      </c>
      <c r="H15" s="941" t="str">
        <f>'Registro Veh'!F26</f>
        <v/>
      </c>
      <c r="I15" s="942" t="str">
        <f>'Registro Veh'!G26</f>
        <v/>
      </c>
      <c r="J15" s="942" t="str">
        <f>'Registro Veh'!I26</f>
        <v/>
      </c>
      <c r="K15" s="942">
        <f>'Registro Veh'!K26</f>
        <v>0</v>
      </c>
      <c r="L15" s="942" t="str">
        <f>'Registro Veh'!L26</f>
        <v/>
      </c>
      <c r="M15" s="942" t="str">
        <f>'Registro Veh'!N26</f>
        <v> </v>
      </c>
      <c r="N15" s="943" t="str">
        <f>IFERROR(IFS(E15='BBDD R'!$F$2,'BBDD R'!$G$2,E15='BBDD R'!$F$3,'BBDD R'!$G$3,E15='BBDD R'!$F$4,'BBDD R'!$G$4,E15='BBDD R'!$F$5,'BBDD R'!$G$5,E15='BBDD R'!$F$6,'BBDD R'!$G$6,E15='BBDD R'!$F$7,'BBDD R'!$G$7),"")</f>
        <v/>
      </c>
      <c r="O15" s="943" t="str">
        <f>IFERROR(IFS(E15='BBDD R'!$F$2,'BBDD R'!$H$2,E15='BBDD R'!$F$3,'BBDD R'!$H$3,E15='BBDD R'!$F$4,'BBDD R'!$H$4,E15='BBDD R'!$F$5,'BBDD R'!$H$5,E15='BBDD R'!$F$6,'BBDD R'!$H$6,E15='BBDD R'!$F$7,'BBDD R'!$H$7),"")</f>
        <v/>
      </c>
      <c r="P15" s="944" t="str">
        <f>IFERROR(IFS(E15='BBDD R'!$F$2,'BBDD R'!$I$2,E15='BBDD R'!$F$3,'BBDD R'!$I$3,E15='BBDD R'!$F$4,'BBDD R'!$I$4,E15='BBDD R'!$F$5,'BBDD R'!$I$5,E15='BBDD R'!$F$6,'BBDD R'!$I$6,E15='BBDD R'!$F$7,'BBDD R'!$I$7),"")</f>
        <v/>
      </c>
      <c r="Q15" s="945" t="str">
        <f>IFERROR(IFS(E15='BBDD R'!$F$2,'BBDD R'!$J$2,E15='BBDD R'!$F$3,'BBDD R'!$J$3,E15='BBDD R'!$F$4,'BBDD R'!$J$4,E15='BBDD R'!$F$5,'BBDD R'!$J$5,E15='BBDD R'!$F$6,'BBDD R'!$J$6,E15='BBDD R'!$F$7,'BBDD R'!$J$7))</f>
        <v/>
      </c>
      <c r="R15" s="945" t="str">
        <f>IFERROR(IFS(E15='BBDD R'!$F$2,'BBDD R'!$K$2,E15='BBDD R'!$F$3,'BBDD R'!$K$3,E15='BBDD R'!$F$4,'BBDD R'!$K$4,E15='BBDD R'!$F$5,'BBDD R'!$K$5,E15='BBDD R'!$F$6,'BBDD R'!$K$6,E15='BBDD R'!$F$7,'BBDD R'!$K$7),"")</f>
        <v/>
      </c>
      <c r="S15" s="944" t="str">
        <f>IFERROR(IFS(E15='BBDD R'!$F$2,'BBDD R'!$L$2,E15='BBDD R'!$F$3,'BBDD R'!$L$3,E15='BBDD R'!$F$4,'BBDD R'!$L$4,E15='BBDD R'!$F$5,'BBDD R'!$L$5,E15='BBDD R'!$F$6,'BBDD R'!$L$6,E15='BBDD R'!$F$7,'BBDD R'!$L$7),"")</f>
        <v/>
      </c>
      <c r="T15" s="944" t="str">
        <f>IFERROR(IFS(E15='BBDD R'!$F$2,'BBDD R'!$M$2,E15='BBDD R'!$F$3,'BBDD R'!$M$3,E15='BBDD R'!$F$4,'BBDD R'!$M$4,E15='BBDD R'!$F$5,'BBDD R'!$M$5,E15='BBDD R'!$F$6,'BBDD R'!$M$6,E15='BBDD R'!$F$7,'BBDD R'!$M$7),"")</f>
        <v/>
      </c>
      <c r="U15" s="944" t="str">
        <f>IFERROR(IFS(E15='BBDD R'!$F$2,'BBDD R'!$N$2,E15='BBDD R'!$F$3,'BBDD R'!$N$3,E15='BBDD R'!$F$4,'BBDD R'!$N$4,E15='BBDD R'!$F$5,'BBDD R'!$N$5,E15='BBDD R'!$F$6,'BBDD R'!$N$6,E15='BBDD R'!$F$7,'BBDD R'!$N$7),"")</f>
        <v/>
      </c>
      <c r="V15" s="944" t="str">
        <f>IFERROR(IFS(E15='BBDD R'!$F$2,'BBDD R'!$O$2,E15='BBDD R'!$F$3,'BBDD R'!$O$3,E15='BBDD R'!$F$4,'BBDD R'!$O$4,E15='BBDD R'!$F$5,'BBDD R'!$O$5,E15='BBDD R'!$F$6,'BBDD R'!$O$6,E15='BBDD R'!$F$7,'BBDD R'!$O$7),"")</f>
        <v/>
      </c>
      <c r="W15" s="946" t="str">
        <f>IFERROR(IFS(E15='BBDD R'!$F$2,'BBDD R'!$P$2,E15='BBDD R'!$F$3,'BBDD R'!$P$3,E15='BBDD R'!$F$4,'BBDD R'!$P$4,E15='BBDD R'!$F$5,'BBDD R'!$P$5,E15='BBDD R'!$F$6,'BBDD R'!$P$6,E15='BBDD R'!$F$7,'BBDD R'!$P$7),"")</f>
        <v/>
      </c>
      <c r="X15" s="944" t="str">
        <f>IFERROR(IFS(E15='BBDD R'!$F$2,'BBDD R'!$Q$2,E15='BBDD R'!$F$3,'BBDD R'!$Q$3,E15='BBDD R'!$F$4,'BBDD R'!$Q$4,E15='BBDD R'!$F$5,'BBDD R'!$Q$5,E15='BBDD R'!$F$6,'BBDD R'!$Q$6,E15='BBDD R'!$F$7,'BBDD R'!$Q$7),"")</f>
        <v/>
      </c>
      <c r="Y15" s="944" t="str">
        <f>IFERROR(IFS(E15='BBDD R'!$F$2,'BBDD R'!$R$2,E15='BBDD R'!$F$3,'BBDD R'!$R$3,E15='BBDD R'!$F$4,'BBDD R'!$R$4,E15='BBDD R'!$F$5,'BBDD R'!$R$5,E15='BBDD R'!$F$6,'BBDD R'!$R$6,E15='BBDD R'!$F$7,'BBDD R'!$R$7),"")</f>
        <v/>
      </c>
      <c r="Z15" s="944" t="str">
        <f t="array" ref="Z15">IFERROR(ifs(AND(M15="Gasolina",O15="Vehículo Liviano (Sedán, Compacto)"),1
,AND(M15="Gasolina",O15="Vehículo Liviano (SUV, Jeep, Station Wagon)"),2
,AND(M15="Gasolina",O15="Utilitario, Furgón"),3
,AND(M15="Gasolina",O15="Camioneta 4x2"),4
,AND(M15="Gasolina",O15="Camioneta 4x4"),5
,AND(M15="Gasolina",O15="Camión liviano (hasta 3.5 ton)"),6
,AND(M15="Gasolina",O15="Camión mediano"),7
,AND(M15="Gasolina",O15="Camión pesado"),8
,AND(M15="Gasolina",O15="Maquinaria"),9
,AND(M15="Gasolina",O15="Otro (especifique): "),10
,AND(M15="Diesel",O15="Vehículo Liviano (Sedán, Compacto)"),11
,AND(M15="Diesel",O15="Vehículo Liviano (SUV, Jeep, Station Wagon)"),12
,AND(M15="Diesel",O15="Utilitario, Furgón"),13
,AND(M15="Diesel",O15="Camioneta 4x2"),14
,AND(M15="Diesel",O15="Camioneta 4x4"),15
,AND(M15="Diesel",O15="Camión liviano (hasta 3.5 ton)"),16
,AND(M15="Diesel",O15="Camión mediano"),17
,AND(M15="Diesel",O15="Camión pesado"),18
,AND(M15="Diesel",O15="Maquinaria"),19
,AND(M15="Diesel",O15="Otro (especifique): "),20
,O15="Selecciona...",21),"")</f>
        <v/>
      </c>
      <c r="AA15" s="947" t="str">
        <f>IFERROR((ifs(Z15=1,Data!$D$100,Z15=2,Data!$D$101,Z15=3,Data!$D$102,Z15=4,Data!$D$103,Z15=5,Data!$D$104,Z15=6,Data!$D$105,Z15=7,Data!$D$106,Z15=8,Data!$D$107,Z15=9,Data!$D$108,Z15=10,Data!$D$109,Z15=11,Data!$D$110,Z15=12,Data!$D$111,Z15=13,Data!$D$112,Z15=14,Data!$D$113,Z15=15,Data!$D$114,Z15=16,Data!$D$115,Z15=17,Data!$D$116,Z15=18,Data!$D$117,Z15=19,Data!$D$118,Z15=20,Data!$D$119,Z15=21,Data!$D$120,Z15=0,Data!$D$121))*K15,"")</f>
        <v/>
      </c>
      <c r="AB15" s="947" t="str">
        <f>IFERROR((ifs(Z15=1,Data!$E$100,Z15=2,Data!$E$101,Z15=3,Data!$E$102,Z15=4,Data!$E$103,Z15=5,Data!$E$104,Z15=6,Data!$E$105,Z15=7,Data!$E$106,Z15=8,Data!$E$107,Z15=9,Data!$E$108,Z15=10,Data!$E$109,Z15=11,Data!$E$110,Z15=12,Data!$E$111,Z15=13,Data!$E$112,Z15=14,Data!$E$113,Z15=15,Data!$E$114,Z15=16,Data!$E$115,Z15=17,Data!$E$116,Z15=18,Data!$E$117,Z15=19,Data!$E$118,Z15=20,Data!$E$119,Z15=21,Data!$E$120,Z15=0,Data!$E$121))*K15/1000,"")</f>
        <v/>
      </c>
      <c r="AC15" s="948" t="str">
        <f>IFERROR((ifs(
Z15=1,Data!$G$100,
Z15=2,Data!$G$101,
Z15=3,Data!$G$102,
Z15=4,Data!$G$103,
Z15=5,Data!$G$104,
Z15=6,Data!$G$105,
Z15=7,Data!$G$106,
Z15=8,Data!$G$107,
Z15=9,Data!$G$108,
Z15=10,Data!G$109,
Z15=11,Data!G$110,
Z15=12,Data!G$111,
Z15=13,Data!$G$112,
Z15=14,Data!$G$113,
Z15=15,Data!$G$114,
Z15=16,Data!$G$115,
Z15=17,Data!$G$116,
Z15=18,Data!$G$117,
Z15=19,Data!$G$118,
Z15=20,Data!$G$119,
Z15=21,Data!$G$120,
Z15=0,Data!$G$121))
*K15/1000,"")</f>
        <v/>
      </c>
      <c r="AD15" s="949" t="str">
        <f>IFERROR((ifs(
Z15=1,Data!$H$100,
Z15=2,Data!$H$101,
Z15=3,Data!$H$102,
Z15=4,Data!$H$103,
Z15=5,Data!$H$104,
Z15=6,Data!$H$105,
Z15=7,Data!$H$106,
Z15=8,Data!$H$107,
Z15=9,Data!$H$108,
Z15=10,Data!H$109,
Z15=11,Data!H$110,
Z15=12,Data!H$111,
Z15=13,Data!$H$112,
Z15=14,Data!$H$113,
Z15=15,Data!$H$114,
Z15=16,Data!$H$115,
Z15=17,Data!$H$116,
Z15=18,Data!$H$117,
Z15=19,Data!$H$118,
Z15=20,Data!$H$119,
Z15=21,Data!$H$120,
Z15=0,Data!$H$121))*K15/1000,"")</f>
        <v/>
      </c>
      <c r="AE15" s="948" t="str">
        <f>IFERROR((ifs(
Z15=1,Data!$I$100,
Z15=2,Data!$I$101,
Z15=3,Data!$I$102,
Z15=4,Data!$I$103,
Z15=5,Data!$I$104,
Z15=6,Data!$I$105,
Z15=7,Data!$I$106,
Z15=8,Data!$I$107,
Z15=9,Data!$I$108,
Z15=10,Data!I$109,
Z15=11,Data!I$110,
Z15=12,Data!I$111,
Z15=13,Data!$I$112,
Z15=14,Data!$I$113,
Z15=15,Data!$I$114,
Z15=16,Data!$I$115,
Z15=17,Data!$I$116,
Z15=18,Data!$I$117,
Z15=19,Data!$I$118,
Z15=20,Data!$I$119,
Z15=21,Data!$I$120,
Z15=0,Data!$I$121)*K15/1000),"")</f>
        <v/>
      </c>
      <c r="AF15" s="947" t="str">
        <f>IFERROR((ifs(
Z15=1,Data!$J$100,
Z15=2,Data!$J$101,
Z15=3,Data!$J$102,
Z15=4,Data!$J$103,
Z15=5,Data!$J$104,
Z15=6,Data!$J$105,
Z15=7,Data!$J$106,
Z15=8,Data!$J$107,
Z15=9,Data!$J$108,
Z15=10,Data!J$109,
Z15=11,Data!J$110,
Z15=12,Data!J$111,
Z15=13,Data!J$112,
Z15=14,Data!$J$113,
Z15=15,Data!$J$114,
Z15=16,Data!$J$115,
Z15=17,Data!$J$116,
Z15=18,Data!$J$117,
Z15=19,Data!$J$118,
Z15=20,Data!$J$119,
Z15=21,Data!$J$120,
Z15=0,Data!$J$121)*K15),"")</f>
        <v/>
      </c>
      <c r="AG15" s="947" t="str">
        <f>IFERROR((ifs(
Z15=1,Data!$K$100,
Z15=2,Data!$K$101,
Z15=3,Data!$K$102,
Z15=4,Data!$K$103,
Z15=5,Data!$K$104,
Z15=6,Data!$K$105,
Z15=7,Data!$K$106,
Z15=8,Data!$K$107,
Z15=9,Data!$K$108,
Z15=10,Data!K$109,
Z15=11,Data!K$110,
Z15=12,Data!K$111,
Z15=13,Data!$K$112,
Z15=14,Data!$K$113,
Z15=15,Data!$K$114,
Z15=16,Data!$K$115,
Z15=17,Data!$K$116,
Z15=18,Data!$K$117,
Z15=19,Data!$K$118,
Z15=20,Data!$K$119,
Z15=21,Data!$K$120,
Z15=0,Data!$K$121)*K15),"")</f>
        <v/>
      </c>
      <c r="AH15" s="947" t="str">
        <f>IFERROR((ifs(
Z15=1,Data!$L$100,
Z15=2,Data!$L$101,
Z15=3,Data!$L$102,
Z15=4,Data!$L$103,
Z15=5,Data!$L$104,
Z15=6,Data!$L$105,
Z15=7,Data!$L$106,
Z15=8,Data!$L$107,
Z15=9,Data!$L$108,
Z15=10,Data!L$109,
Z15=11,Data!L$110,
Z15=12,Data!L$111,
Z15=13,Data!$L$112,
Z15=14,Data!$L$113,
Z15=15,Data!$L$114,
Z15=16,Data!$L$115,
Z15=17,Data!$L$116,
Z15=18,Data!$L$117,
Z15=19,Data!$L$118,
Z15=20,Data!$L$119,
Z15=21,Data!$L$120,
Z15=0,Data!$L$121)*K15),"")</f>
        <v/>
      </c>
      <c r="AI15" s="950" t="str">
        <f>'Registro Veh'!J27</f>
        <v/>
      </c>
      <c r="AJ15" s="950" t="str">
        <f>'Registro Veh'!M27</f>
        <v/>
      </c>
      <c r="AK15" s="951"/>
      <c r="AL15" s="951"/>
      <c r="AM15" s="951"/>
      <c r="AN15" s="951"/>
    </row>
    <row r="16">
      <c r="A16" s="941" t="str">
        <f>'Registro Veh'!B27</f>
        <v/>
      </c>
      <c r="B16" s="941" t="str">
        <f>Equipo!$F$2</f>
        <v>4.0</v>
      </c>
      <c r="C16" s="941" t="str">
        <f>Equipo!$E$14</f>
        <v/>
      </c>
      <c r="D16" s="941" t="str">
        <f>Equipo!$E$10</f>
        <v/>
      </c>
      <c r="E16" s="941" t="str">
        <f>'Registro Veh'!C27</f>
        <v/>
      </c>
      <c r="F16" s="941" t="str">
        <f>'Registro Veh'!D27</f>
        <v/>
      </c>
      <c r="G16" s="941" t="str">
        <f>'Registro Veh'!E27</f>
        <v/>
      </c>
      <c r="H16" s="941" t="str">
        <f>'Registro Veh'!F27</f>
        <v/>
      </c>
      <c r="I16" s="942" t="str">
        <f>'Registro Veh'!G27</f>
        <v/>
      </c>
      <c r="J16" s="942" t="str">
        <f>'Registro Veh'!I27</f>
        <v/>
      </c>
      <c r="K16" s="942">
        <f>'Registro Veh'!K27</f>
        <v>0</v>
      </c>
      <c r="L16" s="942" t="str">
        <f>'Registro Veh'!L27</f>
        <v/>
      </c>
      <c r="M16" s="942" t="str">
        <f>'Registro Veh'!N27</f>
        <v> </v>
      </c>
      <c r="N16" s="943" t="str">
        <f>IFERROR(IFS(E16='BBDD R'!$F$2,'BBDD R'!$G$2,E16='BBDD R'!$F$3,'BBDD R'!$G$3,E16='BBDD R'!$F$4,'BBDD R'!$G$4,E16='BBDD R'!$F$5,'BBDD R'!$G$5,E16='BBDD R'!$F$6,'BBDD R'!$G$6,E16='BBDD R'!$F$7,'BBDD R'!$G$7),"")</f>
        <v/>
      </c>
      <c r="O16" s="943" t="str">
        <f>IFERROR(IFS(E16='BBDD R'!$F$2,'BBDD R'!$H$2,E16='BBDD R'!$F$3,'BBDD R'!$H$3,E16='BBDD R'!$F$4,'BBDD R'!$H$4,E16='BBDD R'!$F$5,'BBDD R'!$H$5,E16='BBDD R'!$F$6,'BBDD R'!$H$6,E16='BBDD R'!$F$7,'BBDD R'!$H$7),"")</f>
        <v/>
      </c>
      <c r="P16" s="944" t="str">
        <f>IFERROR(IFS(E16='BBDD R'!$F$2,'BBDD R'!$I$2,E16='BBDD R'!$F$3,'BBDD R'!$I$3,E16='BBDD R'!$F$4,'BBDD R'!$I$4,E16='BBDD R'!$F$5,'BBDD R'!$I$5,E16='BBDD R'!$F$6,'BBDD R'!$I$6,E16='BBDD R'!$F$7,'BBDD R'!$I$7),"")</f>
        <v/>
      </c>
      <c r="Q16" s="945" t="str">
        <f>IFERROR(IFS(E16='BBDD R'!$F$2,'BBDD R'!$J$2,E16='BBDD R'!$F$3,'BBDD R'!$J$3,E16='BBDD R'!$F$4,'BBDD R'!$J$4,E16='BBDD R'!$F$5,'BBDD R'!$J$5,E16='BBDD R'!$F$6,'BBDD R'!$J$6,E16='BBDD R'!$F$7,'BBDD R'!$J$7))</f>
        <v/>
      </c>
      <c r="R16" s="945" t="str">
        <f>IFERROR(IFS(E16='BBDD R'!$F$2,'BBDD R'!$K$2,E16='BBDD R'!$F$3,'BBDD R'!$K$3,E16='BBDD R'!$F$4,'BBDD R'!$K$4,E16='BBDD R'!$F$5,'BBDD R'!$K$5,E16='BBDD R'!$F$6,'BBDD R'!$K$6,E16='BBDD R'!$F$7,'BBDD R'!$K$7),"")</f>
        <v/>
      </c>
      <c r="S16" s="944" t="str">
        <f>IFERROR(IFS(E16='BBDD R'!$F$2,'BBDD R'!$L$2,E16='BBDD R'!$F$3,'BBDD R'!$L$3,E16='BBDD R'!$F$4,'BBDD R'!$L$4,E16='BBDD R'!$F$5,'BBDD R'!$L$5,E16='BBDD R'!$F$6,'BBDD R'!$L$6,E16='BBDD R'!$F$7,'BBDD R'!$L$7),"")</f>
        <v/>
      </c>
      <c r="T16" s="944" t="str">
        <f>IFERROR(IFS(E16='BBDD R'!$F$2,'BBDD R'!$M$2,E16='BBDD R'!$F$3,'BBDD R'!$M$3,E16='BBDD R'!$F$4,'BBDD R'!$M$4,E16='BBDD R'!$F$5,'BBDD R'!$M$5,E16='BBDD R'!$F$6,'BBDD R'!$M$6,E16='BBDD R'!$F$7,'BBDD R'!$M$7),"")</f>
        <v/>
      </c>
      <c r="U16" s="944" t="str">
        <f>IFERROR(IFS(E16='BBDD R'!$F$2,'BBDD R'!$N$2,E16='BBDD R'!$F$3,'BBDD R'!$N$3,E16='BBDD R'!$F$4,'BBDD R'!$N$4,E16='BBDD R'!$F$5,'BBDD R'!$N$5,E16='BBDD R'!$F$6,'BBDD R'!$N$6,E16='BBDD R'!$F$7,'BBDD R'!$N$7),"")</f>
        <v/>
      </c>
      <c r="V16" s="944" t="str">
        <f>IFERROR(IFS(E16='BBDD R'!$F$2,'BBDD R'!$O$2,E16='BBDD R'!$F$3,'BBDD R'!$O$3,E16='BBDD R'!$F$4,'BBDD R'!$O$4,E16='BBDD R'!$F$5,'BBDD R'!$O$5,E16='BBDD R'!$F$6,'BBDD R'!$O$6,E16='BBDD R'!$F$7,'BBDD R'!$O$7),"")</f>
        <v/>
      </c>
      <c r="W16" s="946" t="str">
        <f>IFERROR(IFS(E16='BBDD R'!$F$2,'BBDD R'!$P$2,E16='BBDD R'!$F$3,'BBDD R'!$P$3,E16='BBDD R'!$F$4,'BBDD R'!$P$4,E16='BBDD R'!$F$5,'BBDD R'!$P$5,E16='BBDD R'!$F$6,'BBDD R'!$P$6,E16='BBDD R'!$F$7,'BBDD R'!$P$7),"")</f>
        <v/>
      </c>
      <c r="X16" s="944" t="str">
        <f>IFERROR(IFS(E16='BBDD R'!$F$2,'BBDD R'!$Q$2,E16='BBDD R'!$F$3,'BBDD R'!$Q$3,E16='BBDD R'!$F$4,'BBDD R'!$Q$4,E16='BBDD R'!$F$5,'BBDD R'!$Q$5,E16='BBDD R'!$F$6,'BBDD R'!$Q$6,E16='BBDD R'!$F$7,'BBDD R'!$Q$7),"")</f>
        <v/>
      </c>
      <c r="Y16" s="944" t="str">
        <f>IFERROR(IFS(E16='BBDD R'!$F$2,'BBDD R'!$R$2,E16='BBDD R'!$F$3,'BBDD R'!$R$3,E16='BBDD R'!$F$4,'BBDD R'!$R$4,E16='BBDD R'!$F$5,'BBDD R'!$R$5,E16='BBDD R'!$F$6,'BBDD R'!$R$6,E16='BBDD R'!$F$7,'BBDD R'!$R$7),"")</f>
        <v/>
      </c>
      <c r="Z16" s="944" t="str">
        <f t="array" ref="Z16">IFERROR(ifs(AND(M16="Gasolina",O16="Vehículo Liviano (Sedán, Compacto)"),1
,AND(M16="Gasolina",O16="Vehículo Liviano (SUV, Jeep, Station Wagon)"),2
,AND(M16="Gasolina",O16="Utilitario, Furgón"),3
,AND(M16="Gasolina",O16="Camioneta 4x2"),4
,AND(M16="Gasolina",O16="Camioneta 4x4"),5
,AND(M16="Gasolina",O16="Camión liviano (hasta 3.5 ton)"),6
,AND(M16="Gasolina",O16="Camión mediano"),7
,AND(M16="Gasolina",O16="Camión pesado"),8
,AND(M16="Gasolina",O16="Maquinaria"),9
,AND(M16="Gasolina",O16="Otro (especifique): "),10
,AND(M16="Diesel",O16="Vehículo Liviano (Sedán, Compacto)"),11
,AND(M16="Diesel",O16="Vehículo Liviano (SUV, Jeep, Station Wagon)"),12
,AND(M16="Diesel",O16="Utilitario, Furgón"),13
,AND(M16="Diesel",O16="Camioneta 4x2"),14
,AND(M16="Diesel",O16="Camioneta 4x4"),15
,AND(M16="Diesel",O16="Camión liviano (hasta 3.5 ton)"),16
,AND(M16="Diesel",O16="Camión mediano"),17
,AND(M16="Diesel",O16="Camión pesado"),18
,AND(M16="Diesel",O16="Maquinaria"),19
,AND(M16="Diesel",O16="Otro (especifique): "),20
,O16="Selecciona...",21),"")</f>
        <v/>
      </c>
      <c r="AA16" s="947" t="str">
        <f>IFERROR((ifs(Z16=1,Data!$D$100,Z16=2,Data!$D$101,Z16=3,Data!$D$102,Z16=4,Data!$D$103,Z16=5,Data!$D$104,Z16=6,Data!$D$105,Z16=7,Data!$D$106,Z16=8,Data!$D$107,Z16=9,Data!$D$108,Z16=10,Data!$D$109,Z16=11,Data!$D$110,Z16=12,Data!$D$111,Z16=13,Data!$D$112,Z16=14,Data!$D$113,Z16=15,Data!$D$114,Z16=16,Data!$D$115,Z16=17,Data!$D$116,Z16=18,Data!$D$117,Z16=19,Data!$D$118,Z16=20,Data!$D$119,Z16=21,Data!$D$120,Z16=0,Data!$D$121))*K16,"")</f>
        <v/>
      </c>
      <c r="AB16" s="947" t="str">
        <f>IFERROR((ifs(Z16=1,Data!$E$100,Z16=2,Data!$E$101,Z16=3,Data!$E$102,Z16=4,Data!$E$103,Z16=5,Data!$E$104,Z16=6,Data!$E$105,Z16=7,Data!$E$106,Z16=8,Data!$E$107,Z16=9,Data!$E$108,Z16=10,Data!$E$109,Z16=11,Data!$E$110,Z16=12,Data!$E$111,Z16=13,Data!$E$112,Z16=14,Data!$E$113,Z16=15,Data!$E$114,Z16=16,Data!$E$115,Z16=17,Data!$E$116,Z16=18,Data!$E$117,Z16=19,Data!$E$118,Z16=20,Data!$E$119,Z16=21,Data!$E$120,Z16=0,Data!$E$121))*K16/1000,"")</f>
        <v/>
      </c>
      <c r="AC16" s="948" t="str">
        <f>IFERROR((ifs(
Z16=1,Data!$G$100,
Z16=2,Data!$G$101,
Z16=3,Data!$G$102,
Z16=4,Data!$G$103,
Z16=5,Data!$G$104,
Z16=6,Data!$G$105,
Z16=7,Data!$G$106,
Z16=8,Data!$G$107,
Z16=9,Data!$G$108,
Z16=10,Data!G$109,
Z16=11,Data!G$110,
Z16=12,Data!G$111,
Z16=13,Data!$G$112,
Z16=14,Data!$G$113,
Z16=15,Data!$G$114,
Z16=16,Data!$G$115,
Z16=17,Data!$G$116,
Z16=18,Data!$G$117,
Z16=19,Data!$G$118,
Z16=20,Data!$G$119,
Z16=21,Data!$G$120,
Z16=0,Data!$G$121))
*K16/1000,"")</f>
        <v/>
      </c>
      <c r="AD16" s="949" t="str">
        <f>IFERROR((ifs(
Z16=1,Data!$H$100,
Z16=2,Data!$H$101,
Z16=3,Data!$H$102,
Z16=4,Data!$H$103,
Z16=5,Data!$H$104,
Z16=6,Data!$H$105,
Z16=7,Data!$H$106,
Z16=8,Data!$H$107,
Z16=9,Data!$H$108,
Z16=10,Data!H$109,
Z16=11,Data!H$110,
Z16=12,Data!H$111,
Z16=13,Data!$H$112,
Z16=14,Data!$H$113,
Z16=15,Data!$H$114,
Z16=16,Data!$H$115,
Z16=17,Data!$H$116,
Z16=18,Data!$H$117,
Z16=19,Data!$H$118,
Z16=20,Data!$H$119,
Z16=21,Data!$H$120,
Z16=0,Data!$H$121))*K16/1000,"")</f>
        <v/>
      </c>
      <c r="AE16" s="948" t="str">
        <f>IFERROR((ifs(
Z16=1,Data!$I$100,
Z16=2,Data!$I$101,
Z16=3,Data!$I$102,
Z16=4,Data!$I$103,
Z16=5,Data!$I$104,
Z16=6,Data!$I$105,
Z16=7,Data!$I$106,
Z16=8,Data!$I$107,
Z16=9,Data!$I$108,
Z16=10,Data!I$109,
Z16=11,Data!I$110,
Z16=12,Data!I$111,
Z16=13,Data!$I$112,
Z16=14,Data!$I$113,
Z16=15,Data!$I$114,
Z16=16,Data!$I$115,
Z16=17,Data!$I$116,
Z16=18,Data!$I$117,
Z16=19,Data!$I$118,
Z16=20,Data!$I$119,
Z16=21,Data!$I$120,
Z16=0,Data!$I$121)*K16/1000),"")</f>
        <v/>
      </c>
      <c r="AF16" s="947" t="str">
        <f>IFERROR((ifs(
Z16=1,Data!$J$100,
Z16=2,Data!$J$101,
Z16=3,Data!$J$102,
Z16=4,Data!$J$103,
Z16=5,Data!$J$104,
Z16=6,Data!$J$105,
Z16=7,Data!$J$106,
Z16=8,Data!$J$107,
Z16=9,Data!$J$108,
Z16=10,Data!J$109,
Z16=11,Data!J$110,
Z16=12,Data!J$111,
Z16=13,Data!J$112,
Z16=14,Data!$J$113,
Z16=15,Data!$J$114,
Z16=16,Data!$J$115,
Z16=17,Data!$J$116,
Z16=18,Data!$J$117,
Z16=19,Data!$J$118,
Z16=20,Data!$J$119,
Z16=21,Data!$J$120,
Z16=0,Data!$J$121)*K16),"")</f>
        <v/>
      </c>
      <c r="AG16" s="947" t="str">
        <f>IFERROR((ifs(
Z16=1,Data!$K$100,
Z16=2,Data!$K$101,
Z16=3,Data!$K$102,
Z16=4,Data!$K$103,
Z16=5,Data!$K$104,
Z16=6,Data!$K$105,
Z16=7,Data!$K$106,
Z16=8,Data!$K$107,
Z16=9,Data!$K$108,
Z16=10,Data!K$109,
Z16=11,Data!K$110,
Z16=12,Data!K$111,
Z16=13,Data!$K$112,
Z16=14,Data!$K$113,
Z16=15,Data!$K$114,
Z16=16,Data!$K$115,
Z16=17,Data!$K$116,
Z16=18,Data!$K$117,
Z16=19,Data!$K$118,
Z16=20,Data!$K$119,
Z16=21,Data!$K$120,
Z16=0,Data!$K$121)*K16),"")</f>
        <v/>
      </c>
      <c r="AH16" s="947" t="str">
        <f>IFERROR((ifs(
Z16=1,Data!$L$100,
Z16=2,Data!$L$101,
Z16=3,Data!$L$102,
Z16=4,Data!$L$103,
Z16=5,Data!$L$104,
Z16=6,Data!$L$105,
Z16=7,Data!$L$106,
Z16=8,Data!$L$107,
Z16=9,Data!$L$108,
Z16=10,Data!L$109,
Z16=11,Data!L$110,
Z16=12,Data!L$111,
Z16=13,Data!$L$112,
Z16=14,Data!$L$113,
Z16=15,Data!$L$114,
Z16=16,Data!$L$115,
Z16=17,Data!$L$116,
Z16=18,Data!$L$117,
Z16=19,Data!$L$118,
Z16=20,Data!$L$119,
Z16=21,Data!$L$120,
Z16=0,Data!$L$121)*K16),"")</f>
        <v/>
      </c>
      <c r="AI16" s="950" t="str">
        <f>'Registro Veh'!J28</f>
        <v/>
      </c>
      <c r="AJ16" s="950" t="str">
        <f>'Registro Veh'!M28</f>
        <v/>
      </c>
      <c r="AK16" s="951"/>
      <c r="AL16" s="951"/>
      <c r="AM16" s="951"/>
      <c r="AN16" s="951"/>
    </row>
    <row r="17">
      <c r="A17" s="941" t="str">
        <f>'Registro Veh'!B28</f>
        <v/>
      </c>
      <c r="B17" s="941" t="str">
        <f>Equipo!$F$2</f>
        <v>4.0</v>
      </c>
      <c r="C17" s="941" t="str">
        <f>Equipo!$E$14</f>
        <v/>
      </c>
      <c r="D17" s="941" t="str">
        <f>Equipo!$E$10</f>
        <v/>
      </c>
      <c r="E17" s="941" t="str">
        <f>'Registro Veh'!C28</f>
        <v/>
      </c>
      <c r="F17" s="941" t="str">
        <f>'Registro Veh'!D28</f>
        <v/>
      </c>
      <c r="G17" s="941" t="str">
        <f>'Registro Veh'!E28</f>
        <v/>
      </c>
      <c r="H17" s="941" t="str">
        <f>'Registro Veh'!F28</f>
        <v/>
      </c>
      <c r="I17" s="942" t="str">
        <f>'Registro Veh'!G28</f>
        <v/>
      </c>
      <c r="J17" s="942" t="str">
        <f>'Registro Veh'!I28</f>
        <v/>
      </c>
      <c r="K17" s="942">
        <f>'Registro Veh'!K28</f>
        <v>0</v>
      </c>
      <c r="L17" s="942" t="str">
        <f>'Registro Veh'!L28</f>
        <v/>
      </c>
      <c r="M17" s="942" t="str">
        <f>'Registro Veh'!N28</f>
        <v> </v>
      </c>
      <c r="N17" s="943" t="str">
        <f>IFERROR(IFS(E17='BBDD R'!$F$2,'BBDD R'!$G$2,E17='BBDD R'!$F$3,'BBDD R'!$G$3,E17='BBDD R'!$F$4,'BBDD R'!$G$4,E17='BBDD R'!$F$5,'BBDD R'!$G$5,E17='BBDD R'!$F$6,'BBDD R'!$G$6,E17='BBDD R'!$F$7,'BBDD R'!$G$7),"")</f>
        <v/>
      </c>
      <c r="O17" s="943" t="str">
        <f>IFERROR(IFS(E17='BBDD R'!$F$2,'BBDD R'!$H$2,E17='BBDD R'!$F$3,'BBDD R'!$H$3,E17='BBDD R'!$F$4,'BBDD R'!$H$4,E17='BBDD R'!$F$5,'BBDD R'!$H$5,E17='BBDD R'!$F$6,'BBDD R'!$H$6,E17='BBDD R'!$F$7,'BBDD R'!$H$7),"")</f>
        <v/>
      </c>
      <c r="P17" s="944" t="str">
        <f>IFERROR(IFS(E17='BBDD R'!$F$2,'BBDD R'!$I$2,E17='BBDD R'!$F$3,'BBDD R'!$I$3,E17='BBDD R'!$F$4,'BBDD R'!$I$4,E17='BBDD R'!$F$5,'BBDD R'!$I$5,E17='BBDD R'!$F$6,'BBDD R'!$I$6,E17='BBDD R'!$F$7,'BBDD R'!$I$7),"")</f>
        <v/>
      </c>
      <c r="Q17" s="945" t="str">
        <f>IFERROR(IFS(E17='BBDD R'!$F$2,'BBDD R'!$J$2,E17='BBDD R'!$F$3,'BBDD R'!$J$3,E17='BBDD R'!$F$4,'BBDD R'!$J$4,E17='BBDD R'!$F$5,'BBDD R'!$J$5,E17='BBDD R'!$F$6,'BBDD R'!$J$6,E17='BBDD R'!$F$7,'BBDD R'!$J$7))</f>
        <v/>
      </c>
      <c r="R17" s="945" t="str">
        <f>IFERROR(IFS(E17='BBDD R'!$F$2,'BBDD R'!$K$2,E17='BBDD R'!$F$3,'BBDD R'!$K$3,E17='BBDD R'!$F$4,'BBDD R'!$K$4,E17='BBDD R'!$F$5,'BBDD R'!$K$5,E17='BBDD R'!$F$6,'BBDD R'!$K$6,E17='BBDD R'!$F$7,'BBDD R'!$K$7),"")</f>
        <v/>
      </c>
      <c r="S17" s="944" t="str">
        <f>IFERROR(IFS(E17='BBDD R'!$F$2,'BBDD R'!$L$2,E17='BBDD R'!$F$3,'BBDD R'!$L$3,E17='BBDD R'!$F$4,'BBDD R'!$L$4,E17='BBDD R'!$F$5,'BBDD R'!$L$5,E17='BBDD R'!$F$6,'BBDD R'!$L$6,E17='BBDD R'!$F$7,'BBDD R'!$L$7),"")</f>
        <v/>
      </c>
      <c r="T17" s="944" t="str">
        <f>IFERROR(IFS(E17='BBDD R'!$F$2,'BBDD R'!$M$2,E17='BBDD R'!$F$3,'BBDD R'!$M$3,E17='BBDD R'!$F$4,'BBDD R'!$M$4,E17='BBDD R'!$F$5,'BBDD R'!$M$5,E17='BBDD R'!$F$6,'BBDD R'!$M$6,E17='BBDD R'!$F$7,'BBDD R'!$M$7),"")</f>
        <v/>
      </c>
      <c r="U17" s="944" t="str">
        <f>IFERROR(IFS(E17='BBDD R'!$F$2,'BBDD R'!$N$2,E17='BBDD R'!$F$3,'BBDD R'!$N$3,E17='BBDD R'!$F$4,'BBDD R'!$N$4,E17='BBDD R'!$F$5,'BBDD R'!$N$5,E17='BBDD R'!$F$6,'BBDD R'!$N$6,E17='BBDD R'!$F$7,'BBDD R'!$N$7),"")</f>
        <v/>
      </c>
      <c r="V17" s="944" t="str">
        <f>IFERROR(IFS(E17='BBDD R'!$F$2,'BBDD R'!$O$2,E17='BBDD R'!$F$3,'BBDD R'!$O$3,E17='BBDD R'!$F$4,'BBDD R'!$O$4,E17='BBDD R'!$F$5,'BBDD R'!$O$5,E17='BBDD R'!$F$6,'BBDD R'!$O$6,E17='BBDD R'!$F$7,'BBDD R'!$O$7),"")</f>
        <v/>
      </c>
      <c r="W17" s="946" t="str">
        <f>IFERROR(IFS(E17='BBDD R'!$F$2,'BBDD R'!$P$2,E17='BBDD R'!$F$3,'BBDD R'!$P$3,E17='BBDD R'!$F$4,'BBDD R'!$P$4,E17='BBDD R'!$F$5,'BBDD R'!$P$5,E17='BBDD R'!$F$6,'BBDD R'!$P$6,E17='BBDD R'!$F$7,'BBDD R'!$P$7),"")</f>
        <v/>
      </c>
      <c r="X17" s="944" t="str">
        <f>IFERROR(IFS(E17='BBDD R'!$F$2,'BBDD R'!$Q$2,E17='BBDD R'!$F$3,'BBDD R'!$Q$3,E17='BBDD R'!$F$4,'BBDD R'!$Q$4,E17='BBDD R'!$F$5,'BBDD R'!$Q$5,E17='BBDD R'!$F$6,'BBDD R'!$Q$6,E17='BBDD R'!$F$7,'BBDD R'!$Q$7),"")</f>
        <v/>
      </c>
      <c r="Y17" s="944" t="str">
        <f>IFERROR(IFS(E17='BBDD R'!$F$2,'BBDD R'!$R$2,E17='BBDD R'!$F$3,'BBDD R'!$R$3,E17='BBDD R'!$F$4,'BBDD R'!$R$4,E17='BBDD R'!$F$5,'BBDD R'!$R$5,E17='BBDD R'!$F$6,'BBDD R'!$R$6,E17='BBDD R'!$F$7,'BBDD R'!$R$7),"")</f>
        <v/>
      </c>
      <c r="Z17" s="944" t="str">
        <f t="array" ref="Z17">IFERROR(ifs(AND(M17="Gasolina",O17="Vehículo Liviano (Sedán, Compacto)"),1
,AND(M17="Gasolina",O17="Vehículo Liviano (SUV, Jeep, Station Wagon)"),2
,AND(M17="Gasolina",O17="Utilitario, Furgón"),3
,AND(M17="Gasolina",O17="Camioneta 4x2"),4
,AND(M17="Gasolina",O17="Camioneta 4x4"),5
,AND(M17="Gasolina",O17="Camión liviano (hasta 3.5 ton)"),6
,AND(M17="Gasolina",O17="Camión mediano"),7
,AND(M17="Gasolina",O17="Camión pesado"),8
,AND(M17="Gasolina",O17="Maquinaria"),9
,AND(M17="Gasolina",O17="Otro (especifique): "),10
,AND(M17="Diesel",O17="Vehículo Liviano (Sedán, Compacto)"),11
,AND(M17="Diesel",O17="Vehículo Liviano (SUV, Jeep, Station Wagon)"),12
,AND(M17="Diesel",O17="Utilitario, Furgón"),13
,AND(M17="Diesel",O17="Camioneta 4x2"),14
,AND(M17="Diesel",O17="Camioneta 4x4"),15
,AND(M17="Diesel",O17="Camión liviano (hasta 3.5 ton)"),16
,AND(M17="Diesel",O17="Camión mediano"),17
,AND(M17="Diesel",O17="Camión pesado"),18
,AND(M17="Diesel",O17="Maquinaria"),19
,AND(M17="Diesel",O17="Otro (especifique): "),20
,O17="Selecciona...",21),"")</f>
        <v/>
      </c>
      <c r="AA17" s="947" t="str">
        <f>IFERROR((ifs(Z17=1,Data!$D$100,Z17=2,Data!$D$101,Z17=3,Data!$D$102,Z17=4,Data!$D$103,Z17=5,Data!$D$104,Z17=6,Data!$D$105,Z17=7,Data!$D$106,Z17=8,Data!$D$107,Z17=9,Data!$D$108,Z17=10,Data!$D$109,Z17=11,Data!$D$110,Z17=12,Data!$D$111,Z17=13,Data!$D$112,Z17=14,Data!$D$113,Z17=15,Data!$D$114,Z17=16,Data!$D$115,Z17=17,Data!$D$116,Z17=18,Data!$D$117,Z17=19,Data!$D$118,Z17=20,Data!$D$119,Z17=21,Data!$D$120,Z17=0,Data!$D$121))*K17,"")</f>
        <v/>
      </c>
      <c r="AB17" s="947" t="str">
        <f>IFERROR((ifs(Z17=1,Data!$E$100,Z17=2,Data!$E$101,Z17=3,Data!$E$102,Z17=4,Data!$E$103,Z17=5,Data!$E$104,Z17=6,Data!$E$105,Z17=7,Data!$E$106,Z17=8,Data!$E$107,Z17=9,Data!$E$108,Z17=10,Data!$E$109,Z17=11,Data!$E$110,Z17=12,Data!$E$111,Z17=13,Data!$E$112,Z17=14,Data!$E$113,Z17=15,Data!$E$114,Z17=16,Data!$E$115,Z17=17,Data!$E$116,Z17=18,Data!$E$117,Z17=19,Data!$E$118,Z17=20,Data!$E$119,Z17=21,Data!$E$120,Z17=0,Data!$E$121))*K17/1000,"")</f>
        <v/>
      </c>
      <c r="AC17" s="948" t="str">
        <f>IFERROR((ifs(
Z17=1,Data!$G$100,
Z17=2,Data!$G$101,
Z17=3,Data!$G$102,
Z17=4,Data!$G$103,
Z17=5,Data!$G$104,
Z17=6,Data!$G$105,
Z17=7,Data!$G$106,
Z17=8,Data!$G$107,
Z17=9,Data!$G$108,
Z17=10,Data!G$109,
Z17=11,Data!G$110,
Z17=12,Data!G$111,
Z17=13,Data!$G$112,
Z17=14,Data!$G$113,
Z17=15,Data!$G$114,
Z17=16,Data!$G$115,
Z17=17,Data!$G$116,
Z17=18,Data!$G$117,
Z17=19,Data!$G$118,
Z17=20,Data!$G$119,
Z17=21,Data!$G$120,
Z17=0,Data!$G$121))
*K17/1000,"")</f>
        <v/>
      </c>
      <c r="AD17" s="949" t="str">
        <f>IFERROR((ifs(
Z17=1,Data!$H$100,
Z17=2,Data!$H$101,
Z17=3,Data!$H$102,
Z17=4,Data!$H$103,
Z17=5,Data!$H$104,
Z17=6,Data!$H$105,
Z17=7,Data!$H$106,
Z17=8,Data!$H$107,
Z17=9,Data!$H$108,
Z17=10,Data!H$109,
Z17=11,Data!H$110,
Z17=12,Data!H$111,
Z17=13,Data!$H$112,
Z17=14,Data!$H$113,
Z17=15,Data!$H$114,
Z17=16,Data!$H$115,
Z17=17,Data!$H$116,
Z17=18,Data!$H$117,
Z17=19,Data!$H$118,
Z17=20,Data!$H$119,
Z17=21,Data!$H$120,
Z17=0,Data!$H$121))*K17/1000,"")</f>
        <v/>
      </c>
      <c r="AE17" s="948" t="str">
        <f>IFERROR((ifs(
Z17=1,Data!$I$100,
Z17=2,Data!$I$101,
Z17=3,Data!$I$102,
Z17=4,Data!$I$103,
Z17=5,Data!$I$104,
Z17=6,Data!$I$105,
Z17=7,Data!$I$106,
Z17=8,Data!$I$107,
Z17=9,Data!$I$108,
Z17=10,Data!I$109,
Z17=11,Data!I$110,
Z17=12,Data!I$111,
Z17=13,Data!$I$112,
Z17=14,Data!$I$113,
Z17=15,Data!$I$114,
Z17=16,Data!$I$115,
Z17=17,Data!$I$116,
Z17=18,Data!$I$117,
Z17=19,Data!$I$118,
Z17=20,Data!$I$119,
Z17=21,Data!$I$120,
Z17=0,Data!$I$121)*K17/1000),"")</f>
        <v/>
      </c>
      <c r="AF17" s="947" t="str">
        <f>IFERROR((ifs(
Z17=1,Data!$J$100,
Z17=2,Data!$J$101,
Z17=3,Data!$J$102,
Z17=4,Data!$J$103,
Z17=5,Data!$J$104,
Z17=6,Data!$J$105,
Z17=7,Data!$J$106,
Z17=8,Data!$J$107,
Z17=9,Data!$J$108,
Z17=10,Data!J$109,
Z17=11,Data!J$110,
Z17=12,Data!J$111,
Z17=13,Data!J$112,
Z17=14,Data!$J$113,
Z17=15,Data!$J$114,
Z17=16,Data!$J$115,
Z17=17,Data!$J$116,
Z17=18,Data!$J$117,
Z17=19,Data!$J$118,
Z17=20,Data!$J$119,
Z17=21,Data!$J$120,
Z17=0,Data!$J$121)*K17),"")</f>
        <v/>
      </c>
      <c r="AG17" s="947" t="str">
        <f>IFERROR((ifs(
Z17=1,Data!$K$100,
Z17=2,Data!$K$101,
Z17=3,Data!$K$102,
Z17=4,Data!$K$103,
Z17=5,Data!$K$104,
Z17=6,Data!$K$105,
Z17=7,Data!$K$106,
Z17=8,Data!$K$107,
Z17=9,Data!$K$108,
Z17=10,Data!K$109,
Z17=11,Data!K$110,
Z17=12,Data!K$111,
Z17=13,Data!$K$112,
Z17=14,Data!$K$113,
Z17=15,Data!$K$114,
Z17=16,Data!$K$115,
Z17=17,Data!$K$116,
Z17=18,Data!$K$117,
Z17=19,Data!$K$118,
Z17=20,Data!$K$119,
Z17=21,Data!$K$120,
Z17=0,Data!$K$121)*K17),"")</f>
        <v/>
      </c>
      <c r="AH17" s="947" t="str">
        <f>IFERROR((ifs(
Z17=1,Data!$L$100,
Z17=2,Data!$L$101,
Z17=3,Data!$L$102,
Z17=4,Data!$L$103,
Z17=5,Data!$L$104,
Z17=6,Data!$L$105,
Z17=7,Data!$L$106,
Z17=8,Data!$L$107,
Z17=9,Data!$L$108,
Z17=10,Data!L$109,
Z17=11,Data!L$110,
Z17=12,Data!L$111,
Z17=13,Data!$L$112,
Z17=14,Data!$L$113,
Z17=15,Data!$L$114,
Z17=16,Data!$L$115,
Z17=17,Data!$L$116,
Z17=18,Data!$L$117,
Z17=19,Data!$L$118,
Z17=20,Data!$L$119,
Z17=21,Data!$L$120,
Z17=0,Data!$L$121)*K17),"")</f>
        <v/>
      </c>
      <c r="AI17" s="950" t="str">
        <f>'Registro Veh'!J29</f>
        <v/>
      </c>
      <c r="AJ17" s="950" t="str">
        <f>'Registro Veh'!M29</f>
        <v/>
      </c>
      <c r="AK17" s="951"/>
      <c r="AL17" s="951"/>
      <c r="AM17" s="951"/>
      <c r="AN17" s="951"/>
    </row>
    <row r="18">
      <c r="A18" s="941" t="str">
        <f>'Registro Veh'!B29</f>
        <v/>
      </c>
      <c r="B18" s="941" t="str">
        <f>Equipo!$F$2</f>
        <v>4.0</v>
      </c>
      <c r="C18" s="941" t="str">
        <f>Equipo!$E$14</f>
        <v/>
      </c>
      <c r="D18" s="941" t="str">
        <f>Equipo!$E$10</f>
        <v/>
      </c>
      <c r="E18" s="941" t="str">
        <f>'Registro Veh'!C29</f>
        <v/>
      </c>
      <c r="F18" s="941" t="str">
        <f>'Registro Veh'!D29</f>
        <v/>
      </c>
      <c r="G18" s="941" t="str">
        <f>'Registro Veh'!E29</f>
        <v/>
      </c>
      <c r="H18" s="941" t="str">
        <f>'Registro Veh'!F29</f>
        <v/>
      </c>
      <c r="I18" s="942" t="str">
        <f>'Registro Veh'!G29</f>
        <v/>
      </c>
      <c r="J18" s="942" t="str">
        <f>'Registro Veh'!I29</f>
        <v/>
      </c>
      <c r="K18" s="942">
        <f>'Registro Veh'!K29</f>
        <v>0</v>
      </c>
      <c r="L18" s="942" t="str">
        <f>'Registro Veh'!L29</f>
        <v/>
      </c>
      <c r="M18" s="942" t="str">
        <f>'Registro Veh'!N29</f>
        <v> </v>
      </c>
      <c r="N18" s="943" t="str">
        <f>IFERROR(IFS(E18='BBDD R'!$F$2,'BBDD R'!$G$2,E18='BBDD R'!$F$3,'BBDD R'!$G$3,E18='BBDD R'!$F$4,'BBDD R'!$G$4,E18='BBDD R'!$F$5,'BBDD R'!$G$5,E18='BBDD R'!$F$6,'BBDD R'!$G$6,E18='BBDD R'!$F$7,'BBDD R'!$G$7),"")</f>
        <v/>
      </c>
      <c r="O18" s="943" t="str">
        <f>IFERROR(IFS(E18='BBDD R'!$F$2,'BBDD R'!$H$2,E18='BBDD R'!$F$3,'BBDD R'!$H$3,E18='BBDD R'!$F$4,'BBDD R'!$H$4,E18='BBDD R'!$F$5,'BBDD R'!$H$5,E18='BBDD R'!$F$6,'BBDD R'!$H$6,E18='BBDD R'!$F$7,'BBDD R'!$H$7),"")</f>
        <v/>
      </c>
      <c r="P18" s="944" t="str">
        <f>IFERROR(IFS(E18='BBDD R'!$F$2,'BBDD R'!$I$2,E18='BBDD R'!$F$3,'BBDD R'!$I$3,E18='BBDD R'!$F$4,'BBDD R'!$I$4,E18='BBDD R'!$F$5,'BBDD R'!$I$5,E18='BBDD R'!$F$6,'BBDD R'!$I$6,E18='BBDD R'!$F$7,'BBDD R'!$I$7),"")</f>
        <v/>
      </c>
      <c r="Q18" s="945" t="str">
        <f>IFERROR(IFS(E18='BBDD R'!$F$2,'BBDD R'!$J$2,E18='BBDD R'!$F$3,'BBDD R'!$J$3,E18='BBDD R'!$F$4,'BBDD R'!$J$4,E18='BBDD R'!$F$5,'BBDD R'!$J$5,E18='BBDD R'!$F$6,'BBDD R'!$J$6,E18='BBDD R'!$F$7,'BBDD R'!$J$7))</f>
        <v/>
      </c>
      <c r="R18" s="945" t="str">
        <f>IFERROR(IFS(E18='BBDD R'!$F$2,'BBDD R'!$K$2,E18='BBDD R'!$F$3,'BBDD R'!$K$3,E18='BBDD R'!$F$4,'BBDD R'!$K$4,E18='BBDD R'!$F$5,'BBDD R'!$K$5,E18='BBDD R'!$F$6,'BBDD R'!$K$6,E18='BBDD R'!$F$7,'BBDD R'!$K$7),"")</f>
        <v/>
      </c>
      <c r="S18" s="944" t="str">
        <f>IFERROR(IFS(E18='BBDD R'!$F$2,'BBDD R'!$L$2,E18='BBDD R'!$F$3,'BBDD R'!$L$3,E18='BBDD R'!$F$4,'BBDD R'!$L$4,E18='BBDD R'!$F$5,'BBDD R'!$L$5,E18='BBDD R'!$F$6,'BBDD R'!$L$6,E18='BBDD R'!$F$7,'BBDD R'!$L$7),"")</f>
        <v/>
      </c>
      <c r="T18" s="944" t="str">
        <f>IFERROR(IFS(E18='BBDD R'!$F$2,'BBDD R'!$M$2,E18='BBDD R'!$F$3,'BBDD R'!$M$3,E18='BBDD R'!$F$4,'BBDD R'!$M$4,E18='BBDD R'!$F$5,'BBDD R'!$M$5,E18='BBDD R'!$F$6,'BBDD R'!$M$6,E18='BBDD R'!$F$7,'BBDD R'!$M$7),"")</f>
        <v/>
      </c>
      <c r="U18" s="944" t="str">
        <f>IFERROR(IFS(E18='BBDD R'!$F$2,'BBDD R'!$N$2,E18='BBDD R'!$F$3,'BBDD R'!$N$3,E18='BBDD R'!$F$4,'BBDD R'!$N$4,E18='BBDD R'!$F$5,'BBDD R'!$N$5,E18='BBDD R'!$F$6,'BBDD R'!$N$6,E18='BBDD R'!$F$7,'BBDD R'!$N$7),"")</f>
        <v/>
      </c>
      <c r="V18" s="944" t="str">
        <f>IFERROR(IFS(E18='BBDD R'!$F$2,'BBDD R'!$O$2,E18='BBDD R'!$F$3,'BBDD R'!$O$3,E18='BBDD R'!$F$4,'BBDD R'!$O$4,E18='BBDD R'!$F$5,'BBDD R'!$O$5,E18='BBDD R'!$F$6,'BBDD R'!$O$6,E18='BBDD R'!$F$7,'BBDD R'!$O$7),"")</f>
        <v/>
      </c>
      <c r="W18" s="946" t="str">
        <f>IFERROR(IFS(E18='BBDD R'!$F$2,'BBDD R'!$P$2,E18='BBDD R'!$F$3,'BBDD R'!$P$3,E18='BBDD R'!$F$4,'BBDD R'!$P$4,E18='BBDD R'!$F$5,'BBDD R'!$P$5,E18='BBDD R'!$F$6,'BBDD R'!$P$6,E18='BBDD R'!$F$7,'BBDD R'!$P$7),"")</f>
        <v/>
      </c>
      <c r="X18" s="944" t="str">
        <f>IFERROR(IFS(E18='BBDD R'!$F$2,'BBDD R'!$Q$2,E18='BBDD R'!$F$3,'BBDD R'!$Q$3,E18='BBDD R'!$F$4,'BBDD R'!$Q$4,E18='BBDD R'!$F$5,'BBDD R'!$Q$5,E18='BBDD R'!$F$6,'BBDD R'!$Q$6,E18='BBDD R'!$F$7,'BBDD R'!$Q$7),"")</f>
        <v/>
      </c>
      <c r="Y18" s="944" t="str">
        <f>IFERROR(IFS(E18='BBDD R'!$F$2,'BBDD R'!$R$2,E18='BBDD R'!$F$3,'BBDD R'!$R$3,E18='BBDD R'!$F$4,'BBDD R'!$R$4,E18='BBDD R'!$F$5,'BBDD R'!$R$5,E18='BBDD R'!$F$6,'BBDD R'!$R$6,E18='BBDD R'!$F$7,'BBDD R'!$R$7),"")</f>
        <v/>
      </c>
      <c r="Z18" s="944" t="str">
        <f t="array" ref="Z18">IFERROR(ifs(AND(M18="Gasolina",O18="Vehículo Liviano (Sedán, Compacto)"),1
,AND(M18="Gasolina",O18="Vehículo Liviano (SUV, Jeep, Station Wagon)"),2
,AND(M18="Gasolina",O18="Utilitario, Furgón"),3
,AND(M18="Gasolina",O18="Camioneta 4x2"),4
,AND(M18="Gasolina",O18="Camioneta 4x4"),5
,AND(M18="Gasolina",O18="Camión liviano (hasta 3.5 ton)"),6
,AND(M18="Gasolina",O18="Camión mediano"),7
,AND(M18="Gasolina",O18="Camión pesado"),8
,AND(M18="Gasolina",O18="Maquinaria"),9
,AND(M18="Gasolina",O18="Otro (especifique): "),10
,AND(M18="Diesel",O18="Vehículo Liviano (Sedán, Compacto)"),11
,AND(M18="Diesel",O18="Vehículo Liviano (SUV, Jeep, Station Wagon)"),12
,AND(M18="Diesel",O18="Utilitario, Furgón"),13
,AND(M18="Diesel",O18="Camioneta 4x2"),14
,AND(M18="Diesel",O18="Camioneta 4x4"),15
,AND(M18="Diesel",O18="Camión liviano (hasta 3.5 ton)"),16
,AND(M18="Diesel",O18="Camión mediano"),17
,AND(M18="Diesel",O18="Camión pesado"),18
,AND(M18="Diesel",O18="Maquinaria"),19
,AND(M18="Diesel",O18="Otro (especifique): "),20
,O18="Selecciona...",21),"")</f>
        <v/>
      </c>
      <c r="AA18" s="947" t="str">
        <f>IFERROR((ifs(Z18=1,Data!$D$100,Z18=2,Data!$D$101,Z18=3,Data!$D$102,Z18=4,Data!$D$103,Z18=5,Data!$D$104,Z18=6,Data!$D$105,Z18=7,Data!$D$106,Z18=8,Data!$D$107,Z18=9,Data!$D$108,Z18=10,Data!$D$109,Z18=11,Data!$D$110,Z18=12,Data!$D$111,Z18=13,Data!$D$112,Z18=14,Data!$D$113,Z18=15,Data!$D$114,Z18=16,Data!$D$115,Z18=17,Data!$D$116,Z18=18,Data!$D$117,Z18=19,Data!$D$118,Z18=20,Data!$D$119,Z18=21,Data!$D$120,Z18=0,Data!$D$121))*K18,"")</f>
        <v/>
      </c>
      <c r="AB18" s="947" t="str">
        <f>IFERROR((ifs(Z18=1,Data!$E$100,Z18=2,Data!$E$101,Z18=3,Data!$E$102,Z18=4,Data!$E$103,Z18=5,Data!$E$104,Z18=6,Data!$E$105,Z18=7,Data!$E$106,Z18=8,Data!$E$107,Z18=9,Data!$E$108,Z18=10,Data!$E$109,Z18=11,Data!$E$110,Z18=12,Data!$E$111,Z18=13,Data!$E$112,Z18=14,Data!$E$113,Z18=15,Data!$E$114,Z18=16,Data!$E$115,Z18=17,Data!$E$116,Z18=18,Data!$E$117,Z18=19,Data!$E$118,Z18=20,Data!$E$119,Z18=21,Data!$E$120,Z18=0,Data!$E$121))*K18/1000,"")</f>
        <v/>
      </c>
      <c r="AC18" s="948" t="str">
        <f>IFERROR((ifs(
Z18=1,Data!$G$100,
Z18=2,Data!$G$101,
Z18=3,Data!$G$102,
Z18=4,Data!$G$103,
Z18=5,Data!$G$104,
Z18=6,Data!$G$105,
Z18=7,Data!$G$106,
Z18=8,Data!$G$107,
Z18=9,Data!$G$108,
Z18=10,Data!G$109,
Z18=11,Data!G$110,
Z18=12,Data!G$111,
Z18=13,Data!$G$112,
Z18=14,Data!$G$113,
Z18=15,Data!$G$114,
Z18=16,Data!$G$115,
Z18=17,Data!$G$116,
Z18=18,Data!$G$117,
Z18=19,Data!$G$118,
Z18=20,Data!$G$119,
Z18=21,Data!$G$120,
Z18=0,Data!$G$121))
*K18/1000,"")</f>
        <v/>
      </c>
      <c r="AD18" s="949" t="str">
        <f>IFERROR((ifs(
Z18=1,Data!$H$100,
Z18=2,Data!$H$101,
Z18=3,Data!$H$102,
Z18=4,Data!$H$103,
Z18=5,Data!$H$104,
Z18=6,Data!$H$105,
Z18=7,Data!$H$106,
Z18=8,Data!$H$107,
Z18=9,Data!$H$108,
Z18=10,Data!H$109,
Z18=11,Data!H$110,
Z18=12,Data!H$111,
Z18=13,Data!$H$112,
Z18=14,Data!$H$113,
Z18=15,Data!$H$114,
Z18=16,Data!$H$115,
Z18=17,Data!$H$116,
Z18=18,Data!$H$117,
Z18=19,Data!$H$118,
Z18=20,Data!$H$119,
Z18=21,Data!$H$120,
Z18=0,Data!$H$121))*K18/1000,"")</f>
        <v/>
      </c>
      <c r="AE18" s="948" t="str">
        <f>IFERROR((ifs(
Z18=1,Data!$I$100,
Z18=2,Data!$I$101,
Z18=3,Data!$I$102,
Z18=4,Data!$I$103,
Z18=5,Data!$I$104,
Z18=6,Data!$I$105,
Z18=7,Data!$I$106,
Z18=8,Data!$I$107,
Z18=9,Data!$I$108,
Z18=10,Data!I$109,
Z18=11,Data!I$110,
Z18=12,Data!I$111,
Z18=13,Data!$I$112,
Z18=14,Data!$I$113,
Z18=15,Data!$I$114,
Z18=16,Data!$I$115,
Z18=17,Data!$I$116,
Z18=18,Data!$I$117,
Z18=19,Data!$I$118,
Z18=20,Data!$I$119,
Z18=21,Data!$I$120,
Z18=0,Data!$I$121)*K18/1000),"")</f>
        <v/>
      </c>
      <c r="AF18" s="947" t="str">
        <f>IFERROR((ifs(
Z18=1,Data!$J$100,
Z18=2,Data!$J$101,
Z18=3,Data!$J$102,
Z18=4,Data!$J$103,
Z18=5,Data!$J$104,
Z18=6,Data!$J$105,
Z18=7,Data!$J$106,
Z18=8,Data!$J$107,
Z18=9,Data!$J$108,
Z18=10,Data!J$109,
Z18=11,Data!J$110,
Z18=12,Data!J$111,
Z18=13,Data!J$112,
Z18=14,Data!$J$113,
Z18=15,Data!$J$114,
Z18=16,Data!$J$115,
Z18=17,Data!$J$116,
Z18=18,Data!$J$117,
Z18=19,Data!$J$118,
Z18=20,Data!$J$119,
Z18=21,Data!$J$120,
Z18=0,Data!$J$121)*K18),"")</f>
        <v/>
      </c>
      <c r="AG18" s="947" t="str">
        <f>IFERROR((ifs(
Z18=1,Data!$K$100,
Z18=2,Data!$K$101,
Z18=3,Data!$K$102,
Z18=4,Data!$K$103,
Z18=5,Data!$K$104,
Z18=6,Data!$K$105,
Z18=7,Data!$K$106,
Z18=8,Data!$K$107,
Z18=9,Data!$K$108,
Z18=10,Data!K$109,
Z18=11,Data!K$110,
Z18=12,Data!K$111,
Z18=13,Data!$K$112,
Z18=14,Data!$K$113,
Z18=15,Data!$K$114,
Z18=16,Data!$K$115,
Z18=17,Data!$K$116,
Z18=18,Data!$K$117,
Z18=19,Data!$K$118,
Z18=20,Data!$K$119,
Z18=21,Data!$K$120,
Z18=0,Data!$K$121)*K18),"")</f>
        <v/>
      </c>
      <c r="AH18" s="947" t="str">
        <f>IFERROR((ifs(
Z18=1,Data!$L$100,
Z18=2,Data!$L$101,
Z18=3,Data!$L$102,
Z18=4,Data!$L$103,
Z18=5,Data!$L$104,
Z18=6,Data!$L$105,
Z18=7,Data!$L$106,
Z18=8,Data!$L$107,
Z18=9,Data!$L$108,
Z18=10,Data!L$109,
Z18=11,Data!L$110,
Z18=12,Data!L$111,
Z18=13,Data!$L$112,
Z18=14,Data!$L$113,
Z18=15,Data!$L$114,
Z18=16,Data!$L$115,
Z18=17,Data!$L$116,
Z18=18,Data!$L$117,
Z18=19,Data!$L$118,
Z18=20,Data!$L$119,
Z18=21,Data!$L$120,
Z18=0,Data!$L$121)*K18),"")</f>
        <v/>
      </c>
      <c r="AI18" s="950" t="str">
        <f>'Registro Veh'!J30</f>
        <v/>
      </c>
      <c r="AJ18" s="950" t="str">
        <f>'Registro Veh'!M30</f>
        <v/>
      </c>
      <c r="AK18" s="951"/>
      <c r="AL18" s="951"/>
      <c r="AM18" s="951"/>
      <c r="AN18" s="951"/>
    </row>
    <row r="19">
      <c r="A19" s="941" t="str">
        <f>'Registro Veh'!B30</f>
        <v/>
      </c>
      <c r="B19" s="941" t="str">
        <f>Equipo!$F$2</f>
        <v>4.0</v>
      </c>
      <c r="C19" s="941" t="str">
        <f>Equipo!$E$14</f>
        <v/>
      </c>
      <c r="D19" s="941" t="str">
        <f>Equipo!$E$10</f>
        <v/>
      </c>
      <c r="E19" s="941" t="str">
        <f>'Registro Veh'!C30</f>
        <v/>
      </c>
      <c r="F19" s="941" t="str">
        <f>'Registro Veh'!D30</f>
        <v/>
      </c>
      <c r="G19" s="941" t="str">
        <f>'Registro Veh'!E30</f>
        <v/>
      </c>
      <c r="H19" s="941" t="str">
        <f>'Registro Veh'!F30</f>
        <v/>
      </c>
      <c r="I19" s="942" t="str">
        <f>'Registro Veh'!G30</f>
        <v/>
      </c>
      <c r="J19" s="942" t="str">
        <f>'Registro Veh'!I30</f>
        <v/>
      </c>
      <c r="K19" s="942">
        <f>'Registro Veh'!K30</f>
        <v>0</v>
      </c>
      <c r="L19" s="942" t="str">
        <f>'Registro Veh'!L30</f>
        <v/>
      </c>
      <c r="M19" s="942" t="str">
        <f>'Registro Veh'!N30</f>
        <v> </v>
      </c>
      <c r="N19" s="943" t="str">
        <f>IFERROR(IFS(E19='BBDD R'!$F$2,'BBDD R'!$G$2,E19='BBDD R'!$F$3,'BBDD R'!$G$3,E19='BBDD R'!$F$4,'BBDD R'!$G$4,E19='BBDD R'!$F$5,'BBDD R'!$G$5,E19='BBDD R'!$F$6,'BBDD R'!$G$6,E19='BBDD R'!$F$7,'BBDD R'!$G$7),"")</f>
        <v/>
      </c>
      <c r="O19" s="943" t="str">
        <f>IFERROR(IFS(E19='BBDD R'!$F$2,'BBDD R'!$H$2,E19='BBDD R'!$F$3,'BBDD R'!$H$3,E19='BBDD R'!$F$4,'BBDD R'!$H$4,E19='BBDD R'!$F$5,'BBDD R'!$H$5,E19='BBDD R'!$F$6,'BBDD R'!$H$6,E19='BBDD R'!$F$7,'BBDD R'!$H$7),"")</f>
        <v/>
      </c>
      <c r="P19" s="944" t="str">
        <f>IFERROR(IFS(E19='BBDD R'!$F$2,'BBDD R'!$I$2,E19='BBDD R'!$F$3,'BBDD R'!$I$3,E19='BBDD R'!$F$4,'BBDD R'!$I$4,E19='BBDD R'!$F$5,'BBDD R'!$I$5,E19='BBDD R'!$F$6,'BBDD R'!$I$6,E19='BBDD R'!$F$7,'BBDD R'!$I$7),"")</f>
        <v/>
      </c>
      <c r="Q19" s="945" t="str">
        <f>IFERROR(IFS(E19='BBDD R'!$F$2,'BBDD R'!$J$2,E19='BBDD R'!$F$3,'BBDD R'!$J$3,E19='BBDD R'!$F$4,'BBDD R'!$J$4,E19='BBDD R'!$F$5,'BBDD R'!$J$5,E19='BBDD R'!$F$6,'BBDD R'!$J$6,E19='BBDD R'!$F$7,'BBDD R'!$J$7))</f>
        <v/>
      </c>
      <c r="R19" s="945" t="str">
        <f>IFERROR(IFS(E19='BBDD R'!$F$2,'BBDD R'!$K$2,E19='BBDD R'!$F$3,'BBDD R'!$K$3,E19='BBDD R'!$F$4,'BBDD R'!$K$4,E19='BBDD R'!$F$5,'BBDD R'!$K$5,E19='BBDD R'!$F$6,'BBDD R'!$K$6,E19='BBDD R'!$F$7,'BBDD R'!$K$7),"")</f>
        <v/>
      </c>
      <c r="S19" s="944" t="str">
        <f>IFERROR(IFS(E19='BBDD R'!$F$2,'BBDD R'!$L$2,E19='BBDD R'!$F$3,'BBDD R'!$L$3,E19='BBDD R'!$F$4,'BBDD R'!$L$4,E19='BBDD R'!$F$5,'BBDD R'!$L$5,E19='BBDD R'!$F$6,'BBDD R'!$L$6,E19='BBDD R'!$F$7,'BBDD R'!$L$7),"")</f>
        <v/>
      </c>
      <c r="T19" s="944" t="str">
        <f>IFERROR(IFS(E19='BBDD R'!$F$2,'BBDD R'!$M$2,E19='BBDD R'!$F$3,'BBDD R'!$M$3,E19='BBDD R'!$F$4,'BBDD R'!$M$4,E19='BBDD R'!$F$5,'BBDD R'!$M$5,E19='BBDD R'!$F$6,'BBDD R'!$M$6,E19='BBDD R'!$F$7,'BBDD R'!$M$7),"")</f>
        <v/>
      </c>
      <c r="U19" s="944" t="str">
        <f>IFERROR(IFS(E19='BBDD R'!$F$2,'BBDD R'!$N$2,E19='BBDD R'!$F$3,'BBDD R'!$N$3,E19='BBDD R'!$F$4,'BBDD R'!$N$4,E19='BBDD R'!$F$5,'BBDD R'!$N$5,E19='BBDD R'!$F$6,'BBDD R'!$N$6,E19='BBDD R'!$F$7,'BBDD R'!$N$7),"")</f>
        <v/>
      </c>
      <c r="V19" s="944" t="str">
        <f>IFERROR(IFS(E19='BBDD R'!$F$2,'BBDD R'!$O$2,E19='BBDD R'!$F$3,'BBDD R'!$O$3,E19='BBDD R'!$F$4,'BBDD R'!$O$4,E19='BBDD R'!$F$5,'BBDD R'!$O$5,E19='BBDD R'!$F$6,'BBDD R'!$O$6,E19='BBDD R'!$F$7,'BBDD R'!$O$7),"")</f>
        <v/>
      </c>
      <c r="W19" s="946" t="str">
        <f>IFERROR(IFS(E19='BBDD R'!$F$2,'BBDD R'!$P$2,E19='BBDD R'!$F$3,'BBDD R'!$P$3,E19='BBDD R'!$F$4,'BBDD R'!$P$4,E19='BBDD R'!$F$5,'BBDD R'!$P$5,E19='BBDD R'!$F$6,'BBDD R'!$P$6,E19='BBDD R'!$F$7,'BBDD R'!$P$7),"")</f>
        <v/>
      </c>
      <c r="X19" s="944" t="str">
        <f>IFERROR(IFS(E19='BBDD R'!$F$2,'BBDD R'!$Q$2,E19='BBDD R'!$F$3,'BBDD R'!$Q$3,E19='BBDD R'!$F$4,'BBDD R'!$Q$4,E19='BBDD R'!$F$5,'BBDD R'!$Q$5,E19='BBDD R'!$F$6,'BBDD R'!$Q$6,E19='BBDD R'!$F$7,'BBDD R'!$Q$7),"")</f>
        <v/>
      </c>
      <c r="Y19" s="944" t="str">
        <f>IFERROR(IFS(E19='BBDD R'!$F$2,'BBDD R'!$R$2,E19='BBDD R'!$F$3,'BBDD R'!$R$3,E19='BBDD R'!$F$4,'BBDD R'!$R$4,E19='BBDD R'!$F$5,'BBDD R'!$R$5,E19='BBDD R'!$F$6,'BBDD R'!$R$6,E19='BBDD R'!$F$7,'BBDD R'!$R$7),"")</f>
        <v/>
      </c>
      <c r="Z19" s="944" t="str">
        <f t="array" ref="Z19">IFERROR(ifs(AND(M19="Gasolina",O19="Vehículo Liviano (Sedán, Compacto)"),1
,AND(M19="Gasolina",O19="Vehículo Liviano (SUV, Jeep, Station Wagon)"),2
,AND(M19="Gasolina",O19="Utilitario, Furgón"),3
,AND(M19="Gasolina",O19="Camioneta 4x2"),4
,AND(M19="Gasolina",O19="Camioneta 4x4"),5
,AND(M19="Gasolina",O19="Camión liviano (hasta 3.5 ton)"),6
,AND(M19="Gasolina",O19="Camión mediano"),7
,AND(M19="Gasolina",O19="Camión pesado"),8
,AND(M19="Gasolina",O19="Maquinaria"),9
,AND(M19="Gasolina",O19="Otro (especifique): "),10
,AND(M19="Diesel",O19="Vehículo Liviano (Sedán, Compacto)"),11
,AND(M19="Diesel",O19="Vehículo Liviano (SUV, Jeep, Station Wagon)"),12
,AND(M19="Diesel",O19="Utilitario, Furgón"),13
,AND(M19="Diesel",O19="Camioneta 4x2"),14
,AND(M19="Diesel",O19="Camioneta 4x4"),15
,AND(M19="Diesel",O19="Camión liviano (hasta 3.5 ton)"),16
,AND(M19="Diesel",O19="Camión mediano"),17
,AND(M19="Diesel",O19="Camión pesado"),18
,AND(M19="Diesel",O19="Maquinaria"),19
,AND(M19="Diesel",O19="Otro (especifique): "),20
,O19="Selecciona...",21),"")</f>
        <v/>
      </c>
      <c r="AA19" s="947" t="str">
        <f>IFERROR((ifs(Z19=1,Data!$D$100,Z19=2,Data!$D$101,Z19=3,Data!$D$102,Z19=4,Data!$D$103,Z19=5,Data!$D$104,Z19=6,Data!$D$105,Z19=7,Data!$D$106,Z19=8,Data!$D$107,Z19=9,Data!$D$108,Z19=10,Data!$D$109,Z19=11,Data!$D$110,Z19=12,Data!$D$111,Z19=13,Data!$D$112,Z19=14,Data!$D$113,Z19=15,Data!$D$114,Z19=16,Data!$D$115,Z19=17,Data!$D$116,Z19=18,Data!$D$117,Z19=19,Data!$D$118,Z19=20,Data!$D$119,Z19=21,Data!$D$120,Z19=0,Data!$D$121))*K19,"")</f>
        <v/>
      </c>
      <c r="AB19" s="947" t="str">
        <f>IFERROR((ifs(Z19=1,Data!$E$100,Z19=2,Data!$E$101,Z19=3,Data!$E$102,Z19=4,Data!$E$103,Z19=5,Data!$E$104,Z19=6,Data!$E$105,Z19=7,Data!$E$106,Z19=8,Data!$E$107,Z19=9,Data!$E$108,Z19=10,Data!$E$109,Z19=11,Data!$E$110,Z19=12,Data!$E$111,Z19=13,Data!$E$112,Z19=14,Data!$E$113,Z19=15,Data!$E$114,Z19=16,Data!$E$115,Z19=17,Data!$E$116,Z19=18,Data!$E$117,Z19=19,Data!$E$118,Z19=20,Data!$E$119,Z19=21,Data!$E$120,Z19=0,Data!$E$121))*K19/1000,"")</f>
        <v/>
      </c>
      <c r="AC19" s="948" t="str">
        <f>IFERROR((ifs(
Z19=1,Data!$G$100,
Z19=2,Data!$G$101,
Z19=3,Data!$G$102,
Z19=4,Data!$G$103,
Z19=5,Data!$G$104,
Z19=6,Data!$G$105,
Z19=7,Data!$G$106,
Z19=8,Data!$G$107,
Z19=9,Data!$G$108,
Z19=10,Data!G$109,
Z19=11,Data!G$110,
Z19=12,Data!G$111,
Z19=13,Data!$G$112,
Z19=14,Data!$G$113,
Z19=15,Data!$G$114,
Z19=16,Data!$G$115,
Z19=17,Data!$G$116,
Z19=18,Data!$G$117,
Z19=19,Data!$G$118,
Z19=20,Data!$G$119,
Z19=21,Data!$G$120,
Z19=0,Data!$G$121))
*K19/1000,"")</f>
        <v/>
      </c>
      <c r="AD19" s="949" t="str">
        <f>IFERROR((ifs(
Z19=1,Data!$H$100,
Z19=2,Data!$H$101,
Z19=3,Data!$H$102,
Z19=4,Data!$H$103,
Z19=5,Data!$H$104,
Z19=6,Data!$H$105,
Z19=7,Data!$H$106,
Z19=8,Data!$H$107,
Z19=9,Data!$H$108,
Z19=10,Data!H$109,
Z19=11,Data!H$110,
Z19=12,Data!H$111,
Z19=13,Data!$H$112,
Z19=14,Data!$H$113,
Z19=15,Data!$H$114,
Z19=16,Data!$H$115,
Z19=17,Data!$H$116,
Z19=18,Data!$H$117,
Z19=19,Data!$H$118,
Z19=20,Data!$H$119,
Z19=21,Data!$H$120,
Z19=0,Data!$H$121))*K19/1000,"")</f>
        <v/>
      </c>
      <c r="AE19" s="948" t="str">
        <f>IFERROR((ifs(
Z19=1,Data!$I$100,
Z19=2,Data!$I$101,
Z19=3,Data!$I$102,
Z19=4,Data!$I$103,
Z19=5,Data!$I$104,
Z19=6,Data!$I$105,
Z19=7,Data!$I$106,
Z19=8,Data!$I$107,
Z19=9,Data!$I$108,
Z19=10,Data!I$109,
Z19=11,Data!I$110,
Z19=12,Data!I$111,
Z19=13,Data!$I$112,
Z19=14,Data!$I$113,
Z19=15,Data!$I$114,
Z19=16,Data!$I$115,
Z19=17,Data!$I$116,
Z19=18,Data!$I$117,
Z19=19,Data!$I$118,
Z19=20,Data!$I$119,
Z19=21,Data!$I$120,
Z19=0,Data!$I$121)*K19/1000),"")</f>
        <v/>
      </c>
      <c r="AF19" s="947" t="str">
        <f>IFERROR((ifs(
Z19=1,Data!$J$100,
Z19=2,Data!$J$101,
Z19=3,Data!$J$102,
Z19=4,Data!$J$103,
Z19=5,Data!$J$104,
Z19=6,Data!$J$105,
Z19=7,Data!$J$106,
Z19=8,Data!$J$107,
Z19=9,Data!$J$108,
Z19=10,Data!J$109,
Z19=11,Data!J$110,
Z19=12,Data!J$111,
Z19=13,Data!J$112,
Z19=14,Data!$J$113,
Z19=15,Data!$J$114,
Z19=16,Data!$J$115,
Z19=17,Data!$J$116,
Z19=18,Data!$J$117,
Z19=19,Data!$J$118,
Z19=20,Data!$J$119,
Z19=21,Data!$J$120,
Z19=0,Data!$J$121)*K19),"")</f>
        <v/>
      </c>
      <c r="AG19" s="947" t="str">
        <f>IFERROR((ifs(
Z19=1,Data!$K$100,
Z19=2,Data!$K$101,
Z19=3,Data!$K$102,
Z19=4,Data!$K$103,
Z19=5,Data!$K$104,
Z19=6,Data!$K$105,
Z19=7,Data!$K$106,
Z19=8,Data!$K$107,
Z19=9,Data!$K$108,
Z19=10,Data!K$109,
Z19=11,Data!K$110,
Z19=12,Data!K$111,
Z19=13,Data!$K$112,
Z19=14,Data!$K$113,
Z19=15,Data!$K$114,
Z19=16,Data!$K$115,
Z19=17,Data!$K$116,
Z19=18,Data!$K$117,
Z19=19,Data!$K$118,
Z19=20,Data!$K$119,
Z19=21,Data!$K$120,
Z19=0,Data!$K$121)*K19),"")</f>
        <v/>
      </c>
      <c r="AH19" s="947" t="str">
        <f>IFERROR((ifs(
Z19=1,Data!$L$100,
Z19=2,Data!$L$101,
Z19=3,Data!$L$102,
Z19=4,Data!$L$103,
Z19=5,Data!$L$104,
Z19=6,Data!$L$105,
Z19=7,Data!$L$106,
Z19=8,Data!$L$107,
Z19=9,Data!$L$108,
Z19=10,Data!L$109,
Z19=11,Data!L$110,
Z19=12,Data!L$111,
Z19=13,Data!$L$112,
Z19=14,Data!$L$113,
Z19=15,Data!$L$114,
Z19=16,Data!$L$115,
Z19=17,Data!$L$116,
Z19=18,Data!$L$117,
Z19=19,Data!$L$118,
Z19=20,Data!$L$119,
Z19=21,Data!$L$120,
Z19=0,Data!$L$121)*K19),"")</f>
        <v/>
      </c>
      <c r="AI19" s="950" t="str">
        <f>'Registro Veh'!J31</f>
        <v/>
      </c>
      <c r="AJ19" s="950" t="str">
        <f>'Registro Veh'!M31</f>
        <v/>
      </c>
      <c r="AK19" s="951"/>
      <c r="AL19" s="951"/>
      <c r="AM19" s="951"/>
      <c r="AN19" s="951"/>
    </row>
    <row r="20">
      <c r="A20" s="941" t="str">
        <f>'Registro Veh'!B31</f>
        <v/>
      </c>
      <c r="B20" s="941" t="str">
        <f>Equipo!$F$2</f>
        <v>4.0</v>
      </c>
      <c r="C20" s="941" t="str">
        <f>Equipo!$E$14</f>
        <v/>
      </c>
      <c r="D20" s="941" t="str">
        <f>Equipo!$E$10</f>
        <v/>
      </c>
      <c r="E20" s="941" t="str">
        <f>'Registro Veh'!C31</f>
        <v/>
      </c>
      <c r="F20" s="941" t="str">
        <f>'Registro Veh'!D31</f>
        <v/>
      </c>
      <c r="G20" s="941" t="str">
        <f>'Registro Veh'!E31</f>
        <v/>
      </c>
      <c r="H20" s="941" t="str">
        <f>'Registro Veh'!F31</f>
        <v/>
      </c>
      <c r="I20" s="942" t="str">
        <f>'Registro Veh'!G31</f>
        <v/>
      </c>
      <c r="J20" s="942" t="str">
        <f>'Registro Veh'!I31</f>
        <v/>
      </c>
      <c r="K20" s="942">
        <f>'Registro Veh'!K31</f>
        <v>0</v>
      </c>
      <c r="L20" s="942" t="str">
        <f>'Registro Veh'!L31</f>
        <v/>
      </c>
      <c r="M20" s="942" t="str">
        <f>'Registro Veh'!N31</f>
        <v> </v>
      </c>
      <c r="N20" s="943" t="str">
        <f>IFERROR(IFS(E20='BBDD R'!$F$2,'BBDD R'!$G$2,E20='BBDD R'!$F$3,'BBDD R'!$G$3,E20='BBDD R'!$F$4,'BBDD R'!$G$4,E20='BBDD R'!$F$5,'BBDD R'!$G$5,E20='BBDD R'!$F$6,'BBDD R'!$G$6,E20='BBDD R'!$F$7,'BBDD R'!$G$7),"")</f>
        <v/>
      </c>
      <c r="O20" s="943" t="str">
        <f>IFERROR(IFS(E20='BBDD R'!$F$2,'BBDD R'!$H$2,E20='BBDD R'!$F$3,'BBDD R'!$H$3,E20='BBDD R'!$F$4,'BBDD R'!$H$4,E20='BBDD R'!$F$5,'BBDD R'!$H$5,E20='BBDD R'!$F$6,'BBDD R'!$H$6,E20='BBDD R'!$F$7,'BBDD R'!$H$7),"")</f>
        <v/>
      </c>
      <c r="P20" s="944" t="str">
        <f>IFERROR(IFS(E20='BBDD R'!$F$2,'BBDD R'!$I$2,E20='BBDD R'!$F$3,'BBDD R'!$I$3,E20='BBDD R'!$F$4,'BBDD R'!$I$4,E20='BBDD R'!$F$5,'BBDD R'!$I$5,E20='BBDD R'!$F$6,'BBDD R'!$I$6,E20='BBDD R'!$F$7,'BBDD R'!$I$7),"")</f>
        <v/>
      </c>
      <c r="Q20" s="945" t="str">
        <f>IFERROR(IFS(E20='BBDD R'!$F$2,'BBDD R'!$J$2,E20='BBDD R'!$F$3,'BBDD R'!$J$3,E20='BBDD R'!$F$4,'BBDD R'!$J$4,E20='BBDD R'!$F$5,'BBDD R'!$J$5,E20='BBDD R'!$F$6,'BBDD R'!$J$6,E20='BBDD R'!$F$7,'BBDD R'!$J$7))</f>
        <v/>
      </c>
      <c r="R20" s="945" t="str">
        <f>IFERROR(IFS(E20='BBDD R'!$F$2,'BBDD R'!$K$2,E20='BBDD R'!$F$3,'BBDD R'!$K$3,E20='BBDD R'!$F$4,'BBDD R'!$K$4,E20='BBDD R'!$F$5,'BBDD R'!$K$5,E20='BBDD R'!$F$6,'BBDD R'!$K$6,E20='BBDD R'!$F$7,'BBDD R'!$K$7),"")</f>
        <v/>
      </c>
      <c r="S20" s="944" t="str">
        <f>IFERROR(IFS(E20='BBDD R'!$F$2,'BBDD R'!$L$2,E20='BBDD R'!$F$3,'BBDD R'!$L$3,E20='BBDD R'!$F$4,'BBDD R'!$L$4,E20='BBDD R'!$F$5,'BBDD R'!$L$5,E20='BBDD R'!$F$6,'BBDD R'!$L$6,E20='BBDD R'!$F$7,'BBDD R'!$L$7),"")</f>
        <v/>
      </c>
      <c r="T20" s="944" t="str">
        <f>IFERROR(IFS(E20='BBDD R'!$F$2,'BBDD R'!$M$2,E20='BBDD R'!$F$3,'BBDD R'!$M$3,E20='BBDD R'!$F$4,'BBDD R'!$M$4,E20='BBDD R'!$F$5,'BBDD R'!$M$5,E20='BBDD R'!$F$6,'BBDD R'!$M$6,E20='BBDD R'!$F$7,'BBDD R'!$M$7),"")</f>
        <v/>
      </c>
      <c r="U20" s="944" t="str">
        <f>IFERROR(IFS(E20='BBDD R'!$F$2,'BBDD R'!$N$2,E20='BBDD R'!$F$3,'BBDD R'!$N$3,E20='BBDD R'!$F$4,'BBDD R'!$N$4,E20='BBDD R'!$F$5,'BBDD R'!$N$5,E20='BBDD R'!$F$6,'BBDD R'!$N$6,E20='BBDD R'!$F$7,'BBDD R'!$N$7),"")</f>
        <v/>
      </c>
      <c r="V20" s="944" t="str">
        <f>IFERROR(IFS(E20='BBDD R'!$F$2,'BBDD R'!$O$2,E20='BBDD R'!$F$3,'BBDD R'!$O$3,E20='BBDD R'!$F$4,'BBDD R'!$O$4,E20='BBDD R'!$F$5,'BBDD R'!$O$5,E20='BBDD R'!$F$6,'BBDD R'!$O$6,E20='BBDD R'!$F$7,'BBDD R'!$O$7),"")</f>
        <v/>
      </c>
      <c r="W20" s="946" t="str">
        <f>IFERROR(IFS(E20='BBDD R'!$F$2,'BBDD R'!$P$2,E20='BBDD R'!$F$3,'BBDD R'!$P$3,E20='BBDD R'!$F$4,'BBDD R'!$P$4,E20='BBDD R'!$F$5,'BBDD R'!$P$5,E20='BBDD R'!$F$6,'BBDD R'!$P$6,E20='BBDD R'!$F$7,'BBDD R'!$P$7),"")</f>
        <v/>
      </c>
      <c r="X20" s="944" t="str">
        <f>IFERROR(IFS(E20='BBDD R'!$F$2,'BBDD R'!$Q$2,E20='BBDD R'!$F$3,'BBDD R'!$Q$3,E20='BBDD R'!$F$4,'BBDD R'!$Q$4,E20='BBDD R'!$F$5,'BBDD R'!$Q$5,E20='BBDD R'!$F$6,'BBDD R'!$Q$6,E20='BBDD R'!$F$7,'BBDD R'!$Q$7),"")</f>
        <v/>
      </c>
      <c r="Y20" s="944" t="str">
        <f>IFERROR(IFS(E20='BBDD R'!$F$2,'BBDD R'!$R$2,E20='BBDD R'!$F$3,'BBDD R'!$R$3,E20='BBDD R'!$F$4,'BBDD R'!$R$4,E20='BBDD R'!$F$5,'BBDD R'!$R$5,E20='BBDD R'!$F$6,'BBDD R'!$R$6,E20='BBDD R'!$F$7,'BBDD R'!$R$7),"")</f>
        <v/>
      </c>
      <c r="Z20" s="944" t="str">
        <f t="array" ref="Z20">IFERROR(ifs(AND(M20="Gasolina",O20="Vehículo Liviano (Sedán, Compacto)"),1
,AND(M20="Gasolina",O20="Vehículo Liviano (SUV, Jeep, Station Wagon)"),2
,AND(M20="Gasolina",O20="Utilitario, Furgón"),3
,AND(M20="Gasolina",O20="Camioneta 4x2"),4
,AND(M20="Gasolina",O20="Camioneta 4x4"),5
,AND(M20="Gasolina",O20="Camión liviano (hasta 3.5 ton)"),6
,AND(M20="Gasolina",O20="Camión mediano"),7
,AND(M20="Gasolina",O20="Camión pesado"),8
,AND(M20="Gasolina",O20="Maquinaria"),9
,AND(M20="Gasolina",O20="Otro (especifique): "),10
,AND(M20="Diesel",O20="Vehículo Liviano (Sedán, Compacto)"),11
,AND(M20="Diesel",O20="Vehículo Liviano (SUV, Jeep, Station Wagon)"),12
,AND(M20="Diesel",O20="Utilitario, Furgón"),13
,AND(M20="Diesel",O20="Camioneta 4x2"),14
,AND(M20="Diesel",O20="Camioneta 4x4"),15
,AND(M20="Diesel",O20="Camión liviano (hasta 3.5 ton)"),16
,AND(M20="Diesel",O20="Camión mediano"),17
,AND(M20="Diesel",O20="Camión pesado"),18
,AND(M20="Diesel",O20="Maquinaria"),19
,AND(M20="Diesel",O20="Otro (especifique): "),20
,O20="Selecciona...",21),"")</f>
        <v/>
      </c>
      <c r="AA20" s="947" t="str">
        <f>IFERROR((ifs(Z20=1,Data!$D$100,Z20=2,Data!$D$101,Z20=3,Data!$D$102,Z20=4,Data!$D$103,Z20=5,Data!$D$104,Z20=6,Data!$D$105,Z20=7,Data!$D$106,Z20=8,Data!$D$107,Z20=9,Data!$D$108,Z20=10,Data!$D$109,Z20=11,Data!$D$110,Z20=12,Data!$D$111,Z20=13,Data!$D$112,Z20=14,Data!$D$113,Z20=15,Data!$D$114,Z20=16,Data!$D$115,Z20=17,Data!$D$116,Z20=18,Data!$D$117,Z20=19,Data!$D$118,Z20=20,Data!$D$119,Z20=21,Data!$D$120,Z20=0,Data!$D$121))*K20,"")</f>
        <v/>
      </c>
      <c r="AB20" s="947" t="str">
        <f>IFERROR((ifs(Z20=1,Data!$E$100,Z20=2,Data!$E$101,Z20=3,Data!$E$102,Z20=4,Data!$E$103,Z20=5,Data!$E$104,Z20=6,Data!$E$105,Z20=7,Data!$E$106,Z20=8,Data!$E$107,Z20=9,Data!$E$108,Z20=10,Data!$E$109,Z20=11,Data!$E$110,Z20=12,Data!$E$111,Z20=13,Data!$E$112,Z20=14,Data!$E$113,Z20=15,Data!$E$114,Z20=16,Data!$E$115,Z20=17,Data!$E$116,Z20=18,Data!$E$117,Z20=19,Data!$E$118,Z20=20,Data!$E$119,Z20=21,Data!$E$120,Z20=0,Data!$E$121))*K20/1000,"")</f>
        <v/>
      </c>
      <c r="AC20" s="948" t="str">
        <f>IFERROR((ifs(
Z20=1,Data!$G$100,
Z20=2,Data!$G$101,
Z20=3,Data!$G$102,
Z20=4,Data!$G$103,
Z20=5,Data!$G$104,
Z20=6,Data!$G$105,
Z20=7,Data!$G$106,
Z20=8,Data!$G$107,
Z20=9,Data!$G$108,
Z20=10,Data!G$109,
Z20=11,Data!G$110,
Z20=12,Data!G$111,
Z20=13,Data!$G$112,
Z20=14,Data!$G$113,
Z20=15,Data!$G$114,
Z20=16,Data!$G$115,
Z20=17,Data!$G$116,
Z20=18,Data!$G$117,
Z20=19,Data!$G$118,
Z20=20,Data!$G$119,
Z20=21,Data!$G$120,
Z20=0,Data!$G$121))
*K20/1000,"")</f>
        <v/>
      </c>
      <c r="AD20" s="949" t="str">
        <f>IFERROR((ifs(
Z20=1,Data!$H$100,
Z20=2,Data!$H$101,
Z20=3,Data!$H$102,
Z20=4,Data!$H$103,
Z20=5,Data!$H$104,
Z20=6,Data!$H$105,
Z20=7,Data!$H$106,
Z20=8,Data!$H$107,
Z20=9,Data!$H$108,
Z20=10,Data!H$109,
Z20=11,Data!H$110,
Z20=12,Data!H$111,
Z20=13,Data!$H$112,
Z20=14,Data!$H$113,
Z20=15,Data!$H$114,
Z20=16,Data!$H$115,
Z20=17,Data!$H$116,
Z20=18,Data!$H$117,
Z20=19,Data!$H$118,
Z20=20,Data!$H$119,
Z20=21,Data!$H$120,
Z20=0,Data!$H$121))*K20/1000,"")</f>
        <v/>
      </c>
      <c r="AE20" s="948" t="str">
        <f>IFERROR((ifs(
Z20=1,Data!$I$100,
Z20=2,Data!$I$101,
Z20=3,Data!$I$102,
Z20=4,Data!$I$103,
Z20=5,Data!$I$104,
Z20=6,Data!$I$105,
Z20=7,Data!$I$106,
Z20=8,Data!$I$107,
Z20=9,Data!$I$108,
Z20=10,Data!I$109,
Z20=11,Data!I$110,
Z20=12,Data!I$111,
Z20=13,Data!$I$112,
Z20=14,Data!$I$113,
Z20=15,Data!$I$114,
Z20=16,Data!$I$115,
Z20=17,Data!$I$116,
Z20=18,Data!$I$117,
Z20=19,Data!$I$118,
Z20=20,Data!$I$119,
Z20=21,Data!$I$120,
Z20=0,Data!$I$121)*K20/1000),"")</f>
        <v/>
      </c>
      <c r="AF20" s="947" t="str">
        <f>IFERROR((ifs(
Z20=1,Data!$J$100,
Z20=2,Data!$J$101,
Z20=3,Data!$J$102,
Z20=4,Data!$J$103,
Z20=5,Data!$J$104,
Z20=6,Data!$J$105,
Z20=7,Data!$J$106,
Z20=8,Data!$J$107,
Z20=9,Data!$J$108,
Z20=10,Data!J$109,
Z20=11,Data!J$110,
Z20=12,Data!J$111,
Z20=13,Data!J$112,
Z20=14,Data!$J$113,
Z20=15,Data!$J$114,
Z20=16,Data!$J$115,
Z20=17,Data!$J$116,
Z20=18,Data!$J$117,
Z20=19,Data!$J$118,
Z20=20,Data!$J$119,
Z20=21,Data!$J$120,
Z20=0,Data!$J$121)*K20),"")</f>
        <v/>
      </c>
      <c r="AG20" s="947" t="str">
        <f>IFERROR((ifs(
Z20=1,Data!$K$100,
Z20=2,Data!$K$101,
Z20=3,Data!$K$102,
Z20=4,Data!$K$103,
Z20=5,Data!$K$104,
Z20=6,Data!$K$105,
Z20=7,Data!$K$106,
Z20=8,Data!$K$107,
Z20=9,Data!$K$108,
Z20=10,Data!K$109,
Z20=11,Data!K$110,
Z20=12,Data!K$111,
Z20=13,Data!$K$112,
Z20=14,Data!$K$113,
Z20=15,Data!$K$114,
Z20=16,Data!$K$115,
Z20=17,Data!$K$116,
Z20=18,Data!$K$117,
Z20=19,Data!$K$118,
Z20=20,Data!$K$119,
Z20=21,Data!$K$120,
Z20=0,Data!$K$121)*K20),"")</f>
        <v/>
      </c>
      <c r="AH20" s="947" t="str">
        <f>IFERROR((ifs(
Z20=1,Data!$L$100,
Z20=2,Data!$L$101,
Z20=3,Data!$L$102,
Z20=4,Data!$L$103,
Z20=5,Data!$L$104,
Z20=6,Data!$L$105,
Z20=7,Data!$L$106,
Z20=8,Data!$L$107,
Z20=9,Data!$L$108,
Z20=10,Data!L$109,
Z20=11,Data!L$110,
Z20=12,Data!L$111,
Z20=13,Data!$L$112,
Z20=14,Data!$L$113,
Z20=15,Data!$L$114,
Z20=16,Data!$L$115,
Z20=17,Data!$L$116,
Z20=18,Data!$L$117,
Z20=19,Data!$L$118,
Z20=20,Data!$L$119,
Z20=21,Data!$L$120,
Z20=0,Data!$L$121)*K20),"")</f>
        <v/>
      </c>
      <c r="AI20" s="950" t="str">
        <f>'Registro Veh'!J32</f>
        <v/>
      </c>
      <c r="AJ20" s="950" t="str">
        <f>'Registro Veh'!M32</f>
        <v/>
      </c>
      <c r="AK20" s="951"/>
      <c r="AL20" s="951"/>
      <c r="AM20" s="951"/>
      <c r="AN20" s="951"/>
    </row>
    <row r="21">
      <c r="A21" s="941" t="str">
        <f>'Registro Veh'!B32</f>
        <v/>
      </c>
      <c r="B21" s="941" t="str">
        <f>Equipo!$F$2</f>
        <v>4.0</v>
      </c>
      <c r="C21" s="941" t="str">
        <f>Equipo!$E$14</f>
        <v/>
      </c>
      <c r="D21" s="941" t="str">
        <f>Equipo!$E$10</f>
        <v/>
      </c>
      <c r="E21" s="941" t="str">
        <f>'Registro Veh'!C32</f>
        <v/>
      </c>
      <c r="F21" s="941" t="str">
        <f>'Registro Veh'!D32</f>
        <v/>
      </c>
      <c r="G21" s="941" t="str">
        <f>'Registro Veh'!E32</f>
        <v/>
      </c>
      <c r="H21" s="941" t="str">
        <f>'Registro Veh'!F32</f>
        <v/>
      </c>
      <c r="I21" s="942" t="str">
        <f>'Registro Veh'!G32</f>
        <v/>
      </c>
      <c r="J21" s="942" t="str">
        <f>'Registro Veh'!I32</f>
        <v/>
      </c>
      <c r="K21" s="942">
        <f>'Registro Veh'!K32</f>
        <v>0</v>
      </c>
      <c r="L21" s="942" t="str">
        <f>'Registro Veh'!L32</f>
        <v/>
      </c>
      <c r="M21" s="942" t="str">
        <f>'Registro Veh'!N32</f>
        <v> </v>
      </c>
      <c r="N21" s="943" t="str">
        <f>IFERROR(IFS(E21='BBDD R'!$F$2,'BBDD R'!$G$2,E21='BBDD R'!$F$3,'BBDD R'!$G$3,E21='BBDD R'!$F$4,'BBDD R'!$G$4,E21='BBDD R'!$F$5,'BBDD R'!$G$5,E21='BBDD R'!$F$6,'BBDD R'!$G$6,E21='BBDD R'!$F$7,'BBDD R'!$G$7),"")</f>
        <v/>
      </c>
      <c r="O21" s="943" t="str">
        <f>IFERROR(IFS(E21='BBDD R'!$F$2,'BBDD R'!$H$2,E21='BBDD R'!$F$3,'BBDD R'!$H$3,E21='BBDD R'!$F$4,'BBDD R'!$H$4,E21='BBDD R'!$F$5,'BBDD R'!$H$5,E21='BBDD R'!$F$6,'BBDD R'!$H$6,E21='BBDD R'!$F$7,'BBDD R'!$H$7),"")</f>
        <v/>
      </c>
      <c r="P21" s="944" t="str">
        <f>IFERROR(IFS(E21='BBDD R'!$F$2,'BBDD R'!$I$2,E21='BBDD R'!$F$3,'BBDD R'!$I$3,E21='BBDD R'!$F$4,'BBDD R'!$I$4,E21='BBDD R'!$F$5,'BBDD R'!$I$5,E21='BBDD R'!$F$6,'BBDD R'!$I$6,E21='BBDD R'!$F$7,'BBDD R'!$I$7),"")</f>
        <v/>
      </c>
      <c r="Q21" s="945" t="str">
        <f>IFERROR(IFS(E21='BBDD R'!$F$2,'BBDD R'!$J$2,E21='BBDD R'!$F$3,'BBDD R'!$J$3,E21='BBDD R'!$F$4,'BBDD R'!$J$4,E21='BBDD R'!$F$5,'BBDD R'!$J$5,E21='BBDD R'!$F$6,'BBDD R'!$J$6,E21='BBDD R'!$F$7,'BBDD R'!$J$7))</f>
        <v/>
      </c>
      <c r="R21" s="945" t="str">
        <f>IFERROR(IFS(E21='BBDD R'!$F$2,'BBDD R'!$K$2,E21='BBDD R'!$F$3,'BBDD R'!$K$3,E21='BBDD R'!$F$4,'BBDD R'!$K$4,E21='BBDD R'!$F$5,'BBDD R'!$K$5,E21='BBDD R'!$F$6,'BBDD R'!$K$6,E21='BBDD R'!$F$7,'BBDD R'!$K$7),"")</f>
        <v/>
      </c>
      <c r="S21" s="944" t="str">
        <f>IFERROR(IFS(E21='BBDD R'!$F$2,'BBDD R'!$L$2,E21='BBDD R'!$F$3,'BBDD R'!$L$3,E21='BBDD R'!$F$4,'BBDD R'!$L$4,E21='BBDD R'!$F$5,'BBDD R'!$L$5,E21='BBDD R'!$F$6,'BBDD R'!$L$6,E21='BBDD R'!$F$7,'BBDD R'!$L$7),"")</f>
        <v/>
      </c>
      <c r="T21" s="944" t="str">
        <f>IFERROR(IFS(E21='BBDD R'!$F$2,'BBDD R'!$M$2,E21='BBDD R'!$F$3,'BBDD R'!$M$3,E21='BBDD R'!$F$4,'BBDD R'!$M$4,E21='BBDD R'!$F$5,'BBDD R'!$M$5,E21='BBDD R'!$F$6,'BBDD R'!$M$6,E21='BBDD R'!$F$7,'BBDD R'!$M$7),"")</f>
        <v/>
      </c>
      <c r="U21" s="944" t="str">
        <f>IFERROR(IFS(E21='BBDD R'!$F$2,'BBDD R'!$N$2,E21='BBDD R'!$F$3,'BBDD R'!$N$3,E21='BBDD R'!$F$4,'BBDD R'!$N$4,E21='BBDD R'!$F$5,'BBDD R'!$N$5,E21='BBDD R'!$F$6,'BBDD R'!$N$6,E21='BBDD R'!$F$7,'BBDD R'!$N$7),"")</f>
        <v/>
      </c>
      <c r="V21" s="944" t="str">
        <f>IFERROR(IFS(E21='BBDD R'!$F$2,'BBDD R'!$O$2,E21='BBDD R'!$F$3,'BBDD R'!$O$3,E21='BBDD R'!$F$4,'BBDD R'!$O$4,E21='BBDD R'!$F$5,'BBDD R'!$O$5,E21='BBDD R'!$F$6,'BBDD R'!$O$6,E21='BBDD R'!$F$7,'BBDD R'!$O$7),"")</f>
        <v/>
      </c>
      <c r="W21" s="946" t="str">
        <f>IFERROR(IFS(E21='BBDD R'!$F$2,'BBDD R'!$P$2,E21='BBDD R'!$F$3,'BBDD R'!$P$3,E21='BBDD R'!$F$4,'BBDD R'!$P$4,E21='BBDD R'!$F$5,'BBDD R'!$P$5,E21='BBDD R'!$F$6,'BBDD R'!$P$6,E21='BBDD R'!$F$7,'BBDD R'!$P$7),"")</f>
        <v/>
      </c>
      <c r="X21" s="944" t="str">
        <f>IFERROR(IFS(E21='BBDD R'!$F$2,'BBDD R'!$Q$2,E21='BBDD R'!$F$3,'BBDD R'!$Q$3,E21='BBDD R'!$F$4,'BBDD R'!$Q$4,E21='BBDD R'!$F$5,'BBDD R'!$Q$5,E21='BBDD R'!$F$6,'BBDD R'!$Q$6,E21='BBDD R'!$F$7,'BBDD R'!$Q$7),"")</f>
        <v/>
      </c>
      <c r="Y21" s="944" t="str">
        <f>IFERROR(IFS(E21='BBDD R'!$F$2,'BBDD R'!$R$2,E21='BBDD R'!$F$3,'BBDD R'!$R$3,E21='BBDD R'!$F$4,'BBDD R'!$R$4,E21='BBDD R'!$F$5,'BBDD R'!$R$5,E21='BBDD R'!$F$6,'BBDD R'!$R$6,E21='BBDD R'!$F$7,'BBDD R'!$R$7),"")</f>
        <v/>
      </c>
      <c r="Z21" s="944" t="str">
        <f t="array" ref="Z21">IFERROR(ifs(AND(M21="Gasolina",O21="Vehículo Liviano (Sedán, Compacto)"),1
,AND(M21="Gasolina",O21="Vehículo Liviano (SUV, Jeep, Station Wagon)"),2
,AND(M21="Gasolina",O21="Utilitario, Furgón"),3
,AND(M21="Gasolina",O21="Camioneta 4x2"),4
,AND(M21="Gasolina",O21="Camioneta 4x4"),5
,AND(M21="Gasolina",O21="Camión liviano (hasta 3.5 ton)"),6
,AND(M21="Gasolina",O21="Camión mediano"),7
,AND(M21="Gasolina",O21="Camión pesado"),8
,AND(M21="Gasolina",O21="Maquinaria"),9
,AND(M21="Gasolina",O21="Otro (especifique): "),10
,AND(M21="Diesel",O21="Vehículo Liviano (Sedán, Compacto)"),11
,AND(M21="Diesel",O21="Vehículo Liviano (SUV, Jeep, Station Wagon)"),12
,AND(M21="Diesel",O21="Utilitario, Furgón"),13
,AND(M21="Diesel",O21="Camioneta 4x2"),14
,AND(M21="Diesel",O21="Camioneta 4x4"),15
,AND(M21="Diesel",O21="Camión liviano (hasta 3.5 ton)"),16
,AND(M21="Diesel",O21="Camión mediano"),17
,AND(M21="Diesel",O21="Camión pesado"),18
,AND(M21="Diesel",O21="Maquinaria"),19
,AND(M21="Diesel",O21="Otro (especifique): "),20
,O21="Selecciona...",21),"")</f>
        <v/>
      </c>
      <c r="AA21" s="947" t="str">
        <f>IFERROR((ifs(Z21=1,Data!$D$100,Z21=2,Data!$D$101,Z21=3,Data!$D$102,Z21=4,Data!$D$103,Z21=5,Data!$D$104,Z21=6,Data!$D$105,Z21=7,Data!$D$106,Z21=8,Data!$D$107,Z21=9,Data!$D$108,Z21=10,Data!$D$109,Z21=11,Data!$D$110,Z21=12,Data!$D$111,Z21=13,Data!$D$112,Z21=14,Data!$D$113,Z21=15,Data!$D$114,Z21=16,Data!$D$115,Z21=17,Data!$D$116,Z21=18,Data!$D$117,Z21=19,Data!$D$118,Z21=20,Data!$D$119,Z21=21,Data!$D$120,Z21=0,Data!$D$121))*K21,"")</f>
        <v/>
      </c>
      <c r="AB21" s="947" t="str">
        <f>IFERROR((ifs(Z21=1,Data!$E$100,Z21=2,Data!$E$101,Z21=3,Data!$E$102,Z21=4,Data!$E$103,Z21=5,Data!$E$104,Z21=6,Data!$E$105,Z21=7,Data!$E$106,Z21=8,Data!$E$107,Z21=9,Data!$E$108,Z21=10,Data!$E$109,Z21=11,Data!$E$110,Z21=12,Data!$E$111,Z21=13,Data!$E$112,Z21=14,Data!$E$113,Z21=15,Data!$E$114,Z21=16,Data!$E$115,Z21=17,Data!$E$116,Z21=18,Data!$E$117,Z21=19,Data!$E$118,Z21=20,Data!$E$119,Z21=21,Data!$E$120,Z21=0,Data!$E$121))*K21/1000,"")</f>
        <v/>
      </c>
      <c r="AC21" s="948" t="str">
        <f>IFERROR((ifs(
Z21=1,Data!$G$100,
Z21=2,Data!$G$101,
Z21=3,Data!$G$102,
Z21=4,Data!$G$103,
Z21=5,Data!$G$104,
Z21=6,Data!$G$105,
Z21=7,Data!$G$106,
Z21=8,Data!$G$107,
Z21=9,Data!$G$108,
Z21=10,Data!G$109,
Z21=11,Data!G$110,
Z21=12,Data!G$111,
Z21=13,Data!$G$112,
Z21=14,Data!$G$113,
Z21=15,Data!$G$114,
Z21=16,Data!$G$115,
Z21=17,Data!$G$116,
Z21=18,Data!$G$117,
Z21=19,Data!$G$118,
Z21=20,Data!$G$119,
Z21=21,Data!$G$120,
Z21=0,Data!$G$121))
*K21/1000,"")</f>
        <v/>
      </c>
      <c r="AD21" s="949" t="str">
        <f>IFERROR((ifs(
Z21=1,Data!$H$100,
Z21=2,Data!$H$101,
Z21=3,Data!$H$102,
Z21=4,Data!$H$103,
Z21=5,Data!$H$104,
Z21=6,Data!$H$105,
Z21=7,Data!$H$106,
Z21=8,Data!$H$107,
Z21=9,Data!$H$108,
Z21=10,Data!H$109,
Z21=11,Data!H$110,
Z21=12,Data!H$111,
Z21=13,Data!$H$112,
Z21=14,Data!$H$113,
Z21=15,Data!$H$114,
Z21=16,Data!$H$115,
Z21=17,Data!$H$116,
Z21=18,Data!$H$117,
Z21=19,Data!$H$118,
Z21=20,Data!$H$119,
Z21=21,Data!$H$120,
Z21=0,Data!$H$121))*K21/1000,"")</f>
        <v/>
      </c>
      <c r="AE21" s="948" t="str">
        <f>IFERROR((ifs(
Z21=1,Data!$I$100,
Z21=2,Data!$I$101,
Z21=3,Data!$I$102,
Z21=4,Data!$I$103,
Z21=5,Data!$I$104,
Z21=6,Data!$I$105,
Z21=7,Data!$I$106,
Z21=8,Data!$I$107,
Z21=9,Data!$I$108,
Z21=10,Data!I$109,
Z21=11,Data!I$110,
Z21=12,Data!I$111,
Z21=13,Data!$I$112,
Z21=14,Data!$I$113,
Z21=15,Data!$I$114,
Z21=16,Data!$I$115,
Z21=17,Data!$I$116,
Z21=18,Data!$I$117,
Z21=19,Data!$I$118,
Z21=20,Data!$I$119,
Z21=21,Data!$I$120,
Z21=0,Data!$I$121)*K21/1000),"")</f>
        <v/>
      </c>
      <c r="AF21" s="947" t="str">
        <f>IFERROR((ifs(
Z21=1,Data!$J$100,
Z21=2,Data!$J$101,
Z21=3,Data!$J$102,
Z21=4,Data!$J$103,
Z21=5,Data!$J$104,
Z21=6,Data!$J$105,
Z21=7,Data!$J$106,
Z21=8,Data!$J$107,
Z21=9,Data!$J$108,
Z21=10,Data!J$109,
Z21=11,Data!J$110,
Z21=12,Data!J$111,
Z21=13,Data!J$112,
Z21=14,Data!$J$113,
Z21=15,Data!$J$114,
Z21=16,Data!$J$115,
Z21=17,Data!$J$116,
Z21=18,Data!$J$117,
Z21=19,Data!$J$118,
Z21=20,Data!$J$119,
Z21=21,Data!$J$120,
Z21=0,Data!$J$121)*K21),"")</f>
        <v/>
      </c>
      <c r="AG21" s="947" t="str">
        <f>IFERROR((ifs(
Z21=1,Data!$K$100,
Z21=2,Data!$K$101,
Z21=3,Data!$K$102,
Z21=4,Data!$K$103,
Z21=5,Data!$K$104,
Z21=6,Data!$K$105,
Z21=7,Data!$K$106,
Z21=8,Data!$K$107,
Z21=9,Data!$K$108,
Z21=10,Data!K$109,
Z21=11,Data!K$110,
Z21=12,Data!K$111,
Z21=13,Data!$K$112,
Z21=14,Data!$K$113,
Z21=15,Data!$K$114,
Z21=16,Data!$K$115,
Z21=17,Data!$K$116,
Z21=18,Data!$K$117,
Z21=19,Data!$K$118,
Z21=20,Data!$K$119,
Z21=21,Data!$K$120,
Z21=0,Data!$K$121)*K21),"")</f>
        <v/>
      </c>
      <c r="AH21" s="947" t="str">
        <f>IFERROR((ifs(
Z21=1,Data!$L$100,
Z21=2,Data!$L$101,
Z21=3,Data!$L$102,
Z21=4,Data!$L$103,
Z21=5,Data!$L$104,
Z21=6,Data!$L$105,
Z21=7,Data!$L$106,
Z21=8,Data!$L$107,
Z21=9,Data!$L$108,
Z21=10,Data!L$109,
Z21=11,Data!L$110,
Z21=12,Data!L$111,
Z21=13,Data!$L$112,
Z21=14,Data!$L$113,
Z21=15,Data!$L$114,
Z21=16,Data!$L$115,
Z21=17,Data!$L$116,
Z21=18,Data!$L$117,
Z21=19,Data!$L$118,
Z21=20,Data!$L$119,
Z21=21,Data!$L$120,
Z21=0,Data!$L$121)*K21),"")</f>
        <v/>
      </c>
      <c r="AI21" s="950" t="str">
        <f>'Registro Veh'!J33</f>
        <v/>
      </c>
      <c r="AJ21" s="950" t="str">
        <f>'Registro Veh'!M33</f>
        <v/>
      </c>
      <c r="AK21" s="951"/>
      <c r="AL21" s="951"/>
      <c r="AM21" s="951"/>
      <c r="AN21" s="951"/>
    </row>
    <row r="22">
      <c r="A22" s="941" t="str">
        <f>'Registro Veh'!B33</f>
        <v/>
      </c>
      <c r="B22" s="941" t="str">
        <f>Equipo!$F$2</f>
        <v>4.0</v>
      </c>
      <c r="C22" s="941" t="str">
        <f>Equipo!$E$14</f>
        <v/>
      </c>
      <c r="D22" s="941" t="str">
        <f>Equipo!$E$10</f>
        <v/>
      </c>
      <c r="E22" s="941" t="str">
        <f>'Registro Veh'!C33</f>
        <v/>
      </c>
      <c r="F22" s="941" t="str">
        <f>'Registro Veh'!D33</f>
        <v/>
      </c>
      <c r="G22" s="941" t="str">
        <f>'Registro Veh'!E33</f>
        <v/>
      </c>
      <c r="H22" s="941" t="str">
        <f>'Registro Veh'!F33</f>
        <v/>
      </c>
      <c r="I22" s="942" t="str">
        <f>'Registro Veh'!G33</f>
        <v/>
      </c>
      <c r="J22" s="942" t="str">
        <f>'Registro Veh'!I33</f>
        <v/>
      </c>
      <c r="K22" s="942">
        <f>'Registro Veh'!K33</f>
        <v>0</v>
      </c>
      <c r="L22" s="942" t="str">
        <f>'Registro Veh'!L33</f>
        <v/>
      </c>
      <c r="M22" s="942" t="str">
        <f>'Registro Veh'!N33</f>
        <v> </v>
      </c>
      <c r="N22" s="943" t="str">
        <f>IFERROR(IFS(E22='BBDD R'!$F$2,'BBDD R'!$G$2,E22='BBDD R'!$F$3,'BBDD R'!$G$3,E22='BBDD R'!$F$4,'BBDD R'!$G$4,E22='BBDD R'!$F$5,'BBDD R'!$G$5,E22='BBDD R'!$F$6,'BBDD R'!$G$6,E22='BBDD R'!$F$7,'BBDD R'!$G$7),"")</f>
        <v/>
      </c>
      <c r="O22" s="943" t="str">
        <f>IFERROR(IFS(E22='BBDD R'!$F$2,'BBDD R'!$H$2,E22='BBDD R'!$F$3,'BBDD R'!$H$3,E22='BBDD R'!$F$4,'BBDD R'!$H$4,E22='BBDD R'!$F$5,'BBDD R'!$H$5,E22='BBDD R'!$F$6,'BBDD R'!$H$6,E22='BBDD R'!$F$7,'BBDD R'!$H$7),"")</f>
        <v/>
      </c>
      <c r="P22" s="944" t="str">
        <f>IFERROR(IFS(E22='BBDD R'!$F$2,'BBDD R'!$I$2,E22='BBDD R'!$F$3,'BBDD R'!$I$3,E22='BBDD R'!$F$4,'BBDD R'!$I$4,E22='BBDD R'!$F$5,'BBDD R'!$I$5,E22='BBDD R'!$F$6,'BBDD R'!$I$6,E22='BBDD R'!$F$7,'BBDD R'!$I$7),"")</f>
        <v/>
      </c>
      <c r="Q22" s="945" t="str">
        <f>IFERROR(IFS(E22='BBDD R'!$F$2,'BBDD R'!$J$2,E22='BBDD R'!$F$3,'BBDD R'!$J$3,E22='BBDD R'!$F$4,'BBDD R'!$J$4,E22='BBDD R'!$F$5,'BBDD R'!$J$5,E22='BBDD R'!$F$6,'BBDD R'!$J$6,E22='BBDD R'!$F$7,'BBDD R'!$J$7))</f>
        <v/>
      </c>
      <c r="R22" s="945" t="str">
        <f>IFERROR(IFS(E22='BBDD R'!$F$2,'BBDD R'!$K$2,E22='BBDD R'!$F$3,'BBDD R'!$K$3,E22='BBDD R'!$F$4,'BBDD R'!$K$4,E22='BBDD R'!$F$5,'BBDD R'!$K$5,E22='BBDD R'!$F$6,'BBDD R'!$K$6,E22='BBDD R'!$F$7,'BBDD R'!$K$7),"")</f>
        <v/>
      </c>
      <c r="S22" s="944" t="str">
        <f>IFERROR(IFS(E22='BBDD R'!$F$2,'BBDD R'!$L$2,E22='BBDD R'!$F$3,'BBDD R'!$L$3,E22='BBDD R'!$F$4,'BBDD R'!$L$4,E22='BBDD R'!$F$5,'BBDD R'!$L$5,E22='BBDD R'!$F$6,'BBDD R'!$L$6,E22='BBDD R'!$F$7,'BBDD R'!$L$7),"")</f>
        <v/>
      </c>
      <c r="T22" s="944" t="str">
        <f>IFERROR(IFS(E22='BBDD R'!$F$2,'BBDD R'!$M$2,E22='BBDD R'!$F$3,'BBDD R'!$M$3,E22='BBDD R'!$F$4,'BBDD R'!$M$4,E22='BBDD R'!$F$5,'BBDD R'!$M$5,E22='BBDD R'!$F$6,'BBDD R'!$M$6,E22='BBDD R'!$F$7,'BBDD R'!$M$7),"")</f>
        <v/>
      </c>
      <c r="U22" s="944" t="str">
        <f>IFERROR(IFS(E22='BBDD R'!$F$2,'BBDD R'!$N$2,E22='BBDD R'!$F$3,'BBDD R'!$N$3,E22='BBDD R'!$F$4,'BBDD R'!$N$4,E22='BBDD R'!$F$5,'BBDD R'!$N$5,E22='BBDD R'!$F$6,'BBDD R'!$N$6,E22='BBDD R'!$F$7,'BBDD R'!$N$7),"")</f>
        <v/>
      </c>
      <c r="V22" s="944" t="str">
        <f>IFERROR(IFS(E22='BBDD R'!$F$2,'BBDD R'!$O$2,E22='BBDD R'!$F$3,'BBDD R'!$O$3,E22='BBDD R'!$F$4,'BBDD R'!$O$4,E22='BBDD R'!$F$5,'BBDD R'!$O$5,E22='BBDD R'!$F$6,'BBDD R'!$O$6,E22='BBDD R'!$F$7,'BBDD R'!$O$7),"")</f>
        <v/>
      </c>
      <c r="W22" s="946" t="str">
        <f>IFERROR(IFS(E22='BBDD R'!$F$2,'BBDD R'!$P$2,E22='BBDD R'!$F$3,'BBDD R'!$P$3,E22='BBDD R'!$F$4,'BBDD R'!$P$4,E22='BBDD R'!$F$5,'BBDD R'!$P$5,E22='BBDD R'!$F$6,'BBDD R'!$P$6,E22='BBDD R'!$F$7,'BBDD R'!$P$7),"")</f>
        <v/>
      </c>
      <c r="X22" s="944" t="str">
        <f>IFERROR(IFS(E22='BBDD R'!$F$2,'BBDD R'!$Q$2,E22='BBDD R'!$F$3,'BBDD R'!$Q$3,E22='BBDD R'!$F$4,'BBDD R'!$Q$4,E22='BBDD R'!$F$5,'BBDD R'!$Q$5,E22='BBDD R'!$F$6,'BBDD R'!$Q$6,E22='BBDD R'!$F$7,'BBDD R'!$Q$7),"")</f>
        <v/>
      </c>
      <c r="Y22" s="944" t="str">
        <f>IFERROR(IFS(E22='BBDD R'!$F$2,'BBDD R'!$R$2,E22='BBDD R'!$F$3,'BBDD R'!$R$3,E22='BBDD R'!$F$4,'BBDD R'!$R$4,E22='BBDD R'!$F$5,'BBDD R'!$R$5,E22='BBDD R'!$F$6,'BBDD R'!$R$6,E22='BBDD R'!$F$7,'BBDD R'!$R$7),"")</f>
        <v/>
      </c>
      <c r="Z22" s="944" t="str">
        <f t="array" ref="Z22">IFERROR(ifs(AND(M22="Gasolina",O22="Vehículo Liviano (Sedán, Compacto)"),1
,AND(M22="Gasolina",O22="Vehículo Liviano (SUV, Jeep, Station Wagon)"),2
,AND(M22="Gasolina",O22="Utilitario, Furgón"),3
,AND(M22="Gasolina",O22="Camioneta 4x2"),4
,AND(M22="Gasolina",O22="Camioneta 4x4"),5
,AND(M22="Gasolina",O22="Camión liviano (hasta 3.5 ton)"),6
,AND(M22="Gasolina",O22="Camión mediano"),7
,AND(M22="Gasolina",O22="Camión pesado"),8
,AND(M22="Gasolina",O22="Maquinaria"),9
,AND(M22="Gasolina",O22="Otro (especifique): "),10
,AND(M22="Diesel",O22="Vehículo Liviano (Sedán, Compacto)"),11
,AND(M22="Diesel",O22="Vehículo Liviano (SUV, Jeep, Station Wagon)"),12
,AND(M22="Diesel",O22="Utilitario, Furgón"),13
,AND(M22="Diesel",O22="Camioneta 4x2"),14
,AND(M22="Diesel",O22="Camioneta 4x4"),15
,AND(M22="Diesel",O22="Camión liviano (hasta 3.5 ton)"),16
,AND(M22="Diesel",O22="Camión mediano"),17
,AND(M22="Diesel",O22="Camión pesado"),18
,AND(M22="Diesel",O22="Maquinaria"),19
,AND(M22="Diesel",O22="Otro (especifique): "),20
,O22="Selecciona...",21),"")</f>
        <v/>
      </c>
      <c r="AA22" s="947" t="str">
        <f>IFERROR((ifs(Z22=1,Data!$D$100,Z22=2,Data!$D$101,Z22=3,Data!$D$102,Z22=4,Data!$D$103,Z22=5,Data!$D$104,Z22=6,Data!$D$105,Z22=7,Data!$D$106,Z22=8,Data!$D$107,Z22=9,Data!$D$108,Z22=10,Data!$D$109,Z22=11,Data!$D$110,Z22=12,Data!$D$111,Z22=13,Data!$D$112,Z22=14,Data!$D$113,Z22=15,Data!$D$114,Z22=16,Data!$D$115,Z22=17,Data!$D$116,Z22=18,Data!$D$117,Z22=19,Data!$D$118,Z22=20,Data!$D$119,Z22=21,Data!$D$120,Z22=0,Data!$D$121))*K22,"")</f>
        <v/>
      </c>
      <c r="AB22" s="947" t="str">
        <f>IFERROR((ifs(Z22=1,Data!$E$100,Z22=2,Data!$E$101,Z22=3,Data!$E$102,Z22=4,Data!$E$103,Z22=5,Data!$E$104,Z22=6,Data!$E$105,Z22=7,Data!$E$106,Z22=8,Data!$E$107,Z22=9,Data!$E$108,Z22=10,Data!$E$109,Z22=11,Data!$E$110,Z22=12,Data!$E$111,Z22=13,Data!$E$112,Z22=14,Data!$E$113,Z22=15,Data!$E$114,Z22=16,Data!$E$115,Z22=17,Data!$E$116,Z22=18,Data!$E$117,Z22=19,Data!$E$118,Z22=20,Data!$E$119,Z22=21,Data!$E$120,Z22=0,Data!$E$121))*K22/1000,"")</f>
        <v/>
      </c>
      <c r="AC22" s="948" t="str">
        <f>IFERROR((ifs(
Z22=1,Data!$G$100,
Z22=2,Data!$G$101,
Z22=3,Data!$G$102,
Z22=4,Data!$G$103,
Z22=5,Data!$G$104,
Z22=6,Data!$G$105,
Z22=7,Data!$G$106,
Z22=8,Data!$G$107,
Z22=9,Data!$G$108,
Z22=10,Data!G$109,
Z22=11,Data!G$110,
Z22=12,Data!G$111,
Z22=13,Data!$G$112,
Z22=14,Data!$G$113,
Z22=15,Data!$G$114,
Z22=16,Data!$G$115,
Z22=17,Data!$G$116,
Z22=18,Data!$G$117,
Z22=19,Data!$G$118,
Z22=20,Data!$G$119,
Z22=21,Data!$G$120,
Z22=0,Data!$G$121))
*K22/1000,"")</f>
        <v/>
      </c>
      <c r="AD22" s="949" t="str">
        <f>IFERROR((ifs(
Z22=1,Data!$H$100,
Z22=2,Data!$H$101,
Z22=3,Data!$H$102,
Z22=4,Data!$H$103,
Z22=5,Data!$H$104,
Z22=6,Data!$H$105,
Z22=7,Data!$H$106,
Z22=8,Data!$H$107,
Z22=9,Data!$H$108,
Z22=10,Data!H$109,
Z22=11,Data!H$110,
Z22=12,Data!H$111,
Z22=13,Data!$H$112,
Z22=14,Data!$H$113,
Z22=15,Data!$H$114,
Z22=16,Data!$H$115,
Z22=17,Data!$H$116,
Z22=18,Data!$H$117,
Z22=19,Data!$H$118,
Z22=20,Data!$H$119,
Z22=21,Data!$H$120,
Z22=0,Data!$H$121))*K22/1000,"")</f>
        <v/>
      </c>
      <c r="AE22" s="948" t="str">
        <f>IFERROR((ifs(
Z22=1,Data!$I$100,
Z22=2,Data!$I$101,
Z22=3,Data!$I$102,
Z22=4,Data!$I$103,
Z22=5,Data!$I$104,
Z22=6,Data!$I$105,
Z22=7,Data!$I$106,
Z22=8,Data!$I$107,
Z22=9,Data!$I$108,
Z22=10,Data!I$109,
Z22=11,Data!I$110,
Z22=12,Data!I$111,
Z22=13,Data!$I$112,
Z22=14,Data!$I$113,
Z22=15,Data!$I$114,
Z22=16,Data!$I$115,
Z22=17,Data!$I$116,
Z22=18,Data!$I$117,
Z22=19,Data!$I$118,
Z22=20,Data!$I$119,
Z22=21,Data!$I$120,
Z22=0,Data!$I$121)*K22/1000),"")</f>
        <v/>
      </c>
      <c r="AF22" s="947" t="str">
        <f>IFERROR((ifs(
Z22=1,Data!$J$100,
Z22=2,Data!$J$101,
Z22=3,Data!$J$102,
Z22=4,Data!$J$103,
Z22=5,Data!$J$104,
Z22=6,Data!$J$105,
Z22=7,Data!$J$106,
Z22=8,Data!$J$107,
Z22=9,Data!$J$108,
Z22=10,Data!J$109,
Z22=11,Data!J$110,
Z22=12,Data!J$111,
Z22=13,Data!J$112,
Z22=14,Data!$J$113,
Z22=15,Data!$J$114,
Z22=16,Data!$J$115,
Z22=17,Data!$J$116,
Z22=18,Data!$J$117,
Z22=19,Data!$J$118,
Z22=20,Data!$J$119,
Z22=21,Data!$J$120,
Z22=0,Data!$J$121)*K22),"")</f>
        <v/>
      </c>
      <c r="AG22" s="947" t="str">
        <f>IFERROR((ifs(
Z22=1,Data!$K$100,
Z22=2,Data!$K$101,
Z22=3,Data!$K$102,
Z22=4,Data!$K$103,
Z22=5,Data!$K$104,
Z22=6,Data!$K$105,
Z22=7,Data!$K$106,
Z22=8,Data!$K$107,
Z22=9,Data!$K$108,
Z22=10,Data!K$109,
Z22=11,Data!K$110,
Z22=12,Data!K$111,
Z22=13,Data!$K$112,
Z22=14,Data!$K$113,
Z22=15,Data!$K$114,
Z22=16,Data!$K$115,
Z22=17,Data!$K$116,
Z22=18,Data!$K$117,
Z22=19,Data!$K$118,
Z22=20,Data!$K$119,
Z22=21,Data!$K$120,
Z22=0,Data!$K$121)*K22),"")</f>
        <v/>
      </c>
      <c r="AH22" s="947" t="str">
        <f>IFERROR((ifs(
Z22=1,Data!$L$100,
Z22=2,Data!$L$101,
Z22=3,Data!$L$102,
Z22=4,Data!$L$103,
Z22=5,Data!$L$104,
Z22=6,Data!$L$105,
Z22=7,Data!$L$106,
Z22=8,Data!$L$107,
Z22=9,Data!$L$108,
Z22=10,Data!L$109,
Z22=11,Data!L$110,
Z22=12,Data!L$111,
Z22=13,Data!$L$112,
Z22=14,Data!$L$113,
Z22=15,Data!$L$114,
Z22=16,Data!$L$115,
Z22=17,Data!$L$116,
Z22=18,Data!$L$117,
Z22=19,Data!$L$118,
Z22=20,Data!$L$119,
Z22=21,Data!$L$120,
Z22=0,Data!$L$121)*K22),"")</f>
        <v/>
      </c>
      <c r="AI22" s="950" t="str">
        <f>'Registro Veh'!J34</f>
        <v/>
      </c>
      <c r="AJ22" s="950" t="str">
        <f>'Registro Veh'!M34</f>
        <v/>
      </c>
      <c r="AK22" s="951"/>
      <c r="AL22" s="951"/>
      <c r="AM22" s="951"/>
      <c r="AN22" s="951"/>
    </row>
    <row r="23">
      <c r="A23" s="941" t="str">
        <f>'Registro Veh'!B34</f>
        <v/>
      </c>
      <c r="B23" s="941" t="str">
        <f>Equipo!$F$2</f>
        <v>4.0</v>
      </c>
      <c r="C23" s="941" t="str">
        <f>Equipo!$E$14</f>
        <v/>
      </c>
      <c r="D23" s="941" t="str">
        <f>Equipo!$E$10</f>
        <v/>
      </c>
      <c r="E23" s="941" t="str">
        <f>'Registro Veh'!C34</f>
        <v/>
      </c>
      <c r="F23" s="941" t="str">
        <f>'Registro Veh'!D34</f>
        <v/>
      </c>
      <c r="G23" s="941" t="str">
        <f>'Registro Veh'!E34</f>
        <v/>
      </c>
      <c r="H23" s="941" t="str">
        <f>'Registro Veh'!F34</f>
        <v/>
      </c>
      <c r="I23" s="942" t="str">
        <f>'Registro Veh'!G34</f>
        <v/>
      </c>
      <c r="J23" s="942" t="str">
        <f>'Registro Veh'!I34</f>
        <v/>
      </c>
      <c r="K23" s="942">
        <f>'Registro Veh'!K34</f>
        <v>0</v>
      </c>
      <c r="L23" s="942" t="str">
        <f>'Registro Veh'!L34</f>
        <v/>
      </c>
      <c r="M23" s="942" t="str">
        <f>'Registro Veh'!N34</f>
        <v> </v>
      </c>
      <c r="N23" s="943" t="str">
        <f>IFERROR(IFS(E23='BBDD R'!$F$2,'BBDD R'!$G$2,E23='BBDD R'!$F$3,'BBDD R'!$G$3,E23='BBDD R'!$F$4,'BBDD R'!$G$4,E23='BBDD R'!$F$5,'BBDD R'!$G$5,E23='BBDD R'!$F$6,'BBDD R'!$G$6,E23='BBDD R'!$F$7,'BBDD R'!$G$7),"")</f>
        <v/>
      </c>
      <c r="O23" s="943" t="str">
        <f>IFERROR(IFS(E23='BBDD R'!$F$2,'BBDD R'!$H$2,E23='BBDD R'!$F$3,'BBDD R'!$H$3,E23='BBDD R'!$F$4,'BBDD R'!$H$4,E23='BBDD R'!$F$5,'BBDD R'!$H$5,E23='BBDD R'!$F$6,'BBDD R'!$H$6,E23='BBDD R'!$F$7,'BBDD R'!$H$7),"")</f>
        <v/>
      </c>
      <c r="P23" s="944" t="str">
        <f>IFERROR(IFS(E23='BBDD R'!$F$2,'BBDD R'!$I$2,E23='BBDD R'!$F$3,'BBDD R'!$I$3,E23='BBDD R'!$F$4,'BBDD R'!$I$4,E23='BBDD R'!$F$5,'BBDD R'!$I$5,E23='BBDD R'!$F$6,'BBDD R'!$I$6,E23='BBDD R'!$F$7,'BBDD R'!$I$7),"")</f>
        <v/>
      </c>
      <c r="Q23" s="945" t="str">
        <f>IFERROR(IFS(E23='BBDD R'!$F$2,'BBDD R'!$J$2,E23='BBDD R'!$F$3,'BBDD R'!$J$3,E23='BBDD R'!$F$4,'BBDD R'!$J$4,E23='BBDD R'!$F$5,'BBDD R'!$J$5,E23='BBDD R'!$F$6,'BBDD R'!$J$6,E23='BBDD R'!$F$7,'BBDD R'!$J$7))</f>
        <v/>
      </c>
      <c r="R23" s="945" t="str">
        <f>IFERROR(IFS(E23='BBDD R'!$F$2,'BBDD R'!$K$2,E23='BBDD R'!$F$3,'BBDD R'!$K$3,E23='BBDD R'!$F$4,'BBDD R'!$K$4,E23='BBDD R'!$F$5,'BBDD R'!$K$5,E23='BBDD R'!$F$6,'BBDD R'!$K$6,E23='BBDD R'!$F$7,'BBDD R'!$K$7),"")</f>
        <v/>
      </c>
      <c r="S23" s="944" t="str">
        <f>IFERROR(IFS(E23='BBDD R'!$F$2,'BBDD R'!$L$2,E23='BBDD R'!$F$3,'BBDD R'!$L$3,E23='BBDD R'!$F$4,'BBDD R'!$L$4,E23='BBDD R'!$F$5,'BBDD R'!$L$5,E23='BBDD R'!$F$6,'BBDD R'!$L$6,E23='BBDD R'!$F$7,'BBDD R'!$L$7),"")</f>
        <v/>
      </c>
      <c r="T23" s="944" t="str">
        <f>IFERROR(IFS(E23='BBDD R'!$F$2,'BBDD R'!$M$2,E23='BBDD R'!$F$3,'BBDD R'!$M$3,E23='BBDD R'!$F$4,'BBDD R'!$M$4,E23='BBDD R'!$F$5,'BBDD R'!$M$5,E23='BBDD R'!$F$6,'BBDD R'!$M$6,E23='BBDD R'!$F$7,'BBDD R'!$M$7),"")</f>
        <v/>
      </c>
      <c r="U23" s="944" t="str">
        <f>IFERROR(IFS(E23='BBDD R'!$F$2,'BBDD R'!$N$2,E23='BBDD R'!$F$3,'BBDD R'!$N$3,E23='BBDD R'!$F$4,'BBDD R'!$N$4,E23='BBDD R'!$F$5,'BBDD R'!$N$5,E23='BBDD R'!$F$6,'BBDD R'!$N$6,E23='BBDD R'!$F$7,'BBDD R'!$N$7),"")</f>
        <v/>
      </c>
      <c r="V23" s="944" t="str">
        <f>IFERROR(IFS(E23='BBDD R'!$F$2,'BBDD R'!$O$2,E23='BBDD R'!$F$3,'BBDD R'!$O$3,E23='BBDD R'!$F$4,'BBDD R'!$O$4,E23='BBDD R'!$F$5,'BBDD R'!$O$5,E23='BBDD R'!$F$6,'BBDD R'!$O$6,E23='BBDD R'!$F$7,'BBDD R'!$O$7),"")</f>
        <v/>
      </c>
      <c r="W23" s="946" t="str">
        <f>IFERROR(IFS(E23='BBDD R'!$F$2,'BBDD R'!$P$2,E23='BBDD R'!$F$3,'BBDD R'!$P$3,E23='BBDD R'!$F$4,'BBDD R'!$P$4,E23='BBDD R'!$F$5,'BBDD R'!$P$5,E23='BBDD R'!$F$6,'BBDD R'!$P$6,E23='BBDD R'!$F$7,'BBDD R'!$P$7),"")</f>
        <v/>
      </c>
      <c r="X23" s="944" t="str">
        <f>IFERROR(IFS(E23='BBDD R'!$F$2,'BBDD R'!$Q$2,E23='BBDD R'!$F$3,'BBDD R'!$Q$3,E23='BBDD R'!$F$4,'BBDD R'!$Q$4,E23='BBDD R'!$F$5,'BBDD R'!$Q$5,E23='BBDD R'!$F$6,'BBDD R'!$Q$6,E23='BBDD R'!$F$7,'BBDD R'!$Q$7),"")</f>
        <v/>
      </c>
      <c r="Y23" s="944" t="str">
        <f>IFERROR(IFS(E23='BBDD R'!$F$2,'BBDD R'!$R$2,E23='BBDD R'!$F$3,'BBDD R'!$R$3,E23='BBDD R'!$F$4,'BBDD R'!$R$4,E23='BBDD R'!$F$5,'BBDD R'!$R$5,E23='BBDD R'!$F$6,'BBDD R'!$R$6,E23='BBDD R'!$F$7,'BBDD R'!$R$7),"")</f>
        <v/>
      </c>
      <c r="Z23" s="944" t="str">
        <f t="array" ref="Z23">IFERROR(ifs(AND(M23="Gasolina",O23="Vehículo Liviano (Sedán, Compacto)"),1
,AND(M23="Gasolina",O23="Vehículo Liviano (SUV, Jeep, Station Wagon)"),2
,AND(M23="Gasolina",O23="Utilitario, Furgón"),3
,AND(M23="Gasolina",O23="Camioneta 4x2"),4
,AND(M23="Gasolina",O23="Camioneta 4x4"),5
,AND(M23="Gasolina",O23="Camión liviano (hasta 3.5 ton)"),6
,AND(M23="Gasolina",O23="Camión mediano"),7
,AND(M23="Gasolina",O23="Camión pesado"),8
,AND(M23="Gasolina",O23="Maquinaria"),9
,AND(M23="Gasolina",O23="Otro (especifique): "),10
,AND(M23="Diesel",O23="Vehículo Liviano (Sedán, Compacto)"),11
,AND(M23="Diesel",O23="Vehículo Liviano (SUV, Jeep, Station Wagon)"),12
,AND(M23="Diesel",O23="Utilitario, Furgón"),13
,AND(M23="Diesel",O23="Camioneta 4x2"),14
,AND(M23="Diesel",O23="Camioneta 4x4"),15
,AND(M23="Diesel",O23="Camión liviano (hasta 3.5 ton)"),16
,AND(M23="Diesel",O23="Camión mediano"),17
,AND(M23="Diesel",O23="Camión pesado"),18
,AND(M23="Diesel",O23="Maquinaria"),19
,AND(M23="Diesel",O23="Otro (especifique): "),20
,O23="Selecciona...",21),"")</f>
        <v/>
      </c>
      <c r="AA23" s="947" t="str">
        <f>IFERROR((ifs(Z23=1,Data!$D$100,Z23=2,Data!$D$101,Z23=3,Data!$D$102,Z23=4,Data!$D$103,Z23=5,Data!$D$104,Z23=6,Data!$D$105,Z23=7,Data!$D$106,Z23=8,Data!$D$107,Z23=9,Data!$D$108,Z23=10,Data!$D$109,Z23=11,Data!$D$110,Z23=12,Data!$D$111,Z23=13,Data!$D$112,Z23=14,Data!$D$113,Z23=15,Data!$D$114,Z23=16,Data!$D$115,Z23=17,Data!$D$116,Z23=18,Data!$D$117,Z23=19,Data!$D$118,Z23=20,Data!$D$119,Z23=21,Data!$D$120,Z23=0,Data!$D$121))*K23,"")</f>
        <v/>
      </c>
      <c r="AB23" s="947" t="str">
        <f>IFERROR((ifs(Z23=1,Data!$E$100,Z23=2,Data!$E$101,Z23=3,Data!$E$102,Z23=4,Data!$E$103,Z23=5,Data!$E$104,Z23=6,Data!$E$105,Z23=7,Data!$E$106,Z23=8,Data!$E$107,Z23=9,Data!$E$108,Z23=10,Data!$E$109,Z23=11,Data!$E$110,Z23=12,Data!$E$111,Z23=13,Data!$E$112,Z23=14,Data!$E$113,Z23=15,Data!$E$114,Z23=16,Data!$E$115,Z23=17,Data!$E$116,Z23=18,Data!$E$117,Z23=19,Data!$E$118,Z23=20,Data!$E$119,Z23=21,Data!$E$120,Z23=0,Data!$E$121))*K23/1000,"")</f>
        <v/>
      </c>
      <c r="AC23" s="948" t="str">
        <f>IFERROR((ifs(
Z23=1,Data!$G$100,
Z23=2,Data!$G$101,
Z23=3,Data!$G$102,
Z23=4,Data!$G$103,
Z23=5,Data!$G$104,
Z23=6,Data!$G$105,
Z23=7,Data!$G$106,
Z23=8,Data!$G$107,
Z23=9,Data!$G$108,
Z23=10,Data!G$109,
Z23=11,Data!G$110,
Z23=12,Data!G$111,
Z23=13,Data!$G$112,
Z23=14,Data!$G$113,
Z23=15,Data!$G$114,
Z23=16,Data!$G$115,
Z23=17,Data!$G$116,
Z23=18,Data!$G$117,
Z23=19,Data!$G$118,
Z23=20,Data!$G$119,
Z23=21,Data!$G$120,
Z23=0,Data!$G$121))
*K23/1000,"")</f>
        <v/>
      </c>
      <c r="AD23" s="949" t="str">
        <f>IFERROR((ifs(
Z23=1,Data!$H$100,
Z23=2,Data!$H$101,
Z23=3,Data!$H$102,
Z23=4,Data!$H$103,
Z23=5,Data!$H$104,
Z23=6,Data!$H$105,
Z23=7,Data!$H$106,
Z23=8,Data!$H$107,
Z23=9,Data!$H$108,
Z23=10,Data!H$109,
Z23=11,Data!H$110,
Z23=12,Data!H$111,
Z23=13,Data!$H$112,
Z23=14,Data!$H$113,
Z23=15,Data!$H$114,
Z23=16,Data!$H$115,
Z23=17,Data!$H$116,
Z23=18,Data!$H$117,
Z23=19,Data!$H$118,
Z23=20,Data!$H$119,
Z23=21,Data!$H$120,
Z23=0,Data!$H$121))*K23/1000,"")</f>
        <v/>
      </c>
      <c r="AE23" s="948" t="str">
        <f>IFERROR((ifs(
Z23=1,Data!$I$100,
Z23=2,Data!$I$101,
Z23=3,Data!$I$102,
Z23=4,Data!$I$103,
Z23=5,Data!$I$104,
Z23=6,Data!$I$105,
Z23=7,Data!$I$106,
Z23=8,Data!$I$107,
Z23=9,Data!$I$108,
Z23=10,Data!I$109,
Z23=11,Data!I$110,
Z23=12,Data!I$111,
Z23=13,Data!$I$112,
Z23=14,Data!$I$113,
Z23=15,Data!$I$114,
Z23=16,Data!$I$115,
Z23=17,Data!$I$116,
Z23=18,Data!$I$117,
Z23=19,Data!$I$118,
Z23=20,Data!$I$119,
Z23=21,Data!$I$120,
Z23=0,Data!$I$121)*K23/1000),"")</f>
        <v/>
      </c>
      <c r="AF23" s="947" t="str">
        <f>IFERROR((ifs(
Z23=1,Data!$J$100,
Z23=2,Data!$J$101,
Z23=3,Data!$J$102,
Z23=4,Data!$J$103,
Z23=5,Data!$J$104,
Z23=6,Data!$J$105,
Z23=7,Data!$J$106,
Z23=8,Data!$J$107,
Z23=9,Data!$J$108,
Z23=10,Data!J$109,
Z23=11,Data!J$110,
Z23=12,Data!J$111,
Z23=13,Data!J$112,
Z23=14,Data!$J$113,
Z23=15,Data!$J$114,
Z23=16,Data!$J$115,
Z23=17,Data!$J$116,
Z23=18,Data!$J$117,
Z23=19,Data!$J$118,
Z23=20,Data!$J$119,
Z23=21,Data!$J$120,
Z23=0,Data!$J$121)*K23),"")</f>
        <v/>
      </c>
      <c r="AG23" s="947" t="str">
        <f>IFERROR((ifs(
Z23=1,Data!$K$100,
Z23=2,Data!$K$101,
Z23=3,Data!$K$102,
Z23=4,Data!$K$103,
Z23=5,Data!$K$104,
Z23=6,Data!$K$105,
Z23=7,Data!$K$106,
Z23=8,Data!$K$107,
Z23=9,Data!$K$108,
Z23=10,Data!K$109,
Z23=11,Data!K$110,
Z23=12,Data!K$111,
Z23=13,Data!$K$112,
Z23=14,Data!$K$113,
Z23=15,Data!$K$114,
Z23=16,Data!$K$115,
Z23=17,Data!$K$116,
Z23=18,Data!$K$117,
Z23=19,Data!$K$118,
Z23=20,Data!$K$119,
Z23=21,Data!$K$120,
Z23=0,Data!$K$121)*K23),"")</f>
        <v/>
      </c>
      <c r="AH23" s="947" t="str">
        <f>IFERROR((ifs(
Z23=1,Data!$L$100,
Z23=2,Data!$L$101,
Z23=3,Data!$L$102,
Z23=4,Data!$L$103,
Z23=5,Data!$L$104,
Z23=6,Data!$L$105,
Z23=7,Data!$L$106,
Z23=8,Data!$L$107,
Z23=9,Data!$L$108,
Z23=10,Data!L$109,
Z23=11,Data!L$110,
Z23=12,Data!L$111,
Z23=13,Data!$L$112,
Z23=14,Data!$L$113,
Z23=15,Data!$L$114,
Z23=16,Data!$L$115,
Z23=17,Data!$L$116,
Z23=18,Data!$L$117,
Z23=19,Data!$L$118,
Z23=20,Data!$L$119,
Z23=21,Data!$L$120,
Z23=0,Data!$L$121)*K23),"")</f>
        <v/>
      </c>
      <c r="AI23" s="950" t="str">
        <f>'Registro Veh'!J35</f>
        <v/>
      </c>
      <c r="AJ23" s="950" t="str">
        <f>'Registro Veh'!M35</f>
        <v/>
      </c>
      <c r="AK23" s="951"/>
      <c r="AL23" s="951"/>
      <c r="AM23" s="951"/>
      <c r="AN23" s="951"/>
    </row>
    <row r="24">
      <c r="A24" s="941" t="str">
        <f>'Registro Veh'!B35</f>
        <v/>
      </c>
      <c r="B24" s="941" t="str">
        <f>Equipo!$F$2</f>
        <v>4.0</v>
      </c>
      <c r="C24" s="941" t="str">
        <f>Equipo!$E$14</f>
        <v/>
      </c>
      <c r="D24" s="941" t="str">
        <f>Equipo!$E$10</f>
        <v/>
      </c>
      <c r="E24" s="941" t="str">
        <f>'Registro Veh'!C35</f>
        <v/>
      </c>
      <c r="F24" s="941" t="str">
        <f>'Registro Veh'!D35</f>
        <v/>
      </c>
      <c r="G24" s="941" t="str">
        <f>'Registro Veh'!E35</f>
        <v/>
      </c>
      <c r="H24" s="941" t="str">
        <f>'Registro Veh'!F35</f>
        <v/>
      </c>
      <c r="I24" s="942" t="str">
        <f>'Registro Veh'!G35</f>
        <v/>
      </c>
      <c r="J24" s="942" t="str">
        <f>'Registro Veh'!I35</f>
        <v/>
      </c>
      <c r="K24" s="942">
        <f>'Registro Veh'!K35</f>
        <v>0</v>
      </c>
      <c r="L24" s="942" t="str">
        <f>'Registro Veh'!L35</f>
        <v/>
      </c>
      <c r="M24" s="942" t="str">
        <f>'Registro Veh'!N35</f>
        <v> </v>
      </c>
      <c r="N24" s="943" t="str">
        <f>IFERROR(IFS(E24='BBDD R'!$F$2,'BBDD R'!$G$2,E24='BBDD R'!$F$3,'BBDD R'!$G$3,E24='BBDD R'!$F$4,'BBDD R'!$G$4,E24='BBDD R'!$F$5,'BBDD R'!$G$5,E24='BBDD R'!$F$6,'BBDD R'!$G$6,E24='BBDD R'!$F$7,'BBDD R'!$G$7),"")</f>
        <v/>
      </c>
      <c r="O24" s="943" t="str">
        <f>IFERROR(IFS(E24='BBDD R'!$F$2,'BBDD R'!$H$2,E24='BBDD R'!$F$3,'BBDD R'!$H$3,E24='BBDD R'!$F$4,'BBDD R'!$H$4,E24='BBDD R'!$F$5,'BBDD R'!$H$5,E24='BBDD R'!$F$6,'BBDD R'!$H$6,E24='BBDD R'!$F$7,'BBDD R'!$H$7),"")</f>
        <v/>
      </c>
      <c r="P24" s="944" t="str">
        <f>IFERROR(IFS(E24='BBDD R'!$F$2,'BBDD R'!$I$2,E24='BBDD R'!$F$3,'BBDD R'!$I$3,E24='BBDD R'!$F$4,'BBDD R'!$I$4,E24='BBDD R'!$F$5,'BBDD R'!$I$5,E24='BBDD R'!$F$6,'BBDD R'!$I$6,E24='BBDD R'!$F$7,'BBDD R'!$I$7),"")</f>
        <v/>
      </c>
      <c r="Q24" s="945" t="str">
        <f>IFERROR(IFS(E24='BBDD R'!$F$2,'BBDD R'!$J$2,E24='BBDD R'!$F$3,'BBDD R'!$J$3,E24='BBDD R'!$F$4,'BBDD R'!$J$4,E24='BBDD R'!$F$5,'BBDD R'!$J$5,E24='BBDD R'!$F$6,'BBDD R'!$J$6,E24='BBDD R'!$F$7,'BBDD R'!$J$7))</f>
        <v/>
      </c>
      <c r="R24" s="945" t="str">
        <f>IFERROR(IFS(E24='BBDD R'!$F$2,'BBDD R'!$K$2,E24='BBDD R'!$F$3,'BBDD R'!$K$3,E24='BBDD R'!$F$4,'BBDD R'!$K$4,E24='BBDD R'!$F$5,'BBDD R'!$K$5,E24='BBDD R'!$F$6,'BBDD R'!$K$6,E24='BBDD R'!$F$7,'BBDD R'!$K$7),"")</f>
        <v/>
      </c>
      <c r="S24" s="944" t="str">
        <f>IFERROR(IFS(E24='BBDD R'!$F$2,'BBDD R'!$L$2,E24='BBDD R'!$F$3,'BBDD R'!$L$3,E24='BBDD R'!$F$4,'BBDD R'!$L$4,E24='BBDD R'!$F$5,'BBDD R'!$L$5,E24='BBDD R'!$F$6,'BBDD R'!$L$6,E24='BBDD R'!$F$7,'BBDD R'!$L$7),"")</f>
        <v/>
      </c>
      <c r="T24" s="944" t="str">
        <f>IFERROR(IFS(E24='BBDD R'!$F$2,'BBDD R'!$M$2,E24='BBDD R'!$F$3,'BBDD R'!$M$3,E24='BBDD R'!$F$4,'BBDD R'!$M$4,E24='BBDD R'!$F$5,'BBDD R'!$M$5,E24='BBDD R'!$F$6,'BBDD R'!$M$6,E24='BBDD R'!$F$7,'BBDD R'!$M$7),"")</f>
        <v/>
      </c>
      <c r="U24" s="944" t="str">
        <f>IFERROR(IFS(E24='BBDD R'!$F$2,'BBDD R'!$N$2,E24='BBDD R'!$F$3,'BBDD R'!$N$3,E24='BBDD R'!$F$4,'BBDD R'!$N$4,E24='BBDD R'!$F$5,'BBDD R'!$N$5,E24='BBDD R'!$F$6,'BBDD R'!$N$6,E24='BBDD R'!$F$7,'BBDD R'!$N$7),"")</f>
        <v/>
      </c>
      <c r="V24" s="944" t="str">
        <f>IFERROR(IFS(E24='BBDD R'!$F$2,'BBDD R'!$O$2,E24='BBDD R'!$F$3,'BBDD R'!$O$3,E24='BBDD R'!$F$4,'BBDD R'!$O$4,E24='BBDD R'!$F$5,'BBDD R'!$O$5,E24='BBDD R'!$F$6,'BBDD R'!$O$6,E24='BBDD R'!$F$7,'BBDD R'!$O$7),"")</f>
        <v/>
      </c>
      <c r="W24" s="946" t="str">
        <f>IFERROR(IFS(E24='BBDD R'!$F$2,'BBDD R'!$P$2,E24='BBDD R'!$F$3,'BBDD R'!$P$3,E24='BBDD R'!$F$4,'BBDD R'!$P$4,E24='BBDD R'!$F$5,'BBDD R'!$P$5,E24='BBDD R'!$F$6,'BBDD R'!$P$6,E24='BBDD R'!$F$7,'BBDD R'!$P$7),"")</f>
        <v/>
      </c>
      <c r="X24" s="944" t="str">
        <f>IFERROR(IFS(E24='BBDD R'!$F$2,'BBDD R'!$Q$2,E24='BBDD R'!$F$3,'BBDD R'!$Q$3,E24='BBDD R'!$F$4,'BBDD R'!$Q$4,E24='BBDD R'!$F$5,'BBDD R'!$Q$5,E24='BBDD R'!$F$6,'BBDD R'!$Q$6,E24='BBDD R'!$F$7,'BBDD R'!$Q$7),"")</f>
        <v/>
      </c>
      <c r="Y24" s="944" t="str">
        <f>IFERROR(IFS(E24='BBDD R'!$F$2,'BBDD R'!$R$2,E24='BBDD R'!$F$3,'BBDD R'!$R$3,E24='BBDD R'!$F$4,'BBDD R'!$R$4,E24='BBDD R'!$F$5,'BBDD R'!$R$5,E24='BBDD R'!$F$6,'BBDD R'!$R$6,E24='BBDD R'!$F$7,'BBDD R'!$R$7),"")</f>
        <v/>
      </c>
      <c r="Z24" s="944" t="str">
        <f t="array" ref="Z24">IFERROR(ifs(AND(M24="Gasolina",O24="Vehículo Liviano (Sedán, Compacto)"),1
,AND(M24="Gasolina",O24="Vehículo Liviano (SUV, Jeep, Station Wagon)"),2
,AND(M24="Gasolina",O24="Utilitario, Furgón"),3
,AND(M24="Gasolina",O24="Camioneta 4x2"),4
,AND(M24="Gasolina",O24="Camioneta 4x4"),5
,AND(M24="Gasolina",O24="Camión liviano (hasta 3.5 ton)"),6
,AND(M24="Gasolina",O24="Camión mediano"),7
,AND(M24="Gasolina",O24="Camión pesado"),8
,AND(M24="Gasolina",O24="Maquinaria"),9
,AND(M24="Gasolina",O24="Otro (especifique): "),10
,AND(M24="Diesel",O24="Vehículo Liviano (Sedán, Compacto)"),11
,AND(M24="Diesel",O24="Vehículo Liviano (SUV, Jeep, Station Wagon)"),12
,AND(M24="Diesel",O24="Utilitario, Furgón"),13
,AND(M24="Diesel",O24="Camioneta 4x2"),14
,AND(M24="Diesel",O24="Camioneta 4x4"),15
,AND(M24="Diesel",O24="Camión liviano (hasta 3.5 ton)"),16
,AND(M24="Diesel",O24="Camión mediano"),17
,AND(M24="Diesel",O24="Camión pesado"),18
,AND(M24="Diesel",O24="Maquinaria"),19
,AND(M24="Diesel",O24="Otro (especifique): "),20
,O24="Selecciona...",21),"")</f>
        <v/>
      </c>
      <c r="AA24" s="947" t="str">
        <f>IFERROR((ifs(Z24=1,Data!$D$100,Z24=2,Data!$D$101,Z24=3,Data!$D$102,Z24=4,Data!$D$103,Z24=5,Data!$D$104,Z24=6,Data!$D$105,Z24=7,Data!$D$106,Z24=8,Data!$D$107,Z24=9,Data!$D$108,Z24=10,Data!$D$109,Z24=11,Data!$D$110,Z24=12,Data!$D$111,Z24=13,Data!$D$112,Z24=14,Data!$D$113,Z24=15,Data!$D$114,Z24=16,Data!$D$115,Z24=17,Data!$D$116,Z24=18,Data!$D$117,Z24=19,Data!$D$118,Z24=20,Data!$D$119,Z24=21,Data!$D$120,Z24=0,Data!$D$121))*K24,"")</f>
        <v/>
      </c>
      <c r="AB24" s="947" t="str">
        <f>IFERROR((ifs(Z24=1,Data!$E$100,Z24=2,Data!$E$101,Z24=3,Data!$E$102,Z24=4,Data!$E$103,Z24=5,Data!$E$104,Z24=6,Data!$E$105,Z24=7,Data!$E$106,Z24=8,Data!$E$107,Z24=9,Data!$E$108,Z24=10,Data!$E$109,Z24=11,Data!$E$110,Z24=12,Data!$E$111,Z24=13,Data!$E$112,Z24=14,Data!$E$113,Z24=15,Data!$E$114,Z24=16,Data!$E$115,Z24=17,Data!$E$116,Z24=18,Data!$E$117,Z24=19,Data!$E$118,Z24=20,Data!$E$119,Z24=21,Data!$E$120,Z24=0,Data!$E$121))*K24/1000,"")</f>
        <v/>
      </c>
      <c r="AC24" s="948" t="str">
        <f>IFERROR((ifs(
Z24=1,Data!$G$100,
Z24=2,Data!$G$101,
Z24=3,Data!$G$102,
Z24=4,Data!$G$103,
Z24=5,Data!$G$104,
Z24=6,Data!$G$105,
Z24=7,Data!$G$106,
Z24=8,Data!$G$107,
Z24=9,Data!$G$108,
Z24=10,Data!G$109,
Z24=11,Data!G$110,
Z24=12,Data!G$111,
Z24=13,Data!$G$112,
Z24=14,Data!$G$113,
Z24=15,Data!$G$114,
Z24=16,Data!$G$115,
Z24=17,Data!$G$116,
Z24=18,Data!$G$117,
Z24=19,Data!$G$118,
Z24=20,Data!$G$119,
Z24=21,Data!$G$120,
Z24=0,Data!$G$121))
*K24/1000,"")</f>
        <v/>
      </c>
      <c r="AD24" s="949" t="str">
        <f>IFERROR((ifs(
Z24=1,Data!$H$100,
Z24=2,Data!$H$101,
Z24=3,Data!$H$102,
Z24=4,Data!$H$103,
Z24=5,Data!$H$104,
Z24=6,Data!$H$105,
Z24=7,Data!$H$106,
Z24=8,Data!$H$107,
Z24=9,Data!$H$108,
Z24=10,Data!H$109,
Z24=11,Data!H$110,
Z24=12,Data!H$111,
Z24=13,Data!$H$112,
Z24=14,Data!$H$113,
Z24=15,Data!$H$114,
Z24=16,Data!$H$115,
Z24=17,Data!$H$116,
Z24=18,Data!$H$117,
Z24=19,Data!$H$118,
Z24=20,Data!$H$119,
Z24=21,Data!$H$120,
Z24=0,Data!$H$121))*K24/1000,"")</f>
        <v/>
      </c>
      <c r="AE24" s="948" t="str">
        <f>IFERROR((ifs(
Z24=1,Data!$I$100,
Z24=2,Data!$I$101,
Z24=3,Data!$I$102,
Z24=4,Data!$I$103,
Z24=5,Data!$I$104,
Z24=6,Data!$I$105,
Z24=7,Data!$I$106,
Z24=8,Data!$I$107,
Z24=9,Data!$I$108,
Z24=10,Data!I$109,
Z24=11,Data!I$110,
Z24=12,Data!I$111,
Z24=13,Data!$I$112,
Z24=14,Data!$I$113,
Z24=15,Data!$I$114,
Z24=16,Data!$I$115,
Z24=17,Data!$I$116,
Z24=18,Data!$I$117,
Z24=19,Data!$I$118,
Z24=20,Data!$I$119,
Z24=21,Data!$I$120,
Z24=0,Data!$I$121)*K24/1000),"")</f>
        <v/>
      </c>
      <c r="AF24" s="947" t="str">
        <f>IFERROR((ifs(
Z24=1,Data!$J$100,
Z24=2,Data!$J$101,
Z24=3,Data!$J$102,
Z24=4,Data!$J$103,
Z24=5,Data!$J$104,
Z24=6,Data!$J$105,
Z24=7,Data!$J$106,
Z24=8,Data!$J$107,
Z24=9,Data!$J$108,
Z24=10,Data!J$109,
Z24=11,Data!J$110,
Z24=12,Data!J$111,
Z24=13,Data!J$112,
Z24=14,Data!$J$113,
Z24=15,Data!$J$114,
Z24=16,Data!$J$115,
Z24=17,Data!$J$116,
Z24=18,Data!$J$117,
Z24=19,Data!$J$118,
Z24=20,Data!$J$119,
Z24=21,Data!$J$120,
Z24=0,Data!$J$121)*K24),"")</f>
        <v/>
      </c>
      <c r="AG24" s="947" t="str">
        <f>IFERROR((ifs(
Z24=1,Data!$K$100,
Z24=2,Data!$K$101,
Z24=3,Data!$K$102,
Z24=4,Data!$K$103,
Z24=5,Data!$K$104,
Z24=6,Data!$K$105,
Z24=7,Data!$K$106,
Z24=8,Data!$K$107,
Z24=9,Data!$K$108,
Z24=10,Data!K$109,
Z24=11,Data!K$110,
Z24=12,Data!K$111,
Z24=13,Data!$K$112,
Z24=14,Data!$K$113,
Z24=15,Data!$K$114,
Z24=16,Data!$K$115,
Z24=17,Data!$K$116,
Z24=18,Data!$K$117,
Z24=19,Data!$K$118,
Z24=20,Data!$K$119,
Z24=21,Data!$K$120,
Z24=0,Data!$K$121)*K24),"")</f>
        <v/>
      </c>
      <c r="AH24" s="947" t="str">
        <f>IFERROR((ifs(
Z24=1,Data!$L$100,
Z24=2,Data!$L$101,
Z24=3,Data!$L$102,
Z24=4,Data!$L$103,
Z24=5,Data!$L$104,
Z24=6,Data!$L$105,
Z24=7,Data!$L$106,
Z24=8,Data!$L$107,
Z24=9,Data!$L$108,
Z24=10,Data!L$109,
Z24=11,Data!L$110,
Z24=12,Data!L$111,
Z24=13,Data!$L$112,
Z24=14,Data!$L$113,
Z24=15,Data!$L$114,
Z24=16,Data!$L$115,
Z24=17,Data!$L$116,
Z24=18,Data!$L$117,
Z24=19,Data!$L$118,
Z24=20,Data!$L$119,
Z24=21,Data!$L$120,
Z24=0,Data!$L$121)*K24),"")</f>
        <v/>
      </c>
      <c r="AI24" s="950" t="str">
        <f>'Registro Veh'!J36</f>
        <v/>
      </c>
      <c r="AJ24" s="950" t="str">
        <f>'Registro Veh'!M36</f>
        <v/>
      </c>
      <c r="AK24" s="951"/>
      <c r="AL24" s="951"/>
      <c r="AM24" s="951"/>
      <c r="AN24" s="951"/>
    </row>
    <row r="25">
      <c r="A25" s="941" t="str">
        <f>'Registro Veh'!B36</f>
        <v/>
      </c>
      <c r="B25" s="941" t="str">
        <f>Equipo!$F$2</f>
        <v>4.0</v>
      </c>
      <c r="C25" s="941" t="str">
        <f>Equipo!$E$14</f>
        <v/>
      </c>
      <c r="D25" s="941" t="str">
        <f>Equipo!$E$10</f>
        <v/>
      </c>
      <c r="E25" s="941" t="str">
        <f>'Registro Veh'!C36</f>
        <v/>
      </c>
      <c r="F25" s="941" t="str">
        <f>'Registro Veh'!D36</f>
        <v/>
      </c>
      <c r="G25" s="941" t="str">
        <f>'Registro Veh'!E36</f>
        <v/>
      </c>
      <c r="H25" s="941" t="str">
        <f>'Registro Veh'!F36</f>
        <v/>
      </c>
      <c r="I25" s="942" t="str">
        <f>'Registro Veh'!G36</f>
        <v/>
      </c>
      <c r="J25" s="942" t="str">
        <f>'Registro Veh'!I36</f>
        <v/>
      </c>
      <c r="K25" s="942">
        <f>'Registro Veh'!K36</f>
        <v>0</v>
      </c>
      <c r="L25" s="942" t="str">
        <f>'Registro Veh'!L36</f>
        <v/>
      </c>
      <c r="M25" s="942" t="str">
        <f>'Registro Veh'!N36</f>
        <v> </v>
      </c>
      <c r="N25" s="943" t="str">
        <f>IFERROR(IFS(E25='BBDD R'!$F$2,'BBDD R'!$G$2,E25='BBDD R'!$F$3,'BBDD R'!$G$3,E25='BBDD R'!$F$4,'BBDD R'!$G$4,E25='BBDD R'!$F$5,'BBDD R'!$G$5,E25='BBDD R'!$F$6,'BBDD R'!$G$6,E25='BBDD R'!$F$7,'BBDD R'!$G$7),"")</f>
        <v/>
      </c>
      <c r="O25" s="943" t="str">
        <f>IFERROR(IFS(E25='BBDD R'!$F$2,'BBDD R'!$H$2,E25='BBDD R'!$F$3,'BBDD R'!$H$3,E25='BBDD R'!$F$4,'BBDD R'!$H$4,E25='BBDD R'!$F$5,'BBDD R'!$H$5,E25='BBDD R'!$F$6,'BBDD R'!$H$6,E25='BBDD R'!$F$7,'BBDD R'!$H$7),"")</f>
        <v/>
      </c>
      <c r="P25" s="944" t="str">
        <f>IFERROR(IFS(E25='BBDD R'!$F$2,'BBDD R'!$I$2,E25='BBDD R'!$F$3,'BBDD R'!$I$3,E25='BBDD R'!$F$4,'BBDD R'!$I$4,E25='BBDD R'!$F$5,'BBDD R'!$I$5,E25='BBDD R'!$F$6,'BBDD R'!$I$6,E25='BBDD R'!$F$7,'BBDD R'!$I$7),"")</f>
        <v/>
      </c>
      <c r="Q25" s="945" t="str">
        <f>IFERROR(IFS(E25='BBDD R'!$F$2,'BBDD R'!$J$2,E25='BBDD R'!$F$3,'BBDD R'!$J$3,E25='BBDD R'!$F$4,'BBDD R'!$J$4,E25='BBDD R'!$F$5,'BBDD R'!$J$5,E25='BBDD R'!$F$6,'BBDD R'!$J$6,E25='BBDD R'!$F$7,'BBDD R'!$J$7))</f>
        <v/>
      </c>
      <c r="R25" s="945" t="str">
        <f>IFERROR(IFS(E25='BBDD R'!$F$2,'BBDD R'!$K$2,E25='BBDD R'!$F$3,'BBDD R'!$K$3,E25='BBDD R'!$F$4,'BBDD R'!$K$4,E25='BBDD R'!$F$5,'BBDD R'!$K$5,E25='BBDD R'!$F$6,'BBDD R'!$K$6,E25='BBDD R'!$F$7,'BBDD R'!$K$7),"")</f>
        <v/>
      </c>
      <c r="S25" s="944" t="str">
        <f>IFERROR(IFS(E25='BBDD R'!$F$2,'BBDD R'!$L$2,E25='BBDD R'!$F$3,'BBDD R'!$L$3,E25='BBDD R'!$F$4,'BBDD R'!$L$4,E25='BBDD R'!$F$5,'BBDD R'!$L$5,E25='BBDD R'!$F$6,'BBDD R'!$L$6,E25='BBDD R'!$F$7,'BBDD R'!$L$7),"")</f>
        <v/>
      </c>
      <c r="T25" s="944" t="str">
        <f>IFERROR(IFS(E25='BBDD R'!$F$2,'BBDD R'!$M$2,E25='BBDD R'!$F$3,'BBDD R'!$M$3,E25='BBDD R'!$F$4,'BBDD R'!$M$4,E25='BBDD R'!$F$5,'BBDD R'!$M$5,E25='BBDD R'!$F$6,'BBDD R'!$M$6,E25='BBDD R'!$F$7,'BBDD R'!$M$7),"")</f>
        <v/>
      </c>
      <c r="U25" s="944" t="str">
        <f>IFERROR(IFS(E25='BBDD R'!$F$2,'BBDD R'!$N$2,E25='BBDD R'!$F$3,'BBDD R'!$N$3,E25='BBDD R'!$F$4,'BBDD R'!$N$4,E25='BBDD R'!$F$5,'BBDD R'!$N$5,E25='BBDD R'!$F$6,'BBDD R'!$N$6,E25='BBDD R'!$F$7,'BBDD R'!$N$7),"")</f>
        <v/>
      </c>
      <c r="V25" s="944" t="str">
        <f>IFERROR(IFS(E25='BBDD R'!$F$2,'BBDD R'!$O$2,E25='BBDD R'!$F$3,'BBDD R'!$O$3,E25='BBDD R'!$F$4,'BBDD R'!$O$4,E25='BBDD R'!$F$5,'BBDD R'!$O$5,E25='BBDD R'!$F$6,'BBDD R'!$O$6,E25='BBDD R'!$F$7,'BBDD R'!$O$7),"")</f>
        <v/>
      </c>
      <c r="W25" s="946" t="str">
        <f>IFERROR(IFS(E25='BBDD R'!$F$2,'BBDD R'!$P$2,E25='BBDD R'!$F$3,'BBDD R'!$P$3,E25='BBDD R'!$F$4,'BBDD R'!$P$4,E25='BBDD R'!$F$5,'BBDD R'!$P$5,E25='BBDD R'!$F$6,'BBDD R'!$P$6,E25='BBDD R'!$F$7,'BBDD R'!$P$7),"")</f>
        <v/>
      </c>
      <c r="X25" s="944" t="str">
        <f>IFERROR(IFS(E25='BBDD R'!$F$2,'BBDD R'!$Q$2,E25='BBDD R'!$F$3,'BBDD R'!$Q$3,E25='BBDD R'!$F$4,'BBDD R'!$Q$4,E25='BBDD R'!$F$5,'BBDD R'!$Q$5,E25='BBDD R'!$F$6,'BBDD R'!$Q$6,E25='BBDD R'!$F$7,'BBDD R'!$Q$7),"")</f>
        <v/>
      </c>
      <c r="Y25" s="944" t="str">
        <f>IFERROR(IFS(E25='BBDD R'!$F$2,'BBDD R'!$R$2,E25='BBDD R'!$F$3,'BBDD R'!$R$3,E25='BBDD R'!$F$4,'BBDD R'!$R$4,E25='BBDD R'!$F$5,'BBDD R'!$R$5,E25='BBDD R'!$F$6,'BBDD R'!$R$6,E25='BBDD R'!$F$7,'BBDD R'!$R$7),"")</f>
        <v/>
      </c>
      <c r="Z25" s="944" t="str">
        <f t="array" ref="Z25">IFERROR(ifs(AND(M25="Gasolina",O25="Vehículo Liviano (Sedán, Compacto)"),1
,AND(M25="Gasolina",O25="Vehículo Liviano (SUV, Jeep, Station Wagon)"),2
,AND(M25="Gasolina",O25="Utilitario, Furgón"),3
,AND(M25="Gasolina",O25="Camioneta 4x2"),4
,AND(M25="Gasolina",O25="Camioneta 4x4"),5
,AND(M25="Gasolina",O25="Camión liviano (hasta 3.5 ton)"),6
,AND(M25="Gasolina",O25="Camión mediano"),7
,AND(M25="Gasolina",O25="Camión pesado"),8
,AND(M25="Gasolina",O25="Maquinaria"),9
,AND(M25="Gasolina",O25="Otro (especifique): "),10
,AND(M25="Diesel",O25="Vehículo Liviano (Sedán, Compacto)"),11
,AND(M25="Diesel",O25="Vehículo Liviano (SUV, Jeep, Station Wagon)"),12
,AND(M25="Diesel",O25="Utilitario, Furgón"),13
,AND(M25="Diesel",O25="Camioneta 4x2"),14
,AND(M25="Diesel",O25="Camioneta 4x4"),15
,AND(M25="Diesel",O25="Camión liviano (hasta 3.5 ton)"),16
,AND(M25="Diesel",O25="Camión mediano"),17
,AND(M25="Diesel",O25="Camión pesado"),18
,AND(M25="Diesel",O25="Maquinaria"),19
,AND(M25="Diesel",O25="Otro (especifique): "),20
,O25="Selecciona...",21),"")</f>
        <v/>
      </c>
      <c r="AA25" s="947" t="str">
        <f>IFERROR((ifs(Z25=1,Data!$D$100,Z25=2,Data!$D$101,Z25=3,Data!$D$102,Z25=4,Data!$D$103,Z25=5,Data!$D$104,Z25=6,Data!$D$105,Z25=7,Data!$D$106,Z25=8,Data!$D$107,Z25=9,Data!$D$108,Z25=10,Data!$D$109,Z25=11,Data!$D$110,Z25=12,Data!$D$111,Z25=13,Data!$D$112,Z25=14,Data!$D$113,Z25=15,Data!$D$114,Z25=16,Data!$D$115,Z25=17,Data!$D$116,Z25=18,Data!$D$117,Z25=19,Data!$D$118,Z25=20,Data!$D$119,Z25=21,Data!$D$120,Z25=0,Data!$D$121))*K25,"")</f>
        <v/>
      </c>
      <c r="AB25" s="947" t="str">
        <f>IFERROR((ifs(Z25=1,Data!$E$100,Z25=2,Data!$E$101,Z25=3,Data!$E$102,Z25=4,Data!$E$103,Z25=5,Data!$E$104,Z25=6,Data!$E$105,Z25=7,Data!$E$106,Z25=8,Data!$E$107,Z25=9,Data!$E$108,Z25=10,Data!$E$109,Z25=11,Data!$E$110,Z25=12,Data!$E$111,Z25=13,Data!$E$112,Z25=14,Data!$E$113,Z25=15,Data!$E$114,Z25=16,Data!$E$115,Z25=17,Data!$E$116,Z25=18,Data!$E$117,Z25=19,Data!$E$118,Z25=20,Data!$E$119,Z25=21,Data!$E$120,Z25=0,Data!$E$121))*K25/1000,"")</f>
        <v/>
      </c>
      <c r="AC25" s="948" t="str">
        <f>IFERROR((ifs(
Z25=1,Data!$G$100,
Z25=2,Data!$G$101,
Z25=3,Data!$G$102,
Z25=4,Data!$G$103,
Z25=5,Data!$G$104,
Z25=6,Data!$G$105,
Z25=7,Data!$G$106,
Z25=8,Data!$G$107,
Z25=9,Data!$G$108,
Z25=10,Data!G$109,
Z25=11,Data!G$110,
Z25=12,Data!G$111,
Z25=13,Data!$G$112,
Z25=14,Data!$G$113,
Z25=15,Data!$G$114,
Z25=16,Data!$G$115,
Z25=17,Data!$G$116,
Z25=18,Data!$G$117,
Z25=19,Data!$G$118,
Z25=20,Data!$G$119,
Z25=21,Data!$G$120,
Z25=0,Data!$G$121))
*K25/1000,"")</f>
        <v/>
      </c>
      <c r="AD25" s="949" t="str">
        <f>IFERROR((ifs(
Z25=1,Data!$H$100,
Z25=2,Data!$H$101,
Z25=3,Data!$H$102,
Z25=4,Data!$H$103,
Z25=5,Data!$H$104,
Z25=6,Data!$H$105,
Z25=7,Data!$H$106,
Z25=8,Data!$H$107,
Z25=9,Data!$H$108,
Z25=10,Data!H$109,
Z25=11,Data!H$110,
Z25=12,Data!H$111,
Z25=13,Data!$H$112,
Z25=14,Data!$H$113,
Z25=15,Data!$H$114,
Z25=16,Data!$H$115,
Z25=17,Data!$H$116,
Z25=18,Data!$H$117,
Z25=19,Data!$H$118,
Z25=20,Data!$H$119,
Z25=21,Data!$H$120,
Z25=0,Data!$H$121))*K25/1000,"")</f>
        <v/>
      </c>
      <c r="AE25" s="948" t="str">
        <f>IFERROR((ifs(
Z25=1,Data!$I$100,
Z25=2,Data!$I$101,
Z25=3,Data!$I$102,
Z25=4,Data!$I$103,
Z25=5,Data!$I$104,
Z25=6,Data!$I$105,
Z25=7,Data!$I$106,
Z25=8,Data!$I$107,
Z25=9,Data!$I$108,
Z25=10,Data!I$109,
Z25=11,Data!I$110,
Z25=12,Data!I$111,
Z25=13,Data!$I$112,
Z25=14,Data!$I$113,
Z25=15,Data!$I$114,
Z25=16,Data!$I$115,
Z25=17,Data!$I$116,
Z25=18,Data!$I$117,
Z25=19,Data!$I$118,
Z25=20,Data!$I$119,
Z25=21,Data!$I$120,
Z25=0,Data!$I$121)*K25/1000),"")</f>
        <v/>
      </c>
      <c r="AF25" s="947" t="str">
        <f>IFERROR((ifs(
Z25=1,Data!$J$100,
Z25=2,Data!$J$101,
Z25=3,Data!$J$102,
Z25=4,Data!$J$103,
Z25=5,Data!$J$104,
Z25=6,Data!$J$105,
Z25=7,Data!$J$106,
Z25=8,Data!$J$107,
Z25=9,Data!$J$108,
Z25=10,Data!J$109,
Z25=11,Data!J$110,
Z25=12,Data!J$111,
Z25=13,Data!J$112,
Z25=14,Data!$J$113,
Z25=15,Data!$J$114,
Z25=16,Data!$J$115,
Z25=17,Data!$J$116,
Z25=18,Data!$J$117,
Z25=19,Data!$J$118,
Z25=20,Data!$J$119,
Z25=21,Data!$J$120,
Z25=0,Data!$J$121)*K25),"")</f>
        <v/>
      </c>
      <c r="AG25" s="947" t="str">
        <f>IFERROR((ifs(
Z25=1,Data!$K$100,
Z25=2,Data!$K$101,
Z25=3,Data!$K$102,
Z25=4,Data!$K$103,
Z25=5,Data!$K$104,
Z25=6,Data!$K$105,
Z25=7,Data!$K$106,
Z25=8,Data!$K$107,
Z25=9,Data!$K$108,
Z25=10,Data!K$109,
Z25=11,Data!K$110,
Z25=12,Data!K$111,
Z25=13,Data!$K$112,
Z25=14,Data!$K$113,
Z25=15,Data!$K$114,
Z25=16,Data!$K$115,
Z25=17,Data!$K$116,
Z25=18,Data!$K$117,
Z25=19,Data!$K$118,
Z25=20,Data!$K$119,
Z25=21,Data!$K$120,
Z25=0,Data!$K$121)*K25),"")</f>
        <v/>
      </c>
      <c r="AH25" s="947" t="str">
        <f>IFERROR((ifs(
Z25=1,Data!$L$100,
Z25=2,Data!$L$101,
Z25=3,Data!$L$102,
Z25=4,Data!$L$103,
Z25=5,Data!$L$104,
Z25=6,Data!$L$105,
Z25=7,Data!$L$106,
Z25=8,Data!$L$107,
Z25=9,Data!$L$108,
Z25=10,Data!L$109,
Z25=11,Data!L$110,
Z25=12,Data!L$111,
Z25=13,Data!$L$112,
Z25=14,Data!$L$113,
Z25=15,Data!$L$114,
Z25=16,Data!$L$115,
Z25=17,Data!$L$116,
Z25=18,Data!$L$117,
Z25=19,Data!$L$118,
Z25=20,Data!$L$119,
Z25=21,Data!$L$120,
Z25=0,Data!$L$121)*K25),"")</f>
        <v/>
      </c>
      <c r="AI25" s="950" t="str">
        <f>'Registro Veh'!J37</f>
        <v/>
      </c>
      <c r="AJ25" s="950" t="str">
        <f>'Registro Veh'!M37</f>
        <v/>
      </c>
      <c r="AK25" s="951"/>
      <c r="AL25" s="951"/>
      <c r="AM25" s="951"/>
      <c r="AN25" s="951"/>
    </row>
    <row r="26">
      <c r="A26" s="941" t="str">
        <f>'Registro Veh'!B37</f>
        <v/>
      </c>
      <c r="B26" s="941" t="str">
        <f>Equipo!$F$2</f>
        <v>4.0</v>
      </c>
      <c r="C26" s="941" t="str">
        <f>Equipo!$E$14</f>
        <v/>
      </c>
      <c r="D26" s="941" t="str">
        <f>Equipo!$E$10</f>
        <v/>
      </c>
      <c r="E26" s="941" t="str">
        <f>'Registro Veh'!C37</f>
        <v/>
      </c>
      <c r="F26" s="941" t="str">
        <f>'Registro Veh'!D37</f>
        <v/>
      </c>
      <c r="G26" s="941" t="str">
        <f>'Registro Veh'!E37</f>
        <v/>
      </c>
      <c r="H26" s="941" t="str">
        <f>'Registro Veh'!F37</f>
        <v/>
      </c>
      <c r="I26" s="942" t="str">
        <f>'Registro Veh'!G37</f>
        <v/>
      </c>
      <c r="J26" s="942" t="str">
        <f>'Registro Veh'!I37</f>
        <v/>
      </c>
      <c r="K26" s="942">
        <f>'Registro Veh'!K37</f>
        <v>0</v>
      </c>
      <c r="L26" s="942" t="str">
        <f>'Registro Veh'!L37</f>
        <v/>
      </c>
      <c r="M26" s="942" t="str">
        <f>'Registro Veh'!N37</f>
        <v> </v>
      </c>
      <c r="N26" s="943" t="str">
        <f>IFERROR(IFS(E26='BBDD R'!$F$2,'BBDD R'!$G$2,E26='BBDD R'!$F$3,'BBDD R'!$G$3,E26='BBDD R'!$F$4,'BBDD R'!$G$4,E26='BBDD R'!$F$5,'BBDD R'!$G$5,E26='BBDD R'!$F$6,'BBDD R'!$G$6,E26='BBDD R'!$F$7,'BBDD R'!$G$7),"")</f>
        <v/>
      </c>
      <c r="O26" s="943" t="str">
        <f>IFERROR(IFS(E26='BBDD R'!$F$2,'BBDD R'!$H$2,E26='BBDD R'!$F$3,'BBDD R'!$H$3,E26='BBDD R'!$F$4,'BBDD R'!$H$4,E26='BBDD R'!$F$5,'BBDD R'!$H$5,E26='BBDD R'!$F$6,'BBDD R'!$H$6,E26='BBDD R'!$F$7,'BBDD R'!$H$7),"")</f>
        <v/>
      </c>
      <c r="P26" s="944" t="str">
        <f>IFERROR(IFS(E26='BBDD R'!$F$2,'BBDD R'!$I$2,E26='BBDD R'!$F$3,'BBDD R'!$I$3,E26='BBDD R'!$F$4,'BBDD R'!$I$4,E26='BBDD R'!$F$5,'BBDD R'!$I$5,E26='BBDD R'!$F$6,'BBDD R'!$I$6,E26='BBDD R'!$F$7,'BBDD R'!$I$7),"")</f>
        <v/>
      </c>
      <c r="Q26" s="945" t="str">
        <f>IFERROR(IFS(E26='BBDD R'!$F$2,'BBDD R'!$J$2,E26='BBDD R'!$F$3,'BBDD R'!$J$3,E26='BBDD R'!$F$4,'BBDD R'!$J$4,E26='BBDD R'!$F$5,'BBDD R'!$J$5,E26='BBDD R'!$F$6,'BBDD R'!$J$6,E26='BBDD R'!$F$7,'BBDD R'!$J$7))</f>
        <v/>
      </c>
      <c r="R26" s="945" t="str">
        <f>IFERROR(IFS(E26='BBDD R'!$F$2,'BBDD R'!$K$2,E26='BBDD R'!$F$3,'BBDD R'!$K$3,E26='BBDD R'!$F$4,'BBDD R'!$K$4,E26='BBDD R'!$F$5,'BBDD R'!$K$5,E26='BBDD R'!$F$6,'BBDD R'!$K$6,E26='BBDD R'!$F$7,'BBDD R'!$K$7),"")</f>
        <v/>
      </c>
      <c r="S26" s="944" t="str">
        <f>IFERROR(IFS(E26='BBDD R'!$F$2,'BBDD R'!$L$2,E26='BBDD R'!$F$3,'BBDD R'!$L$3,E26='BBDD R'!$F$4,'BBDD R'!$L$4,E26='BBDD R'!$F$5,'BBDD R'!$L$5,E26='BBDD R'!$F$6,'BBDD R'!$L$6,E26='BBDD R'!$F$7,'BBDD R'!$L$7),"")</f>
        <v/>
      </c>
      <c r="T26" s="944" t="str">
        <f>IFERROR(IFS(E26='BBDD R'!$F$2,'BBDD R'!$M$2,E26='BBDD R'!$F$3,'BBDD R'!$M$3,E26='BBDD R'!$F$4,'BBDD R'!$M$4,E26='BBDD R'!$F$5,'BBDD R'!$M$5,E26='BBDD R'!$F$6,'BBDD R'!$M$6,E26='BBDD R'!$F$7,'BBDD R'!$M$7),"")</f>
        <v/>
      </c>
      <c r="U26" s="944" t="str">
        <f>IFERROR(IFS(E26='BBDD R'!$F$2,'BBDD R'!$N$2,E26='BBDD R'!$F$3,'BBDD R'!$N$3,E26='BBDD R'!$F$4,'BBDD R'!$N$4,E26='BBDD R'!$F$5,'BBDD R'!$N$5,E26='BBDD R'!$F$6,'BBDD R'!$N$6,E26='BBDD R'!$F$7,'BBDD R'!$N$7),"")</f>
        <v/>
      </c>
      <c r="V26" s="944" t="str">
        <f>IFERROR(IFS(E26='BBDD R'!$F$2,'BBDD R'!$O$2,E26='BBDD R'!$F$3,'BBDD R'!$O$3,E26='BBDD R'!$F$4,'BBDD R'!$O$4,E26='BBDD R'!$F$5,'BBDD R'!$O$5,E26='BBDD R'!$F$6,'BBDD R'!$O$6,E26='BBDD R'!$F$7,'BBDD R'!$O$7),"")</f>
        <v/>
      </c>
      <c r="W26" s="946" t="str">
        <f>IFERROR(IFS(E26='BBDD R'!$F$2,'BBDD R'!$P$2,E26='BBDD R'!$F$3,'BBDD R'!$P$3,E26='BBDD R'!$F$4,'BBDD R'!$P$4,E26='BBDD R'!$F$5,'BBDD R'!$P$5,E26='BBDD R'!$F$6,'BBDD R'!$P$6,E26='BBDD R'!$F$7,'BBDD R'!$P$7),"")</f>
        <v/>
      </c>
      <c r="X26" s="944" t="str">
        <f>IFERROR(IFS(E26='BBDD R'!$F$2,'BBDD R'!$Q$2,E26='BBDD R'!$F$3,'BBDD R'!$Q$3,E26='BBDD R'!$F$4,'BBDD R'!$Q$4,E26='BBDD R'!$F$5,'BBDD R'!$Q$5,E26='BBDD R'!$F$6,'BBDD R'!$Q$6,E26='BBDD R'!$F$7,'BBDD R'!$Q$7),"")</f>
        <v/>
      </c>
      <c r="Y26" s="944" t="str">
        <f>IFERROR(IFS(E26='BBDD R'!$F$2,'BBDD R'!$R$2,E26='BBDD R'!$F$3,'BBDD R'!$R$3,E26='BBDD R'!$F$4,'BBDD R'!$R$4,E26='BBDD R'!$F$5,'BBDD R'!$R$5,E26='BBDD R'!$F$6,'BBDD R'!$R$6,E26='BBDD R'!$F$7,'BBDD R'!$R$7),"")</f>
        <v/>
      </c>
      <c r="Z26" s="944" t="str">
        <f t="array" ref="Z26">IFERROR(ifs(AND(M26="Gasolina",O26="Vehículo Liviano (Sedán, Compacto)"),1
,AND(M26="Gasolina",O26="Vehículo Liviano (SUV, Jeep, Station Wagon)"),2
,AND(M26="Gasolina",O26="Utilitario, Furgón"),3
,AND(M26="Gasolina",O26="Camioneta 4x2"),4
,AND(M26="Gasolina",O26="Camioneta 4x4"),5
,AND(M26="Gasolina",O26="Camión liviano (hasta 3.5 ton)"),6
,AND(M26="Gasolina",O26="Camión mediano"),7
,AND(M26="Gasolina",O26="Camión pesado"),8
,AND(M26="Gasolina",O26="Maquinaria"),9
,AND(M26="Gasolina",O26="Otro (especifique): "),10
,AND(M26="Diesel",O26="Vehículo Liviano (Sedán, Compacto)"),11
,AND(M26="Diesel",O26="Vehículo Liviano (SUV, Jeep, Station Wagon)"),12
,AND(M26="Diesel",O26="Utilitario, Furgón"),13
,AND(M26="Diesel",O26="Camioneta 4x2"),14
,AND(M26="Diesel",O26="Camioneta 4x4"),15
,AND(M26="Diesel",O26="Camión liviano (hasta 3.5 ton)"),16
,AND(M26="Diesel",O26="Camión mediano"),17
,AND(M26="Diesel",O26="Camión pesado"),18
,AND(M26="Diesel",O26="Maquinaria"),19
,AND(M26="Diesel",O26="Otro (especifique): "),20
,O26="Selecciona...",21),"")</f>
        <v/>
      </c>
      <c r="AA26" s="947" t="str">
        <f>IFERROR((ifs(Z26=1,Data!$D$100,Z26=2,Data!$D$101,Z26=3,Data!$D$102,Z26=4,Data!$D$103,Z26=5,Data!$D$104,Z26=6,Data!$D$105,Z26=7,Data!$D$106,Z26=8,Data!$D$107,Z26=9,Data!$D$108,Z26=10,Data!$D$109,Z26=11,Data!$D$110,Z26=12,Data!$D$111,Z26=13,Data!$D$112,Z26=14,Data!$D$113,Z26=15,Data!$D$114,Z26=16,Data!$D$115,Z26=17,Data!$D$116,Z26=18,Data!$D$117,Z26=19,Data!$D$118,Z26=20,Data!$D$119,Z26=21,Data!$D$120,Z26=0,Data!$D$121))*K26,"")</f>
        <v/>
      </c>
      <c r="AB26" s="947" t="str">
        <f>IFERROR((ifs(Z26=1,Data!$E$100,Z26=2,Data!$E$101,Z26=3,Data!$E$102,Z26=4,Data!$E$103,Z26=5,Data!$E$104,Z26=6,Data!$E$105,Z26=7,Data!$E$106,Z26=8,Data!$E$107,Z26=9,Data!$E$108,Z26=10,Data!$E$109,Z26=11,Data!$E$110,Z26=12,Data!$E$111,Z26=13,Data!$E$112,Z26=14,Data!$E$113,Z26=15,Data!$E$114,Z26=16,Data!$E$115,Z26=17,Data!$E$116,Z26=18,Data!$E$117,Z26=19,Data!$E$118,Z26=20,Data!$E$119,Z26=21,Data!$E$120,Z26=0,Data!$E$121))*K26/1000,"")</f>
        <v/>
      </c>
      <c r="AC26" s="948" t="str">
        <f>IFERROR((ifs(
Z26=1,Data!$G$100,
Z26=2,Data!$G$101,
Z26=3,Data!$G$102,
Z26=4,Data!$G$103,
Z26=5,Data!$G$104,
Z26=6,Data!$G$105,
Z26=7,Data!$G$106,
Z26=8,Data!$G$107,
Z26=9,Data!$G$108,
Z26=10,Data!G$109,
Z26=11,Data!G$110,
Z26=12,Data!G$111,
Z26=13,Data!$G$112,
Z26=14,Data!$G$113,
Z26=15,Data!$G$114,
Z26=16,Data!$G$115,
Z26=17,Data!$G$116,
Z26=18,Data!$G$117,
Z26=19,Data!$G$118,
Z26=20,Data!$G$119,
Z26=21,Data!$G$120,
Z26=0,Data!$G$121))
*K26/1000,"")</f>
        <v/>
      </c>
      <c r="AD26" s="949" t="str">
        <f>IFERROR((ifs(
Z26=1,Data!$H$100,
Z26=2,Data!$H$101,
Z26=3,Data!$H$102,
Z26=4,Data!$H$103,
Z26=5,Data!$H$104,
Z26=6,Data!$H$105,
Z26=7,Data!$H$106,
Z26=8,Data!$H$107,
Z26=9,Data!$H$108,
Z26=10,Data!H$109,
Z26=11,Data!H$110,
Z26=12,Data!H$111,
Z26=13,Data!$H$112,
Z26=14,Data!$H$113,
Z26=15,Data!$H$114,
Z26=16,Data!$H$115,
Z26=17,Data!$H$116,
Z26=18,Data!$H$117,
Z26=19,Data!$H$118,
Z26=20,Data!$H$119,
Z26=21,Data!$H$120,
Z26=0,Data!$H$121))*K26/1000,"")</f>
        <v/>
      </c>
      <c r="AE26" s="948" t="str">
        <f>IFERROR((ifs(
Z26=1,Data!$I$100,
Z26=2,Data!$I$101,
Z26=3,Data!$I$102,
Z26=4,Data!$I$103,
Z26=5,Data!$I$104,
Z26=6,Data!$I$105,
Z26=7,Data!$I$106,
Z26=8,Data!$I$107,
Z26=9,Data!$I$108,
Z26=10,Data!I$109,
Z26=11,Data!I$110,
Z26=12,Data!I$111,
Z26=13,Data!$I$112,
Z26=14,Data!$I$113,
Z26=15,Data!$I$114,
Z26=16,Data!$I$115,
Z26=17,Data!$I$116,
Z26=18,Data!$I$117,
Z26=19,Data!$I$118,
Z26=20,Data!$I$119,
Z26=21,Data!$I$120,
Z26=0,Data!$I$121)*K26/1000),"")</f>
        <v/>
      </c>
      <c r="AF26" s="947" t="str">
        <f>IFERROR((ifs(
Z26=1,Data!$J$100,
Z26=2,Data!$J$101,
Z26=3,Data!$J$102,
Z26=4,Data!$J$103,
Z26=5,Data!$J$104,
Z26=6,Data!$J$105,
Z26=7,Data!$J$106,
Z26=8,Data!$J$107,
Z26=9,Data!$J$108,
Z26=10,Data!J$109,
Z26=11,Data!J$110,
Z26=12,Data!J$111,
Z26=13,Data!J$112,
Z26=14,Data!$J$113,
Z26=15,Data!$J$114,
Z26=16,Data!$J$115,
Z26=17,Data!$J$116,
Z26=18,Data!$J$117,
Z26=19,Data!$J$118,
Z26=20,Data!$J$119,
Z26=21,Data!$J$120,
Z26=0,Data!$J$121)*K26),"")</f>
        <v/>
      </c>
      <c r="AG26" s="947" t="str">
        <f>IFERROR((ifs(
Z26=1,Data!$K$100,
Z26=2,Data!$K$101,
Z26=3,Data!$K$102,
Z26=4,Data!$K$103,
Z26=5,Data!$K$104,
Z26=6,Data!$K$105,
Z26=7,Data!$K$106,
Z26=8,Data!$K$107,
Z26=9,Data!$K$108,
Z26=10,Data!K$109,
Z26=11,Data!K$110,
Z26=12,Data!K$111,
Z26=13,Data!$K$112,
Z26=14,Data!$K$113,
Z26=15,Data!$K$114,
Z26=16,Data!$K$115,
Z26=17,Data!$K$116,
Z26=18,Data!$K$117,
Z26=19,Data!$K$118,
Z26=20,Data!$K$119,
Z26=21,Data!$K$120,
Z26=0,Data!$K$121)*K26),"")</f>
        <v/>
      </c>
      <c r="AH26" s="947" t="str">
        <f>IFERROR((ifs(
Z26=1,Data!$L$100,
Z26=2,Data!$L$101,
Z26=3,Data!$L$102,
Z26=4,Data!$L$103,
Z26=5,Data!$L$104,
Z26=6,Data!$L$105,
Z26=7,Data!$L$106,
Z26=8,Data!$L$107,
Z26=9,Data!$L$108,
Z26=10,Data!L$109,
Z26=11,Data!L$110,
Z26=12,Data!L$111,
Z26=13,Data!$L$112,
Z26=14,Data!$L$113,
Z26=15,Data!$L$114,
Z26=16,Data!$L$115,
Z26=17,Data!$L$116,
Z26=18,Data!$L$117,
Z26=19,Data!$L$118,
Z26=20,Data!$L$119,
Z26=21,Data!$L$120,
Z26=0,Data!$L$121)*K26),"")</f>
        <v/>
      </c>
      <c r="AI26" s="950" t="str">
        <f>'Registro Veh'!J38</f>
        <v/>
      </c>
      <c r="AJ26" s="950" t="str">
        <f>'Registro Veh'!M38</f>
        <v/>
      </c>
      <c r="AK26" s="951"/>
      <c r="AL26" s="951"/>
      <c r="AM26" s="951"/>
      <c r="AN26" s="951"/>
    </row>
    <row r="27">
      <c r="A27" s="941" t="str">
        <f>'Registro Veh'!B38</f>
        <v/>
      </c>
      <c r="B27" s="941" t="str">
        <f>Equipo!$F$2</f>
        <v>4.0</v>
      </c>
      <c r="C27" s="941" t="str">
        <f>Equipo!$E$14</f>
        <v/>
      </c>
      <c r="D27" s="941" t="str">
        <f>Equipo!$E$10</f>
        <v/>
      </c>
      <c r="E27" s="941" t="str">
        <f>'Registro Veh'!C38</f>
        <v/>
      </c>
      <c r="F27" s="941" t="str">
        <f>'Registro Veh'!D38</f>
        <v/>
      </c>
      <c r="G27" s="941" t="str">
        <f>'Registro Veh'!E38</f>
        <v/>
      </c>
      <c r="H27" s="941" t="str">
        <f>'Registro Veh'!F38</f>
        <v/>
      </c>
      <c r="I27" s="942" t="str">
        <f>'Registro Veh'!G38</f>
        <v/>
      </c>
      <c r="J27" s="942" t="str">
        <f>'Registro Veh'!I38</f>
        <v/>
      </c>
      <c r="K27" s="942">
        <f>'Registro Veh'!K38</f>
        <v>0</v>
      </c>
      <c r="L27" s="942" t="str">
        <f>'Registro Veh'!L38</f>
        <v/>
      </c>
      <c r="M27" s="942" t="str">
        <f>'Registro Veh'!N38</f>
        <v> </v>
      </c>
      <c r="N27" s="943" t="str">
        <f>IFERROR(IFS(E27='BBDD R'!$F$2,'BBDD R'!$G$2,E27='BBDD R'!$F$3,'BBDD R'!$G$3,E27='BBDD R'!$F$4,'BBDD R'!$G$4,E27='BBDD R'!$F$5,'BBDD R'!$G$5,E27='BBDD R'!$F$6,'BBDD R'!$G$6,E27='BBDD R'!$F$7,'BBDD R'!$G$7),"")</f>
        <v/>
      </c>
      <c r="O27" s="943" t="str">
        <f>IFERROR(IFS(E27='BBDD R'!$F$2,'BBDD R'!$H$2,E27='BBDD R'!$F$3,'BBDD R'!$H$3,E27='BBDD R'!$F$4,'BBDD R'!$H$4,E27='BBDD R'!$F$5,'BBDD R'!$H$5,E27='BBDD R'!$F$6,'BBDD R'!$H$6,E27='BBDD R'!$F$7,'BBDD R'!$H$7),"")</f>
        <v/>
      </c>
      <c r="P27" s="944" t="str">
        <f>IFERROR(IFS(E27='BBDD R'!$F$2,'BBDD R'!$I$2,E27='BBDD R'!$F$3,'BBDD R'!$I$3,E27='BBDD R'!$F$4,'BBDD R'!$I$4,E27='BBDD R'!$F$5,'BBDD R'!$I$5,E27='BBDD R'!$F$6,'BBDD R'!$I$6,E27='BBDD R'!$F$7,'BBDD R'!$I$7),"")</f>
        <v/>
      </c>
      <c r="Q27" s="945" t="str">
        <f>IFERROR(IFS(E27='BBDD R'!$F$2,'BBDD R'!$J$2,E27='BBDD R'!$F$3,'BBDD R'!$J$3,E27='BBDD R'!$F$4,'BBDD R'!$J$4,E27='BBDD R'!$F$5,'BBDD R'!$J$5,E27='BBDD R'!$F$6,'BBDD R'!$J$6,E27='BBDD R'!$F$7,'BBDD R'!$J$7))</f>
        <v/>
      </c>
      <c r="R27" s="945" t="str">
        <f>IFERROR(IFS(E27='BBDD R'!$F$2,'BBDD R'!$K$2,E27='BBDD R'!$F$3,'BBDD R'!$K$3,E27='BBDD R'!$F$4,'BBDD R'!$K$4,E27='BBDD R'!$F$5,'BBDD R'!$K$5,E27='BBDD R'!$F$6,'BBDD R'!$K$6,E27='BBDD R'!$F$7,'BBDD R'!$K$7),"")</f>
        <v/>
      </c>
      <c r="S27" s="944" t="str">
        <f>IFERROR(IFS(E27='BBDD R'!$F$2,'BBDD R'!$L$2,E27='BBDD R'!$F$3,'BBDD R'!$L$3,E27='BBDD R'!$F$4,'BBDD R'!$L$4,E27='BBDD R'!$F$5,'BBDD R'!$L$5,E27='BBDD R'!$F$6,'BBDD R'!$L$6,E27='BBDD R'!$F$7,'BBDD R'!$L$7),"")</f>
        <v/>
      </c>
      <c r="T27" s="944" t="str">
        <f>IFERROR(IFS(E27='BBDD R'!$F$2,'BBDD R'!$M$2,E27='BBDD R'!$F$3,'BBDD R'!$M$3,E27='BBDD R'!$F$4,'BBDD R'!$M$4,E27='BBDD R'!$F$5,'BBDD R'!$M$5,E27='BBDD R'!$F$6,'BBDD R'!$M$6,E27='BBDD R'!$F$7,'BBDD R'!$M$7),"")</f>
        <v/>
      </c>
      <c r="U27" s="944" t="str">
        <f>IFERROR(IFS(E27='BBDD R'!$F$2,'BBDD R'!$N$2,E27='BBDD R'!$F$3,'BBDD R'!$N$3,E27='BBDD R'!$F$4,'BBDD R'!$N$4,E27='BBDD R'!$F$5,'BBDD R'!$N$5,E27='BBDD R'!$F$6,'BBDD R'!$N$6,E27='BBDD R'!$F$7,'BBDD R'!$N$7),"")</f>
        <v/>
      </c>
      <c r="V27" s="944" t="str">
        <f>IFERROR(IFS(E27='BBDD R'!$F$2,'BBDD R'!$O$2,E27='BBDD R'!$F$3,'BBDD R'!$O$3,E27='BBDD R'!$F$4,'BBDD R'!$O$4,E27='BBDD R'!$F$5,'BBDD R'!$O$5,E27='BBDD R'!$F$6,'BBDD R'!$O$6,E27='BBDD R'!$F$7,'BBDD R'!$O$7),"")</f>
        <v/>
      </c>
      <c r="W27" s="946" t="str">
        <f>IFERROR(IFS(E27='BBDD R'!$F$2,'BBDD R'!$P$2,E27='BBDD R'!$F$3,'BBDD R'!$P$3,E27='BBDD R'!$F$4,'BBDD R'!$P$4,E27='BBDD R'!$F$5,'BBDD R'!$P$5,E27='BBDD R'!$F$6,'BBDD R'!$P$6,E27='BBDD R'!$F$7,'BBDD R'!$P$7),"")</f>
        <v/>
      </c>
      <c r="X27" s="944" t="str">
        <f>IFERROR(IFS(E27='BBDD R'!$F$2,'BBDD R'!$Q$2,E27='BBDD R'!$F$3,'BBDD R'!$Q$3,E27='BBDD R'!$F$4,'BBDD R'!$Q$4,E27='BBDD R'!$F$5,'BBDD R'!$Q$5,E27='BBDD R'!$F$6,'BBDD R'!$Q$6,E27='BBDD R'!$F$7,'BBDD R'!$Q$7),"")</f>
        <v/>
      </c>
      <c r="Y27" s="944" t="str">
        <f>IFERROR(IFS(E27='BBDD R'!$F$2,'BBDD R'!$R$2,E27='BBDD R'!$F$3,'BBDD R'!$R$3,E27='BBDD R'!$F$4,'BBDD R'!$R$4,E27='BBDD R'!$F$5,'BBDD R'!$R$5,E27='BBDD R'!$F$6,'BBDD R'!$R$6,E27='BBDD R'!$F$7,'BBDD R'!$R$7),"")</f>
        <v/>
      </c>
      <c r="Z27" s="944" t="str">
        <f t="array" ref="Z27">IFERROR(ifs(AND(M27="Gasolina",O27="Vehículo Liviano (Sedán, Compacto)"),1
,AND(M27="Gasolina",O27="Vehículo Liviano (SUV, Jeep, Station Wagon)"),2
,AND(M27="Gasolina",O27="Utilitario, Furgón"),3
,AND(M27="Gasolina",O27="Camioneta 4x2"),4
,AND(M27="Gasolina",O27="Camioneta 4x4"),5
,AND(M27="Gasolina",O27="Camión liviano (hasta 3.5 ton)"),6
,AND(M27="Gasolina",O27="Camión mediano"),7
,AND(M27="Gasolina",O27="Camión pesado"),8
,AND(M27="Gasolina",O27="Maquinaria"),9
,AND(M27="Gasolina",O27="Otro (especifique): "),10
,AND(M27="Diesel",O27="Vehículo Liviano (Sedán, Compacto)"),11
,AND(M27="Diesel",O27="Vehículo Liviano (SUV, Jeep, Station Wagon)"),12
,AND(M27="Diesel",O27="Utilitario, Furgón"),13
,AND(M27="Diesel",O27="Camioneta 4x2"),14
,AND(M27="Diesel",O27="Camioneta 4x4"),15
,AND(M27="Diesel",O27="Camión liviano (hasta 3.5 ton)"),16
,AND(M27="Diesel",O27="Camión mediano"),17
,AND(M27="Diesel",O27="Camión pesado"),18
,AND(M27="Diesel",O27="Maquinaria"),19
,AND(M27="Diesel",O27="Otro (especifique): "),20
,O27="Selecciona...",21),"")</f>
        <v/>
      </c>
      <c r="AA27" s="947" t="str">
        <f>IFERROR((ifs(Z27=1,Data!$D$100,Z27=2,Data!$D$101,Z27=3,Data!$D$102,Z27=4,Data!$D$103,Z27=5,Data!$D$104,Z27=6,Data!$D$105,Z27=7,Data!$D$106,Z27=8,Data!$D$107,Z27=9,Data!$D$108,Z27=10,Data!$D$109,Z27=11,Data!$D$110,Z27=12,Data!$D$111,Z27=13,Data!$D$112,Z27=14,Data!$D$113,Z27=15,Data!$D$114,Z27=16,Data!$D$115,Z27=17,Data!$D$116,Z27=18,Data!$D$117,Z27=19,Data!$D$118,Z27=20,Data!$D$119,Z27=21,Data!$D$120,Z27=0,Data!$D$121))*K27,"")</f>
        <v/>
      </c>
      <c r="AB27" s="947" t="str">
        <f>IFERROR((ifs(Z27=1,Data!$E$100,Z27=2,Data!$E$101,Z27=3,Data!$E$102,Z27=4,Data!$E$103,Z27=5,Data!$E$104,Z27=6,Data!$E$105,Z27=7,Data!$E$106,Z27=8,Data!$E$107,Z27=9,Data!$E$108,Z27=10,Data!$E$109,Z27=11,Data!$E$110,Z27=12,Data!$E$111,Z27=13,Data!$E$112,Z27=14,Data!$E$113,Z27=15,Data!$E$114,Z27=16,Data!$E$115,Z27=17,Data!$E$116,Z27=18,Data!$E$117,Z27=19,Data!$E$118,Z27=20,Data!$E$119,Z27=21,Data!$E$120,Z27=0,Data!$E$121))*K27/1000,"")</f>
        <v/>
      </c>
      <c r="AC27" s="948" t="str">
        <f>IFERROR((ifs(
Z27=1,Data!$G$100,
Z27=2,Data!$G$101,
Z27=3,Data!$G$102,
Z27=4,Data!$G$103,
Z27=5,Data!$G$104,
Z27=6,Data!$G$105,
Z27=7,Data!$G$106,
Z27=8,Data!$G$107,
Z27=9,Data!$G$108,
Z27=10,Data!G$109,
Z27=11,Data!G$110,
Z27=12,Data!G$111,
Z27=13,Data!$G$112,
Z27=14,Data!$G$113,
Z27=15,Data!$G$114,
Z27=16,Data!$G$115,
Z27=17,Data!$G$116,
Z27=18,Data!$G$117,
Z27=19,Data!$G$118,
Z27=20,Data!$G$119,
Z27=21,Data!$G$120,
Z27=0,Data!$G$121))
*K27/1000,"")</f>
        <v/>
      </c>
      <c r="AD27" s="949" t="str">
        <f>IFERROR((ifs(
Z27=1,Data!$H$100,
Z27=2,Data!$H$101,
Z27=3,Data!$H$102,
Z27=4,Data!$H$103,
Z27=5,Data!$H$104,
Z27=6,Data!$H$105,
Z27=7,Data!$H$106,
Z27=8,Data!$H$107,
Z27=9,Data!$H$108,
Z27=10,Data!H$109,
Z27=11,Data!H$110,
Z27=12,Data!H$111,
Z27=13,Data!$H$112,
Z27=14,Data!$H$113,
Z27=15,Data!$H$114,
Z27=16,Data!$H$115,
Z27=17,Data!$H$116,
Z27=18,Data!$H$117,
Z27=19,Data!$H$118,
Z27=20,Data!$H$119,
Z27=21,Data!$H$120,
Z27=0,Data!$H$121))*K27/1000,"")</f>
        <v/>
      </c>
      <c r="AE27" s="948" t="str">
        <f>IFERROR((ifs(
Z27=1,Data!$I$100,
Z27=2,Data!$I$101,
Z27=3,Data!$I$102,
Z27=4,Data!$I$103,
Z27=5,Data!$I$104,
Z27=6,Data!$I$105,
Z27=7,Data!$I$106,
Z27=8,Data!$I$107,
Z27=9,Data!$I$108,
Z27=10,Data!I$109,
Z27=11,Data!I$110,
Z27=12,Data!I$111,
Z27=13,Data!$I$112,
Z27=14,Data!$I$113,
Z27=15,Data!$I$114,
Z27=16,Data!$I$115,
Z27=17,Data!$I$116,
Z27=18,Data!$I$117,
Z27=19,Data!$I$118,
Z27=20,Data!$I$119,
Z27=21,Data!$I$120,
Z27=0,Data!$I$121)*K27/1000),"")</f>
        <v/>
      </c>
      <c r="AF27" s="947" t="str">
        <f>IFERROR((ifs(
Z27=1,Data!$J$100,
Z27=2,Data!$J$101,
Z27=3,Data!$J$102,
Z27=4,Data!$J$103,
Z27=5,Data!$J$104,
Z27=6,Data!$J$105,
Z27=7,Data!$J$106,
Z27=8,Data!$J$107,
Z27=9,Data!$J$108,
Z27=10,Data!J$109,
Z27=11,Data!J$110,
Z27=12,Data!J$111,
Z27=13,Data!J$112,
Z27=14,Data!$J$113,
Z27=15,Data!$J$114,
Z27=16,Data!$J$115,
Z27=17,Data!$J$116,
Z27=18,Data!$J$117,
Z27=19,Data!$J$118,
Z27=20,Data!$J$119,
Z27=21,Data!$J$120,
Z27=0,Data!$J$121)*K27),"")</f>
        <v/>
      </c>
      <c r="AG27" s="947" t="str">
        <f>IFERROR((ifs(
Z27=1,Data!$K$100,
Z27=2,Data!$K$101,
Z27=3,Data!$K$102,
Z27=4,Data!$K$103,
Z27=5,Data!$K$104,
Z27=6,Data!$K$105,
Z27=7,Data!$K$106,
Z27=8,Data!$K$107,
Z27=9,Data!$K$108,
Z27=10,Data!K$109,
Z27=11,Data!K$110,
Z27=12,Data!K$111,
Z27=13,Data!$K$112,
Z27=14,Data!$K$113,
Z27=15,Data!$K$114,
Z27=16,Data!$K$115,
Z27=17,Data!$K$116,
Z27=18,Data!$K$117,
Z27=19,Data!$K$118,
Z27=20,Data!$K$119,
Z27=21,Data!$K$120,
Z27=0,Data!$K$121)*K27),"")</f>
        <v/>
      </c>
      <c r="AH27" s="947" t="str">
        <f>IFERROR((ifs(
Z27=1,Data!$L$100,
Z27=2,Data!$L$101,
Z27=3,Data!$L$102,
Z27=4,Data!$L$103,
Z27=5,Data!$L$104,
Z27=6,Data!$L$105,
Z27=7,Data!$L$106,
Z27=8,Data!$L$107,
Z27=9,Data!$L$108,
Z27=10,Data!L$109,
Z27=11,Data!L$110,
Z27=12,Data!L$111,
Z27=13,Data!$L$112,
Z27=14,Data!$L$113,
Z27=15,Data!$L$114,
Z27=16,Data!$L$115,
Z27=17,Data!$L$116,
Z27=18,Data!$L$117,
Z27=19,Data!$L$118,
Z27=20,Data!$L$119,
Z27=21,Data!$L$120,
Z27=0,Data!$L$121)*K27),"")</f>
        <v/>
      </c>
      <c r="AI27" s="950" t="str">
        <f>'Registro Veh'!J39</f>
        <v/>
      </c>
      <c r="AJ27" s="950" t="str">
        <f>'Registro Veh'!M39</f>
        <v/>
      </c>
      <c r="AK27" s="951"/>
      <c r="AL27" s="951"/>
      <c r="AM27" s="951"/>
      <c r="AN27" s="951"/>
    </row>
    <row r="28">
      <c r="A28" s="941" t="str">
        <f>'Registro Veh'!B39</f>
        <v/>
      </c>
      <c r="B28" s="941" t="str">
        <f>Equipo!$F$2</f>
        <v>4.0</v>
      </c>
      <c r="C28" s="941" t="str">
        <f>Equipo!$E$14</f>
        <v/>
      </c>
      <c r="D28" s="941" t="str">
        <f>Equipo!$E$10</f>
        <v/>
      </c>
      <c r="E28" s="941" t="str">
        <f>'Registro Veh'!C39</f>
        <v/>
      </c>
      <c r="F28" s="941" t="str">
        <f>'Registro Veh'!D39</f>
        <v/>
      </c>
      <c r="G28" s="941" t="str">
        <f>'Registro Veh'!E39</f>
        <v/>
      </c>
      <c r="H28" s="941" t="str">
        <f>'Registro Veh'!F39</f>
        <v>...</v>
      </c>
      <c r="I28" s="942" t="str">
        <f>'Registro Veh'!G39</f>
        <v/>
      </c>
      <c r="J28" s="942" t="str">
        <f>'Registro Veh'!I39</f>
        <v/>
      </c>
      <c r="K28" s="942" t="str">
        <f>'Registro Veh'!K39</f>
        <v/>
      </c>
      <c r="L28" s="942" t="str">
        <f>'Registro Veh'!L39</f>
        <v/>
      </c>
      <c r="M28" s="942" t="str">
        <f>'Registro Veh'!N39</f>
        <v/>
      </c>
      <c r="N28" s="943" t="str">
        <f>IFERROR(IFS(E28='BBDD R'!$F$2,'BBDD R'!$G$2,E28='BBDD R'!$F$3,'BBDD R'!$G$3,E28='BBDD R'!$F$4,'BBDD R'!$G$4,E28='BBDD R'!$F$5,'BBDD R'!$G$5,E28='BBDD R'!$F$6,'BBDD R'!$G$6,E28='BBDD R'!$F$7,'BBDD R'!$G$7),"")</f>
        <v/>
      </c>
      <c r="O28" s="943" t="str">
        <f>IFERROR(IFS(E28='BBDD R'!$F$2,'BBDD R'!$H$2,E28='BBDD R'!$F$3,'BBDD R'!$H$3,E28='BBDD R'!$F$4,'BBDD R'!$H$4,E28='BBDD R'!$F$5,'BBDD R'!$H$5,E28='BBDD R'!$F$6,'BBDD R'!$H$6,E28='BBDD R'!$F$7,'BBDD R'!$H$7),"")</f>
        <v/>
      </c>
      <c r="P28" s="944" t="str">
        <f>IFERROR(IFS(E28='BBDD R'!$F$2,'BBDD R'!$I$2,E28='BBDD R'!$F$3,'BBDD R'!$I$3,E28='BBDD R'!$F$4,'BBDD R'!$I$4,E28='BBDD R'!$F$5,'BBDD R'!$I$5,E28='BBDD R'!$F$6,'BBDD R'!$I$6,E28='BBDD R'!$F$7,'BBDD R'!$I$7),"")</f>
        <v/>
      </c>
      <c r="Q28" s="945" t="str">
        <f>IFERROR(IFS(E28='BBDD R'!$F$2,'BBDD R'!$J$2,E28='BBDD R'!$F$3,'BBDD R'!$J$3,E28='BBDD R'!$F$4,'BBDD R'!$J$4,E28='BBDD R'!$F$5,'BBDD R'!$J$5,E28='BBDD R'!$F$6,'BBDD R'!$J$6,E28='BBDD R'!$F$7,'BBDD R'!$J$7))</f>
        <v/>
      </c>
      <c r="R28" s="945" t="str">
        <f>IFERROR(IFS(E28='BBDD R'!$F$2,'BBDD R'!$K$2,E28='BBDD R'!$F$3,'BBDD R'!$K$3,E28='BBDD R'!$F$4,'BBDD R'!$K$4,E28='BBDD R'!$F$5,'BBDD R'!$K$5,E28='BBDD R'!$F$6,'BBDD R'!$K$6,E28='BBDD R'!$F$7,'BBDD R'!$K$7),"")</f>
        <v/>
      </c>
      <c r="S28" s="944" t="str">
        <f>IFERROR(IFS(E28='BBDD R'!$F$2,'BBDD R'!$L$2,E28='BBDD R'!$F$3,'BBDD R'!$L$3,E28='BBDD R'!$F$4,'BBDD R'!$L$4,E28='BBDD R'!$F$5,'BBDD R'!$L$5,E28='BBDD R'!$F$6,'BBDD R'!$L$6,E28='BBDD R'!$F$7,'BBDD R'!$L$7),"")</f>
        <v/>
      </c>
      <c r="T28" s="944" t="str">
        <f>IFERROR(IFS(E28='BBDD R'!$F$2,'BBDD R'!$M$2,E28='BBDD R'!$F$3,'BBDD R'!$M$3,E28='BBDD R'!$F$4,'BBDD R'!$M$4,E28='BBDD R'!$F$5,'BBDD R'!$M$5,E28='BBDD R'!$F$6,'BBDD R'!$M$6,E28='BBDD R'!$F$7,'BBDD R'!$M$7),"")</f>
        <v/>
      </c>
      <c r="U28" s="944" t="str">
        <f>IFERROR(IFS(E28='BBDD R'!$F$2,'BBDD R'!$N$2,E28='BBDD R'!$F$3,'BBDD R'!$N$3,E28='BBDD R'!$F$4,'BBDD R'!$N$4,E28='BBDD R'!$F$5,'BBDD R'!$N$5,E28='BBDD R'!$F$6,'BBDD R'!$N$6,E28='BBDD R'!$F$7,'BBDD R'!$N$7),"")</f>
        <v/>
      </c>
      <c r="V28" s="944" t="str">
        <f>IFERROR(IFS(E28='BBDD R'!$F$2,'BBDD R'!$O$2,E28='BBDD R'!$F$3,'BBDD R'!$O$3,E28='BBDD R'!$F$4,'BBDD R'!$O$4,E28='BBDD R'!$F$5,'BBDD R'!$O$5,E28='BBDD R'!$F$6,'BBDD R'!$O$6,E28='BBDD R'!$F$7,'BBDD R'!$O$7),"")</f>
        <v/>
      </c>
      <c r="W28" s="946" t="str">
        <f>IFERROR(IFS(E28='BBDD R'!$F$2,'BBDD R'!$P$2,E28='BBDD R'!$F$3,'BBDD R'!$P$3,E28='BBDD R'!$F$4,'BBDD R'!$P$4,E28='BBDD R'!$F$5,'BBDD R'!$P$5,E28='BBDD R'!$F$6,'BBDD R'!$P$6,E28='BBDD R'!$F$7,'BBDD R'!$P$7),"")</f>
        <v/>
      </c>
      <c r="X28" s="944" t="str">
        <f>IFERROR(IFS(E28='BBDD R'!$F$2,'BBDD R'!$Q$2,E28='BBDD R'!$F$3,'BBDD R'!$Q$3,E28='BBDD R'!$F$4,'BBDD R'!$Q$4,E28='BBDD R'!$F$5,'BBDD R'!$Q$5,E28='BBDD R'!$F$6,'BBDD R'!$Q$6,E28='BBDD R'!$F$7,'BBDD R'!$Q$7),"")</f>
        <v/>
      </c>
      <c r="Y28" s="944" t="str">
        <f>IFERROR(IFS(E28='BBDD R'!$F$2,'BBDD R'!$R$2,E28='BBDD R'!$F$3,'BBDD R'!$R$3,E28='BBDD R'!$F$4,'BBDD R'!$R$4,E28='BBDD R'!$F$5,'BBDD R'!$R$5,E28='BBDD R'!$F$6,'BBDD R'!$R$6,E28='BBDD R'!$F$7,'BBDD R'!$R$7),"")</f>
        <v/>
      </c>
      <c r="Z28" s="944" t="str">
        <f t="array" ref="Z28">IFERROR(ifs(AND(M28="Gasolina",O28="Vehículo Liviano (Sedán, Compacto)"),1
,AND(M28="Gasolina",O28="Vehículo Liviano (SUV, Jeep, Station Wagon)"),2
,AND(M28="Gasolina",O28="Utilitario, Furgón"),3
,AND(M28="Gasolina",O28="Camioneta 4x2"),4
,AND(M28="Gasolina",O28="Camioneta 4x4"),5
,AND(M28="Gasolina",O28="Camión liviano (hasta 3.5 ton)"),6
,AND(M28="Gasolina",O28="Camión mediano"),7
,AND(M28="Gasolina",O28="Camión pesado"),8
,AND(M28="Gasolina",O28="Maquinaria"),9
,AND(M28="Gasolina",O28="Otro (especifique): "),10
,AND(M28="Diesel",O28="Vehículo Liviano (Sedán, Compacto)"),11
,AND(M28="Diesel",O28="Vehículo Liviano (SUV, Jeep, Station Wagon)"),12
,AND(M28="Diesel",O28="Utilitario, Furgón"),13
,AND(M28="Diesel",O28="Camioneta 4x2"),14
,AND(M28="Diesel",O28="Camioneta 4x4"),15
,AND(M28="Diesel",O28="Camión liviano (hasta 3.5 ton)"),16
,AND(M28="Diesel",O28="Camión mediano"),17
,AND(M28="Diesel",O28="Camión pesado"),18
,AND(M28="Diesel",O28="Maquinaria"),19
,AND(M28="Diesel",O28="Otro (especifique): "),20
,O28="Selecciona...",21),"")</f>
        <v/>
      </c>
      <c r="AA28" s="947" t="str">
        <f>IFERROR((ifs(Z28=1,Data!$D$100,Z28=2,Data!$D$101,Z28=3,Data!$D$102,Z28=4,Data!$D$103,Z28=5,Data!$D$104,Z28=6,Data!$D$105,Z28=7,Data!$D$106,Z28=8,Data!$D$107,Z28=9,Data!$D$108,Z28=10,Data!$D$109,Z28=11,Data!$D$110,Z28=12,Data!$D$111,Z28=13,Data!$D$112,Z28=14,Data!$D$113,Z28=15,Data!$D$114,Z28=16,Data!$D$115,Z28=17,Data!$D$116,Z28=18,Data!$D$117,Z28=19,Data!$D$118,Z28=20,Data!$D$119,Z28=21,Data!$D$120,Z28=0,Data!$D$121))*K28,"")</f>
        <v/>
      </c>
      <c r="AB28" s="947" t="str">
        <f>IFERROR((ifs(Z28=1,Data!$E$100,Z28=2,Data!$E$101,Z28=3,Data!$E$102,Z28=4,Data!$E$103,Z28=5,Data!$E$104,Z28=6,Data!$E$105,Z28=7,Data!$E$106,Z28=8,Data!$E$107,Z28=9,Data!$E$108,Z28=10,Data!$E$109,Z28=11,Data!$E$110,Z28=12,Data!$E$111,Z28=13,Data!$E$112,Z28=14,Data!$E$113,Z28=15,Data!$E$114,Z28=16,Data!$E$115,Z28=17,Data!$E$116,Z28=18,Data!$E$117,Z28=19,Data!$E$118,Z28=20,Data!$E$119,Z28=21,Data!$E$120,Z28=0,Data!$E$121))*K28/1000,"")</f>
        <v/>
      </c>
      <c r="AC28" s="948" t="str">
        <f>IFERROR((ifs(
Z28=1,Data!$G$100,
Z28=2,Data!$G$101,
Z28=3,Data!$G$102,
Z28=4,Data!$G$103,
Z28=5,Data!$G$104,
Z28=6,Data!$G$105,
Z28=7,Data!$G$106,
Z28=8,Data!$G$107,
Z28=9,Data!$G$108,
Z28=10,Data!G$109,
Z28=11,Data!G$110,
Z28=12,Data!G$111,
Z28=13,Data!$G$112,
Z28=14,Data!$G$113,
Z28=15,Data!$G$114,
Z28=16,Data!$G$115,
Z28=17,Data!$G$116,
Z28=18,Data!$G$117,
Z28=19,Data!$G$118,
Z28=20,Data!$G$119,
Z28=21,Data!$G$120,
Z28=0,Data!$G$121))
*K28/1000,"")</f>
        <v/>
      </c>
      <c r="AD28" s="949" t="str">
        <f>IFERROR((ifs(
Z28=1,Data!$H$100,
Z28=2,Data!$H$101,
Z28=3,Data!$H$102,
Z28=4,Data!$H$103,
Z28=5,Data!$H$104,
Z28=6,Data!$H$105,
Z28=7,Data!$H$106,
Z28=8,Data!$H$107,
Z28=9,Data!$H$108,
Z28=10,Data!H$109,
Z28=11,Data!H$110,
Z28=12,Data!H$111,
Z28=13,Data!$H$112,
Z28=14,Data!$H$113,
Z28=15,Data!$H$114,
Z28=16,Data!$H$115,
Z28=17,Data!$H$116,
Z28=18,Data!$H$117,
Z28=19,Data!$H$118,
Z28=20,Data!$H$119,
Z28=21,Data!$H$120,
Z28=0,Data!$H$121))*K28/1000,"")</f>
        <v/>
      </c>
      <c r="AE28" s="948" t="str">
        <f>IFERROR((ifs(
Z28=1,Data!$I$100,
Z28=2,Data!$I$101,
Z28=3,Data!$I$102,
Z28=4,Data!$I$103,
Z28=5,Data!$I$104,
Z28=6,Data!$I$105,
Z28=7,Data!$I$106,
Z28=8,Data!$I$107,
Z28=9,Data!$I$108,
Z28=10,Data!I$109,
Z28=11,Data!I$110,
Z28=12,Data!I$111,
Z28=13,Data!$I$112,
Z28=14,Data!$I$113,
Z28=15,Data!$I$114,
Z28=16,Data!$I$115,
Z28=17,Data!$I$116,
Z28=18,Data!$I$117,
Z28=19,Data!$I$118,
Z28=20,Data!$I$119,
Z28=21,Data!$I$120,
Z28=0,Data!$I$121)*K28/1000),"")</f>
        <v/>
      </c>
      <c r="AF28" s="947" t="str">
        <f>IFERROR((ifs(
Z28=1,Data!$J$100,
Z28=2,Data!$J$101,
Z28=3,Data!$J$102,
Z28=4,Data!$J$103,
Z28=5,Data!$J$104,
Z28=6,Data!$J$105,
Z28=7,Data!$J$106,
Z28=8,Data!$J$107,
Z28=9,Data!$J$108,
Z28=10,Data!J$109,
Z28=11,Data!J$110,
Z28=12,Data!J$111,
Z28=13,Data!J$112,
Z28=14,Data!$J$113,
Z28=15,Data!$J$114,
Z28=16,Data!$J$115,
Z28=17,Data!$J$116,
Z28=18,Data!$J$117,
Z28=19,Data!$J$118,
Z28=20,Data!$J$119,
Z28=21,Data!$J$120,
Z28=0,Data!$J$121)*K28),"")</f>
        <v/>
      </c>
      <c r="AG28" s="947" t="str">
        <f>IFERROR((ifs(
Z28=1,Data!$K$100,
Z28=2,Data!$K$101,
Z28=3,Data!$K$102,
Z28=4,Data!$K$103,
Z28=5,Data!$K$104,
Z28=6,Data!$K$105,
Z28=7,Data!$K$106,
Z28=8,Data!$K$107,
Z28=9,Data!$K$108,
Z28=10,Data!K$109,
Z28=11,Data!K$110,
Z28=12,Data!K$111,
Z28=13,Data!$K$112,
Z28=14,Data!$K$113,
Z28=15,Data!$K$114,
Z28=16,Data!$K$115,
Z28=17,Data!$K$116,
Z28=18,Data!$K$117,
Z28=19,Data!$K$118,
Z28=20,Data!$K$119,
Z28=21,Data!$K$120,
Z28=0,Data!$K$121)*K28),"")</f>
        <v/>
      </c>
      <c r="AH28" s="947" t="str">
        <f>IFERROR((ifs(
Z28=1,Data!$L$100,
Z28=2,Data!$L$101,
Z28=3,Data!$L$102,
Z28=4,Data!$L$103,
Z28=5,Data!$L$104,
Z28=6,Data!$L$105,
Z28=7,Data!$L$106,
Z28=8,Data!$L$107,
Z28=9,Data!$L$108,
Z28=10,Data!L$109,
Z28=11,Data!L$110,
Z28=12,Data!L$111,
Z28=13,Data!$L$112,
Z28=14,Data!$L$113,
Z28=15,Data!$L$114,
Z28=16,Data!$L$115,
Z28=17,Data!$L$116,
Z28=18,Data!$L$117,
Z28=19,Data!$L$118,
Z28=20,Data!$L$119,
Z28=21,Data!$L$120,
Z28=0,Data!$L$121)*K28),"")</f>
        <v/>
      </c>
      <c r="AI28" s="950" t="str">
        <f>'Registro Veh'!J40</f>
        <v/>
      </c>
      <c r="AJ28" s="950" t="str">
        <f>'Registro Veh'!M40</f>
        <v/>
      </c>
      <c r="AK28" s="951"/>
      <c r="AL28" s="951"/>
      <c r="AM28" s="951"/>
      <c r="AN28" s="951"/>
    </row>
    <row r="29">
      <c r="A29" s="941" t="str">
        <f>'Registro Veh'!B40</f>
        <v/>
      </c>
      <c r="B29" s="941" t="str">
        <f>Equipo!$F$2</f>
        <v>4.0</v>
      </c>
      <c r="C29" s="941" t="str">
        <f>Equipo!$E$14</f>
        <v/>
      </c>
      <c r="D29" s="941" t="str">
        <f>Equipo!$E$10</f>
        <v/>
      </c>
      <c r="E29" s="941" t="str">
        <f>'Registro Veh'!C40</f>
        <v/>
      </c>
      <c r="F29" s="941" t="str">
        <f>'Registro Veh'!D40</f>
        <v/>
      </c>
      <c r="G29" s="941" t="str">
        <f>'Registro Veh'!E40</f>
        <v/>
      </c>
      <c r="H29" s="941" t="str">
        <f>'Registro Veh'!F40</f>
        <v/>
      </c>
      <c r="I29" s="942" t="str">
        <f>'Registro Veh'!G40</f>
        <v/>
      </c>
      <c r="J29" s="942" t="str">
        <f>'Registro Veh'!I40</f>
        <v/>
      </c>
      <c r="K29" s="942" t="str">
        <f>'Registro Veh'!K40</f>
        <v/>
      </c>
      <c r="L29" s="942" t="str">
        <f>'Registro Veh'!L40</f>
        <v/>
      </c>
      <c r="M29" s="942" t="str">
        <f>'Registro Veh'!N40</f>
        <v/>
      </c>
      <c r="N29" s="943" t="str">
        <f>IFERROR(IFS(E29='BBDD R'!$F$2,'BBDD R'!$G$2,E29='BBDD R'!$F$3,'BBDD R'!$G$3,E29='BBDD R'!$F$4,'BBDD R'!$G$4,E29='BBDD R'!$F$5,'BBDD R'!$G$5,E29='BBDD R'!$F$6,'BBDD R'!$G$6,E29='BBDD R'!$F$7,'BBDD R'!$G$7),"")</f>
        <v/>
      </c>
      <c r="O29" s="943" t="str">
        <f>IFERROR(IFS(E29='BBDD R'!$F$2,'BBDD R'!$H$2,E29='BBDD R'!$F$3,'BBDD R'!$H$3,E29='BBDD R'!$F$4,'BBDD R'!$H$4,E29='BBDD R'!$F$5,'BBDD R'!$H$5,E29='BBDD R'!$F$6,'BBDD R'!$H$6,E29='BBDD R'!$F$7,'BBDD R'!$H$7),"")</f>
        <v/>
      </c>
      <c r="P29" s="944" t="str">
        <f>IFERROR(IFS(E29='BBDD R'!$F$2,'BBDD R'!$I$2,E29='BBDD R'!$F$3,'BBDD R'!$I$3,E29='BBDD R'!$F$4,'BBDD R'!$I$4,E29='BBDD R'!$F$5,'BBDD R'!$I$5,E29='BBDD R'!$F$6,'BBDD R'!$I$6,E29='BBDD R'!$F$7,'BBDD R'!$I$7),"")</f>
        <v/>
      </c>
      <c r="Q29" s="945" t="str">
        <f>IFERROR(IFS(E29='BBDD R'!$F$2,'BBDD R'!$J$2,E29='BBDD R'!$F$3,'BBDD R'!$J$3,E29='BBDD R'!$F$4,'BBDD R'!$J$4,E29='BBDD R'!$F$5,'BBDD R'!$J$5,E29='BBDD R'!$F$6,'BBDD R'!$J$6,E29='BBDD R'!$F$7,'BBDD R'!$J$7))</f>
        <v/>
      </c>
      <c r="R29" s="945" t="str">
        <f>IFERROR(IFS(E29='BBDD R'!$F$2,'BBDD R'!$K$2,E29='BBDD R'!$F$3,'BBDD R'!$K$3,E29='BBDD R'!$F$4,'BBDD R'!$K$4,E29='BBDD R'!$F$5,'BBDD R'!$K$5,E29='BBDD R'!$F$6,'BBDD R'!$K$6,E29='BBDD R'!$F$7,'BBDD R'!$K$7),"")</f>
        <v/>
      </c>
      <c r="S29" s="944" t="str">
        <f>IFERROR(IFS(E29='BBDD R'!$F$2,'BBDD R'!$L$2,E29='BBDD R'!$F$3,'BBDD R'!$L$3,E29='BBDD R'!$F$4,'BBDD R'!$L$4,E29='BBDD R'!$F$5,'BBDD R'!$L$5,E29='BBDD R'!$F$6,'BBDD R'!$L$6,E29='BBDD R'!$F$7,'BBDD R'!$L$7),"")</f>
        <v/>
      </c>
      <c r="T29" s="944" t="str">
        <f>IFERROR(IFS(E29='BBDD R'!$F$2,'BBDD R'!$M$2,E29='BBDD R'!$F$3,'BBDD R'!$M$3,E29='BBDD R'!$F$4,'BBDD R'!$M$4,E29='BBDD R'!$F$5,'BBDD R'!$M$5,E29='BBDD R'!$F$6,'BBDD R'!$M$6,E29='BBDD R'!$F$7,'BBDD R'!$M$7),"")</f>
        <v/>
      </c>
      <c r="U29" s="944" t="str">
        <f>IFERROR(IFS(E29='BBDD R'!$F$2,'BBDD R'!$N$2,E29='BBDD R'!$F$3,'BBDD R'!$N$3,E29='BBDD R'!$F$4,'BBDD R'!$N$4,E29='BBDD R'!$F$5,'BBDD R'!$N$5,E29='BBDD R'!$F$6,'BBDD R'!$N$6,E29='BBDD R'!$F$7,'BBDD R'!$N$7),"")</f>
        <v/>
      </c>
      <c r="V29" s="944" t="str">
        <f>IFERROR(IFS(E29='BBDD R'!$F$2,'BBDD R'!$O$2,E29='BBDD R'!$F$3,'BBDD R'!$O$3,E29='BBDD R'!$F$4,'BBDD R'!$O$4,E29='BBDD R'!$F$5,'BBDD R'!$O$5,E29='BBDD R'!$F$6,'BBDD R'!$O$6,E29='BBDD R'!$F$7,'BBDD R'!$O$7),"")</f>
        <v/>
      </c>
      <c r="W29" s="946" t="str">
        <f>IFERROR(IFS(E29='BBDD R'!$F$2,'BBDD R'!$P$2,E29='BBDD R'!$F$3,'BBDD R'!$P$3,E29='BBDD R'!$F$4,'BBDD R'!$P$4,E29='BBDD R'!$F$5,'BBDD R'!$P$5,E29='BBDD R'!$F$6,'BBDD R'!$P$6,E29='BBDD R'!$F$7,'BBDD R'!$P$7),"")</f>
        <v/>
      </c>
      <c r="X29" s="944" t="str">
        <f>IFERROR(IFS(E29='BBDD R'!$F$2,'BBDD R'!$Q$2,E29='BBDD R'!$F$3,'BBDD R'!$Q$3,E29='BBDD R'!$F$4,'BBDD R'!$Q$4,E29='BBDD R'!$F$5,'BBDD R'!$Q$5,E29='BBDD R'!$F$6,'BBDD R'!$Q$6,E29='BBDD R'!$F$7,'BBDD R'!$Q$7),"")</f>
        <v/>
      </c>
      <c r="Y29" s="944" t="str">
        <f>IFERROR(IFS(E29='BBDD R'!$F$2,'BBDD R'!$R$2,E29='BBDD R'!$F$3,'BBDD R'!$R$3,E29='BBDD R'!$F$4,'BBDD R'!$R$4,E29='BBDD R'!$F$5,'BBDD R'!$R$5,E29='BBDD R'!$F$6,'BBDD R'!$R$6,E29='BBDD R'!$F$7,'BBDD R'!$R$7),"")</f>
        <v/>
      </c>
      <c r="Z29" s="944" t="str">
        <f t="array" ref="Z29">IFERROR(ifs(AND(M29="Gasolina",O29="Vehículo Liviano (Sedán, Compacto)"),1
,AND(M29="Gasolina",O29="Vehículo Liviano (SUV, Jeep, Station Wagon)"),2
,AND(M29="Gasolina",O29="Utilitario, Furgón"),3
,AND(M29="Gasolina",O29="Camioneta 4x2"),4
,AND(M29="Gasolina",O29="Camioneta 4x4"),5
,AND(M29="Gasolina",O29="Camión liviano (hasta 3.5 ton)"),6
,AND(M29="Gasolina",O29="Camión mediano"),7
,AND(M29="Gasolina",O29="Camión pesado"),8
,AND(M29="Gasolina",O29="Maquinaria"),9
,AND(M29="Gasolina",O29="Otro (especifique): "),10
,AND(M29="Diesel",O29="Vehículo Liviano (Sedán, Compacto)"),11
,AND(M29="Diesel",O29="Vehículo Liviano (SUV, Jeep, Station Wagon)"),12
,AND(M29="Diesel",O29="Utilitario, Furgón"),13
,AND(M29="Diesel",O29="Camioneta 4x2"),14
,AND(M29="Diesel",O29="Camioneta 4x4"),15
,AND(M29="Diesel",O29="Camión liviano (hasta 3.5 ton)"),16
,AND(M29="Diesel",O29="Camión mediano"),17
,AND(M29="Diesel",O29="Camión pesado"),18
,AND(M29="Diesel",O29="Maquinaria"),19
,AND(M29="Diesel",O29="Otro (especifique): "),20
,O29="Selecciona...",21),"")</f>
        <v/>
      </c>
      <c r="AA29" s="947" t="str">
        <f>IFERROR((ifs(Z29=1,Data!$D$100,Z29=2,Data!$D$101,Z29=3,Data!$D$102,Z29=4,Data!$D$103,Z29=5,Data!$D$104,Z29=6,Data!$D$105,Z29=7,Data!$D$106,Z29=8,Data!$D$107,Z29=9,Data!$D$108,Z29=10,Data!$D$109,Z29=11,Data!$D$110,Z29=12,Data!$D$111,Z29=13,Data!$D$112,Z29=14,Data!$D$113,Z29=15,Data!$D$114,Z29=16,Data!$D$115,Z29=17,Data!$D$116,Z29=18,Data!$D$117,Z29=19,Data!$D$118,Z29=20,Data!$D$119,Z29=21,Data!$D$120,Z29=0,Data!$D$121))*K29,"")</f>
        <v/>
      </c>
      <c r="AB29" s="947" t="str">
        <f>IFERROR((ifs(Z29=1,Data!$E$100,Z29=2,Data!$E$101,Z29=3,Data!$E$102,Z29=4,Data!$E$103,Z29=5,Data!$E$104,Z29=6,Data!$E$105,Z29=7,Data!$E$106,Z29=8,Data!$E$107,Z29=9,Data!$E$108,Z29=10,Data!$E$109,Z29=11,Data!$E$110,Z29=12,Data!$E$111,Z29=13,Data!$E$112,Z29=14,Data!$E$113,Z29=15,Data!$E$114,Z29=16,Data!$E$115,Z29=17,Data!$E$116,Z29=18,Data!$E$117,Z29=19,Data!$E$118,Z29=20,Data!$E$119,Z29=21,Data!$E$120,Z29=0,Data!$E$121))*K29/1000,"")</f>
        <v/>
      </c>
      <c r="AC29" s="948" t="str">
        <f>IFERROR((ifs(
Z29=1,Data!$G$100,
Z29=2,Data!$G$101,
Z29=3,Data!$G$102,
Z29=4,Data!$G$103,
Z29=5,Data!$G$104,
Z29=6,Data!$G$105,
Z29=7,Data!$G$106,
Z29=8,Data!$G$107,
Z29=9,Data!$G$108,
Z29=10,Data!G$109,
Z29=11,Data!G$110,
Z29=12,Data!G$111,
Z29=13,Data!$G$112,
Z29=14,Data!$G$113,
Z29=15,Data!$G$114,
Z29=16,Data!$G$115,
Z29=17,Data!$G$116,
Z29=18,Data!$G$117,
Z29=19,Data!$G$118,
Z29=20,Data!$G$119,
Z29=21,Data!$G$120,
Z29=0,Data!$G$121))
*K29/1000,"")</f>
        <v/>
      </c>
      <c r="AD29" s="949" t="str">
        <f>IFERROR((ifs(
Z29=1,Data!$H$100,
Z29=2,Data!$H$101,
Z29=3,Data!$H$102,
Z29=4,Data!$H$103,
Z29=5,Data!$H$104,
Z29=6,Data!$H$105,
Z29=7,Data!$H$106,
Z29=8,Data!$H$107,
Z29=9,Data!$H$108,
Z29=10,Data!H$109,
Z29=11,Data!H$110,
Z29=12,Data!H$111,
Z29=13,Data!$H$112,
Z29=14,Data!$H$113,
Z29=15,Data!$H$114,
Z29=16,Data!$H$115,
Z29=17,Data!$H$116,
Z29=18,Data!$H$117,
Z29=19,Data!$H$118,
Z29=20,Data!$H$119,
Z29=21,Data!$H$120,
Z29=0,Data!$H$121))*K29/1000,"")</f>
        <v/>
      </c>
      <c r="AE29" s="948" t="str">
        <f>IFERROR((ifs(
Z29=1,Data!$I$100,
Z29=2,Data!$I$101,
Z29=3,Data!$I$102,
Z29=4,Data!$I$103,
Z29=5,Data!$I$104,
Z29=6,Data!$I$105,
Z29=7,Data!$I$106,
Z29=8,Data!$I$107,
Z29=9,Data!$I$108,
Z29=10,Data!I$109,
Z29=11,Data!I$110,
Z29=12,Data!I$111,
Z29=13,Data!$I$112,
Z29=14,Data!$I$113,
Z29=15,Data!$I$114,
Z29=16,Data!$I$115,
Z29=17,Data!$I$116,
Z29=18,Data!$I$117,
Z29=19,Data!$I$118,
Z29=20,Data!$I$119,
Z29=21,Data!$I$120,
Z29=0,Data!$I$121)*K29/1000),"")</f>
        <v/>
      </c>
      <c r="AF29" s="947" t="str">
        <f>IFERROR((ifs(
Z29=1,Data!$J$100,
Z29=2,Data!$J$101,
Z29=3,Data!$J$102,
Z29=4,Data!$J$103,
Z29=5,Data!$J$104,
Z29=6,Data!$J$105,
Z29=7,Data!$J$106,
Z29=8,Data!$J$107,
Z29=9,Data!$J$108,
Z29=10,Data!J$109,
Z29=11,Data!J$110,
Z29=12,Data!J$111,
Z29=13,Data!J$112,
Z29=14,Data!$J$113,
Z29=15,Data!$J$114,
Z29=16,Data!$J$115,
Z29=17,Data!$J$116,
Z29=18,Data!$J$117,
Z29=19,Data!$J$118,
Z29=20,Data!$J$119,
Z29=21,Data!$J$120,
Z29=0,Data!$J$121)*K29),"")</f>
        <v/>
      </c>
      <c r="AG29" s="947" t="str">
        <f>IFERROR((ifs(
Z29=1,Data!$K$100,
Z29=2,Data!$K$101,
Z29=3,Data!$K$102,
Z29=4,Data!$K$103,
Z29=5,Data!$K$104,
Z29=6,Data!$K$105,
Z29=7,Data!$K$106,
Z29=8,Data!$K$107,
Z29=9,Data!$K$108,
Z29=10,Data!K$109,
Z29=11,Data!K$110,
Z29=12,Data!K$111,
Z29=13,Data!$K$112,
Z29=14,Data!$K$113,
Z29=15,Data!$K$114,
Z29=16,Data!$K$115,
Z29=17,Data!$K$116,
Z29=18,Data!$K$117,
Z29=19,Data!$K$118,
Z29=20,Data!$K$119,
Z29=21,Data!$K$120,
Z29=0,Data!$K$121)*K29),"")</f>
        <v/>
      </c>
      <c r="AH29" s="947" t="str">
        <f>IFERROR((ifs(
Z29=1,Data!$L$100,
Z29=2,Data!$L$101,
Z29=3,Data!$L$102,
Z29=4,Data!$L$103,
Z29=5,Data!$L$104,
Z29=6,Data!$L$105,
Z29=7,Data!$L$106,
Z29=8,Data!$L$107,
Z29=9,Data!$L$108,
Z29=10,Data!L$109,
Z29=11,Data!L$110,
Z29=12,Data!L$111,
Z29=13,Data!$L$112,
Z29=14,Data!$L$113,
Z29=15,Data!$L$114,
Z29=16,Data!$L$115,
Z29=17,Data!$L$116,
Z29=18,Data!$L$117,
Z29=19,Data!$L$118,
Z29=20,Data!$L$119,
Z29=21,Data!$L$120,
Z29=0,Data!$L$121)*K29),"")</f>
        <v/>
      </c>
      <c r="AI29" s="950" t="str">
        <f>'Registro Veh'!J41</f>
        <v/>
      </c>
      <c r="AJ29" s="950" t="str">
        <f>'Registro Veh'!M41</f>
        <v/>
      </c>
      <c r="AK29" s="951"/>
      <c r="AL29" s="951"/>
      <c r="AM29" s="951"/>
      <c r="AN29" s="951"/>
    </row>
    <row r="30">
      <c r="A30" s="941" t="str">
        <f>'Registro Veh'!B41</f>
        <v/>
      </c>
      <c r="B30" s="941" t="str">
        <f>Equipo!$F$2</f>
        <v>4.0</v>
      </c>
      <c r="C30" s="941" t="str">
        <f>Equipo!$E$14</f>
        <v/>
      </c>
      <c r="D30" s="941" t="str">
        <f>Equipo!$E$10</f>
        <v/>
      </c>
      <c r="E30" s="941" t="str">
        <f>'Registro Veh'!C41</f>
        <v>Inserta filas si necesitas</v>
      </c>
      <c r="F30" s="941" t="str">
        <f>'Registro Veh'!D41</f>
        <v/>
      </c>
      <c r="G30" s="941" t="str">
        <f>'Registro Veh'!E41</f>
        <v/>
      </c>
      <c r="H30" s="941" t="str">
        <f>'Registro Veh'!F41</f>
        <v/>
      </c>
      <c r="I30" s="942" t="str">
        <f>'Registro Veh'!G41</f>
        <v/>
      </c>
      <c r="J30" s="942" t="str">
        <f>'Registro Veh'!I41</f>
        <v/>
      </c>
      <c r="K30" s="942" t="str">
        <f>'Registro Veh'!K41</f>
        <v/>
      </c>
      <c r="L30" s="942" t="str">
        <f>'Registro Veh'!L41</f>
        <v/>
      </c>
      <c r="M30" s="942" t="str">
        <f>'Registro Veh'!N41</f>
        <v/>
      </c>
      <c r="N30" s="943" t="str">
        <f>IFERROR(IFS(E30='BBDD R'!$F$2,'BBDD R'!$G$2,E30='BBDD R'!$F$3,'BBDD R'!$G$3,E30='BBDD R'!$F$4,'BBDD R'!$G$4,E30='BBDD R'!$F$5,'BBDD R'!$G$5,E30='BBDD R'!$F$6,'BBDD R'!$G$6,E30='BBDD R'!$F$7,'BBDD R'!$G$7),"")</f>
        <v/>
      </c>
      <c r="O30" s="943" t="str">
        <f>IFERROR(IFS(E30='BBDD R'!$F$2,'BBDD R'!$H$2,E30='BBDD R'!$F$3,'BBDD R'!$H$3,E30='BBDD R'!$F$4,'BBDD R'!$H$4,E30='BBDD R'!$F$5,'BBDD R'!$H$5,E30='BBDD R'!$F$6,'BBDD R'!$H$6,E30='BBDD R'!$F$7,'BBDD R'!$H$7),"")</f>
        <v/>
      </c>
      <c r="P30" s="944" t="str">
        <f>IFERROR(IFS(E30='BBDD R'!$F$2,'BBDD R'!$I$2,E30='BBDD R'!$F$3,'BBDD R'!$I$3,E30='BBDD R'!$F$4,'BBDD R'!$I$4,E30='BBDD R'!$F$5,'BBDD R'!$I$5,E30='BBDD R'!$F$6,'BBDD R'!$I$6,E30='BBDD R'!$F$7,'BBDD R'!$I$7),"")</f>
        <v/>
      </c>
      <c r="Q30" s="945" t="str">
        <f>IFERROR(IFS(E30='BBDD R'!$F$2,'BBDD R'!$J$2,E30='BBDD R'!$F$3,'BBDD R'!$J$3,E30='BBDD R'!$F$4,'BBDD R'!$J$4,E30='BBDD R'!$F$5,'BBDD R'!$J$5,E30='BBDD R'!$F$6,'BBDD R'!$J$6,E30='BBDD R'!$F$7,'BBDD R'!$J$7))</f>
        <v/>
      </c>
      <c r="R30" s="945" t="str">
        <f>IFERROR(IFS(E30='BBDD R'!$F$2,'BBDD R'!$K$2,E30='BBDD R'!$F$3,'BBDD R'!$K$3,E30='BBDD R'!$F$4,'BBDD R'!$K$4,E30='BBDD R'!$F$5,'BBDD R'!$K$5,E30='BBDD R'!$F$6,'BBDD R'!$K$6,E30='BBDD R'!$F$7,'BBDD R'!$K$7),"")</f>
        <v/>
      </c>
      <c r="S30" s="944" t="str">
        <f>IFERROR(IFS(E30='BBDD R'!$F$2,'BBDD R'!$L$2,E30='BBDD R'!$F$3,'BBDD R'!$L$3,E30='BBDD R'!$F$4,'BBDD R'!$L$4,E30='BBDD R'!$F$5,'BBDD R'!$L$5,E30='BBDD R'!$F$6,'BBDD R'!$L$6,E30='BBDD R'!$F$7,'BBDD R'!$L$7),"")</f>
        <v/>
      </c>
      <c r="T30" s="944" t="str">
        <f>IFERROR(IFS(E30='BBDD R'!$F$2,'BBDD R'!$M$2,E30='BBDD R'!$F$3,'BBDD R'!$M$3,E30='BBDD R'!$F$4,'BBDD R'!$M$4,E30='BBDD R'!$F$5,'BBDD R'!$M$5,E30='BBDD R'!$F$6,'BBDD R'!$M$6,E30='BBDD R'!$F$7,'BBDD R'!$M$7),"")</f>
        <v/>
      </c>
      <c r="U30" s="944" t="str">
        <f>IFERROR(IFS(E30='BBDD R'!$F$2,'BBDD R'!$N$2,E30='BBDD R'!$F$3,'BBDD R'!$N$3,E30='BBDD R'!$F$4,'BBDD R'!$N$4,E30='BBDD R'!$F$5,'BBDD R'!$N$5,E30='BBDD R'!$F$6,'BBDD R'!$N$6,E30='BBDD R'!$F$7,'BBDD R'!$N$7),"")</f>
        <v/>
      </c>
      <c r="V30" s="944" t="str">
        <f>IFERROR(IFS(E30='BBDD R'!$F$2,'BBDD R'!$O$2,E30='BBDD R'!$F$3,'BBDD R'!$O$3,E30='BBDD R'!$F$4,'BBDD R'!$O$4,E30='BBDD R'!$F$5,'BBDD R'!$O$5,E30='BBDD R'!$F$6,'BBDD R'!$O$6,E30='BBDD R'!$F$7,'BBDD R'!$O$7),"")</f>
        <v/>
      </c>
      <c r="W30" s="946" t="str">
        <f>IFERROR(IFS(E30='BBDD R'!$F$2,'BBDD R'!$P$2,E30='BBDD R'!$F$3,'BBDD R'!$P$3,E30='BBDD R'!$F$4,'BBDD R'!$P$4,E30='BBDD R'!$F$5,'BBDD R'!$P$5,E30='BBDD R'!$F$6,'BBDD R'!$P$6,E30='BBDD R'!$F$7,'BBDD R'!$P$7),"")</f>
        <v/>
      </c>
      <c r="X30" s="944" t="str">
        <f>IFERROR(IFS(E30='BBDD R'!$F$2,'BBDD R'!$Q$2,E30='BBDD R'!$F$3,'BBDD R'!$Q$3,E30='BBDD R'!$F$4,'BBDD R'!$Q$4,E30='BBDD R'!$F$5,'BBDD R'!$Q$5,E30='BBDD R'!$F$6,'BBDD R'!$Q$6,E30='BBDD R'!$F$7,'BBDD R'!$Q$7),"")</f>
        <v/>
      </c>
      <c r="Y30" s="944" t="str">
        <f>IFERROR(IFS(E30='BBDD R'!$F$2,'BBDD R'!$R$2,E30='BBDD R'!$F$3,'BBDD R'!$R$3,E30='BBDD R'!$F$4,'BBDD R'!$R$4,E30='BBDD R'!$F$5,'BBDD R'!$R$5,E30='BBDD R'!$F$6,'BBDD R'!$R$6,E30='BBDD R'!$F$7,'BBDD R'!$R$7),"")</f>
        <v/>
      </c>
      <c r="Z30" s="944" t="str">
        <f t="array" ref="Z30">IFERROR(ifs(AND(M30="Gasolina",O30="Vehículo Liviano (Sedán, Compacto)"),1
,AND(M30="Gasolina",O30="Vehículo Liviano (SUV, Jeep, Station Wagon)"),2
,AND(M30="Gasolina",O30="Utilitario, Furgón"),3
,AND(M30="Gasolina",O30="Camioneta 4x2"),4
,AND(M30="Gasolina",O30="Camioneta 4x4"),5
,AND(M30="Gasolina",O30="Camión liviano (hasta 3.5 ton)"),6
,AND(M30="Gasolina",O30="Camión mediano"),7
,AND(M30="Gasolina",O30="Camión pesado"),8
,AND(M30="Gasolina",O30="Maquinaria"),9
,AND(M30="Gasolina",O30="Otro (especifique): "),10
,AND(M30="Diesel",O30="Vehículo Liviano (Sedán, Compacto)"),11
,AND(M30="Diesel",O30="Vehículo Liviano (SUV, Jeep, Station Wagon)"),12
,AND(M30="Diesel",O30="Utilitario, Furgón"),13
,AND(M30="Diesel",O30="Camioneta 4x2"),14
,AND(M30="Diesel",O30="Camioneta 4x4"),15
,AND(M30="Diesel",O30="Camión liviano (hasta 3.5 ton)"),16
,AND(M30="Diesel",O30="Camión mediano"),17
,AND(M30="Diesel",O30="Camión pesado"),18
,AND(M30="Diesel",O30="Maquinaria"),19
,AND(M30="Diesel",O30="Otro (especifique): "),20
,O30="Selecciona...",21),"")</f>
        <v/>
      </c>
      <c r="AA30" s="947" t="str">
        <f>IFERROR((ifs(Z30=1,Data!$D$100,Z30=2,Data!$D$101,Z30=3,Data!$D$102,Z30=4,Data!$D$103,Z30=5,Data!$D$104,Z30=6,Data!$D$105,Z30=7,Data!$D$106,Z30=8,Data!$D$107,Z30=9,Data!$D$108,Z30=10,Data!$D$109,Z30=11,Data!$D$110,Z30=12,Data!$D$111,Z30=13,Data!$D$112,Z30=14,Data!$D$113,Z30=15,Data!$D$114,Z30=16,Data!$D$115,Z30=17,Data!$D$116,Z30=18,Data!$D$117,Z30=19,Data!$D$118,Z30=20,Data!$D$119,Z30=21,Data!$D$120,Z30=0,Data!$D$121))*K30,"")</f>
        <v/>
      </c>
      <c r="AB30" s="947" t="str">
        <f>IFERROR((ifs(Z30=1,Data!$E$100,Z30=2,Data!$E$101,Z30=3,Data!$E$102,Z30=4,Data!$E$103,Z30=5,Data!$E$104,Z30=6,Data!$E$105,Z30=7,Data!$E$106,Z30=8,Data!$E$107,Z30=9,Data!$E$108,Z30=10,Data!$E$109,Z30=11,Data!$E$110,Z30=12,Data!$E$111,Z30=13,Data!$E$112,Z30=14,Data!$E$113,Z30=15,Data!$E$114,Z30=16,Data!$E$115,Z30=17,Data!$E$116,Z30=18,Data!$E$117,Z30=19,Data!$E$118,Z30=20,Data!$E$119,Z30=21,Data!$E$120,Z30=0,Data!$E$121))*K30/1000,"")</f>
        <v/>
      </c>
      <c r="AC30" s="948" t="str">
        <f>IFERROR((ifs(
Z30=1,Data!$G$100,
Z30=2,Data!$G$101,
Z30=3,Data!$G$102,
Z30=4,Data!$G$103,
Z30=5,Data!$G$104,
Z30=6,Data!$G$105,
Z30=7,Data!$G$106,
Z30=8,Data!$G$107,
Z30=9,Data!$G$108,
Z30=10,Data!G$109,
Z30=11,Data!G$110,
Z30=12,Data!G$111,
Z30=13,Data!$G$112,
Z30=14,Data!$G$113,
Z30=15,Data!$G$114,
Z30=16,Data!$G$115,
Z30=17,Data!$G$116,
Z30=18,Data!$G$117,
Z30=19,Data!$G$118,
Z30=20,Data!$G$119,
Z30=21,Data!$G$120,
Z30=0,Data!$G$121))
*K30/1000,"")</f>
        <v/>
      </c>
      <c r="AD30" s="949" t="str">
        <f>IFERROR((ifs(
Z30=1,Data!$H$100,
Z30=2,Data!$H$101,
Z30=3,Data!$H$102,
Z30=4,Data!$H$103,
Z30=5,Data!$H$104,
Z30=6,Data!$H$105,
Z30=7,Data!$H$106,
Z30=8,Data!$H$107,
Z30=9,Data!$H$108,
Z30=10,Data!H$109,
Z30=11,Data!H$110,
Z30=12,Data!H$111,
Z30=13,Data!$H$112,
Z30=14,Data!$H$113,
Z30=15,Data!$H$114,
Z30=16,Data!$H$115,
Z30=17,Data!$H$116,
Z30=18,Data!$H$117,
Z30=19,Data!$H$118,
Z30=20,Data!$H$119,
Z30=21,Data!$H$120,
Z30=0,Data!$H$121))*K30/1000,"")</f>
        <v/>
      </c>
      <c r="AE30" s="948" t="str">
        <f>IFERROR((ifs(
Z30=1,Data!$I$100,
Z30=2,Data!$I$101,
Z30=3,Data!$I$102,
Z30=4,Data!$I$103,
Z30=5,Data!$I$104,
Z30=6,Data!$I$105,
Z30=7,Data!$I$106,
Z30=8,Data!$I$107,
Z30=9,Data!$I$108,
Z30=10,Data!I$109,
Z30=11,Data!I$110,
Z30=12,Data!I$111,
Z30=13,Data!$I$112,
Z30=14,Data!$I$113,
Z30=15,Data!$I$114,
Z30=16,Data!$I$115,
Z30=17,Data!$I$116,
Z30=18,Data!$I$117,
Z30=19,Data!$I$118,
Z30=20,Data!$I$119,
Z30=21,Data!$I$120,
Z30=0,Data!$I$121)*K30/1000),"")</f>
        <v/>
      </c>
      <c r="AF30" s="947" t="str">
        <f>IFERROR((ifs(
Z30=1,Data!$J$100,
Z30=2,Data!$J$101,
Z30=3,Data!$J$102,
Z30=4,Data!$J$103,
Z30=5,Data!$J$104,
Z30=6,Data!$J$105,
Z30=7,Data!$J$106,
Z30=8,Data!$J$107,
Z30=9,Data!$J$108,
Z30=10,Data!J$109,
Z30=11,Data!J$110,
Z30=12,Data!J$111,
Z30=13,Data!J$112,
Z30=14,Data!$J$113,
Z30=15,Data!$J$114,
Z30=16,Data!$J$115,
Z30=17,Data!$J$116,
Z30=18,Data!$J$117,
Z30=19,Data!$J$118,
Z30=20,Data!$J$119,
Z30=21,Data!$J$120,
Z30=0,Data!$J$121)*K30),"")</f>
        <v/>
      </c>
      <c r="AG30" s="947" t="str">
        <f>IFERROR((ifs(
Z30=1,Data!$K$100,
Z30=2,Data!$K$101,
Z30=3,Data!$K$102,
Z30=4,Data!$K$103,
Z30=5,Data!$K$104,
Z30=6,Data!$K$105,
Z30=7,Data!$K$106,
Z30=8,Data!$K$107,
Z30=9,Data!$K$108,
Z30=10,Data!K$109,
Z30=11,Data!K$110,
Z30=12,Data!K$111,
Z30=13,Data!$K$112,
Z30=14,Data!$K$113,
Z30=15,Data!$K$114,
Z30=16,Data!$K$115,
Z30=17,Data!$K$116,
Z30=18,Data!$K$117,
Z30=19,Data!$K$118,
Z30=20,Data!$K$119,
Z30=21,Data!$K$120,
Z30=0,Data!$K$121)*K30),"")</f>
        <v/>
      </c>
      <c r="AH30" s="947" t="str">
        <f>IFERROR((ifs(
Z30=1,Data!$L$100,
Z30=2,Data!$L$101,
Z30=3,Data!$L$102,
Z30=4,Data!$L$103,
Z30=5,Data!$L$104,
Z30=6,Data!$L$105,
Z30=7,Data!$L$106,
Z30=8,Data!$L$107,
Z30=9,Data!$L$108,
Z30=10,Data!L$109,
Z30=11,Data!L$110,
Z30=12,Data!L$111,
Z30=13,Data!$L$112,
Z30=14,Data!$L$113,
Z30=15,Data!$L$114,
Z30=16,Data!$L$115,
Z30=17,Data!$L$116,
Z30=18,Data!$L$117,
Z30=19,Data!$L$118,
Z30=20,Data!$L$119,
Z30=21,Data!$L$120,
Z30=0,Data!$L$121)*K30),"")</f>
        <v/>
      </c>
      <c r="AI30" s="950" t="str">
        <f>'Registro Veh'!J42</f>
        <v/>
      </c>
      <c r="AJ30" s="950" t="str">
        <f>'Registro Veh'!M42</f>
        <v/>
      </c>
      <c r="AK30" s="951"/>
      <c r="AL30" s="951"/>
      <c r="AM30" s="951"/>
      <c r="AN30" s="951"/>
    </row>
    <row r="31">
      <c r="A31" s="941" t="str">
        <f>'Registro Veh'!B42</f>
        <v/>
      </c>
      <c r="B31" s="941" t="str">
        <f>Equipo!$F$2</f>
        <v>4.0</v>
      </c>
      <c r="C31" s="941" t="str">
        <f>Equipo!$E$14</f>
        <v/>
      </c>
      <c r="D31" s="941" t="str">
        <f>Equipo!$E$10</f>
        <v/>
      </c>
      <c r="E31" s="941" t="str">
        <f>'Registro Veh'!C42</f>
        <v/>
      </c>
      <c r="F31" s="941" t="str">
        <f>'Registro Veh'!D42</f>
        <v/>
      </c>
      <c r="G31" s="941" t="str">
        <f>'Registro Veh'!E42</f>
        <v/>
      </c>
      <c r="H31" s="941" t="str">
        <f>'Registro Veh'!F42</f>
        <v/>
      </c>
      <c r="I31" s="942" t="str">
        <f>'Registro Veh'!G42</f>
        <v/>
      </c>
      <c r="J31" s="942" t="str">
        <f>'Registro Veh'!I42</f>
        <v/>
      </c>
      <c r="K31" s="942" t="str">
        <f>'Registro Veh'!K42</f>
        <v/>
      </c>
      <c r="L31" s="942" t="str">
        <f>'Registro Veh'!L42</f>
        <v/>
      </c>
      <c r="M31" s="942" t="str">
        <f>'Registro Veh'!N42</f>
        <v/>
      </c>
      <c r="N31" s="943" t="str">
        <f>IFERROR(IFS(E31='BBDD R'!$F$2,'BBDD R'!$G$2,E31='BBDD R'!$F$3,'BBDD R'!$G$3,E31='BBDD R'!$F$4,'BBDD R'!$G$4,E31='BBDD R'!$F$5,'BBDD R'!$G$5,E31='BBDD R'!$F$6,'BBDD R'!$G$6,E31='BBDD R'!$F$7,'BBDD R'!$G$7),"")</f>
        <v/>
      </c>
      <c r="O31" s="943" t="str">
        <f>IFERROR(IFS(E31='BBDD R'!$F$2,'BBDD R'!$H$2,E31='BBDD R'!$F$3,'BBDD R'!$H$3,E31='BBDD R'!$F$4,'BBDD R'!$H$4,E31='BBDD R'!$F$5,'BBDD R'!$H$5,E31='BBDD R'!$F$6,'BBDD R'!$H$6,E31='BBDD R'!$F$7,'BBDD R'!$H$7),"")</f>
        <v/>
      </c>
      <c r="P31" s="944" t="str">
        <f>IFERROR(IFS(E31='BBDD R'!$F$2,'BBDD R'!$I$2,E31='BBDD R'!$F$3,'BBDD R'!$I$3,E31='BBDD R'!$F$4,'BBDD R'!$I$4,E31='BBDD R'!$F$5,'BBDD R'!$I$5,E31='BBDD R'!$F$6,'BBDD R'!$I$6,E31='BBDD R'!$F$7,'BBDD R'!$I$7),"")</f>
        <v/>
      </c>
      <c r="Q31" s="945" t="str">
        <f>IFERROR(IFS(E31='BBDD R'!$F$2,'BBDD R'!$J$2,E31='BBDD R'!$F$3,'BBDD R'!$J$3,E31='BBDD R'!$F$4,'BBDD R'!$J$4,E31='BBDD R'!$F$5,'BBDD R'!$J$5,E31='BBDD R'!$F$6,'BBDD R'!$J$6,E31='BBDD R'!$F$7,'BBDD R'!$J$7))</f>
        <v/>
      </c>
      <c r="R31" s="945" t="str">
        <f>IFERROR(IFS(E31='BBDD R'!$F$2,'BBDD R'!$K$2,E31='BBDD R'!$F$3,'BBDD R'!$K$3,E31='BBDD R'!$F$4,'BBDD R'!$K$4,E31='BBDD R'!$F$5,'BBDD R'!$K$5,E31='BBDD R'!$F$6,'BBDD R'!$K$6,E31='BBDD R'!$F$7,'BBDD R'!$K$7),"")</f>
        <v/>
      </c>
      <c r="S31" s="944" t="str">
        <f>IFERROR(IFS(E31='BBDD R'!$F$2,'BBDD R'!$L$2,E31='BBDD R'!$F$3,'BBDD R'!$L$3,E31='BBDD R'!$F$4,'BBDD R'!$L$4,E31='BBDD R'!$F$5,'BBDD R'!$L$5,E31='BBDD R'!$F$6,'BBDD R'!$L$6,E31='BBDD R'!$F$7,'BBDD R'!$L$7),"")</f>
        <v/>
      </c>
      <c r="T31" s="944" t="str">
        <f>IFERROR(IFS(E31='BBDD R'!$F$2,'BBDD R'!$M$2,E31='BBDD R'!$F$3,'BBDD R'!$M$3,E31='BBDD R'!$F$4,'BBDD R'!$M$4,E31='BBDD R'!$F$5,'BBDD R'!$M$5,E31='BBDD R'!$F$6,'BBDD R'!$M$6,E31='BBDD R'!$F$7,'BBDD R'!$M$7),"")</f>
        <v/>
      </c>
      <c r="U31" s="944" t="str">
        <f>IFERROR(IFS(E31='BBDD R'!$F$2,'BBDD R'!$N$2,E31='BBDD R'!$F$3,'BBDD R'!$N$3,E31='BBDD R'!$F$4,'BBDD R'!$N$4,E31='BBDD R'!$F$5,'BBDD R'!$N$5,E31='BBDD R'!$F$6,'BBDD R'!$N$6,E31='BBDD R'!$F$7,'BBDD R'!$N$7),"")</f>
        <v/>
      </c>
      <c r="V31" s="944" t="str">
        <f>IFERROR(IFS(E31='BBDD R'!$F$2,'BBDD R'!$O$2,E31='BBDD R'!$F$3,'BBDD R'!$O$3,E31='BBDD R'!$F$4,'BBDD R'!$O$4,E31='BBDD R'!$F$5,'BBDD R'!$O$5,E31='BBDD R'!$F$6,'BBDD R'!$O$6,E31='BBDD R'!$F$7,'BBDD R'!$O$7),"")</f>
        <v/>
      </c>
      <c r="W31" s="946" t="str">
        <f>IFERROR(IFS(E31='BBDD R'!$F$2,'BBDD R'!$P$2,E31='BBDD R'!$F$3,'BBDD R'!$P$3,E31='BBDD R'!$F$4,'BBDD R'!$P$4,E31='BBDD R'!$F$5,'BBDD R'!$P$5,E31='BBDD R'!$F$6,'BBDD R'!$P$6,E31='BBDD R'!$F$7,'BBDD R'!$P$7),"")</f>
        <v/>
      </c>
      <c r="X31" s="944" t="str">
        <f>IFERROR(IFS(E31='BBDD R'!$F$2,'BBDD R'!$Q$2,E31='BBDD R'!$F$3,'BBDD R'!$Q$3,E31='BBDD R'!$F$4,'BBDD R'!$Q$4,E31='BBDD R'!$F$5,'BBDD R'!$Q$5,E31='BBDD R'!$F$6,'BBDD R'!$Q$6,E31='BBDD R'!$F$7,'BBDD R'!$Q$7),"")</f>
        <v/>
      </c>
      <c r="Y31" s="944" t="str">
        <f>IFERROR(IFS(E31='BBDD R'!$F$2,'BBDD R'!$R$2,E31='BBDD R'!$F$3,'BBDD R'!$R$3,E31='BBDD R'!$F$4,'BBDD R'!$R$4,E31='BBDD R'!$F$5,'BBDD R'!$R$5,E31='BBDD R'!$F$6,'BBDD R'!$R$6,E31='BBDD R'!$F$7,'BBDD R'!$R$7),"")</f>
        <v/>
      </c>
      <c r="Z31" s="944" t="str">
        <f t="array" ref="Z31">IFERROR(ifs(AND(M31="Gasolina",O31="Vehículo Liviano (Sedán, Compacto)"),1
,AND(M31="Gasolina",O31="Vehículo Liviano (SUV, Jeep, Station Wagon)"),2
,AND(M31="Gasolina",O31="Utilitario, Furgón"),3
,AND(M31="Gasolina",O31="Camioneta 4x2"),4
,AND(M31="Gasolina",O31="Camioneta 4x4"),5
,AND(M31="Gasolina",O31="Camión liviano (hasta 3.5 ton)"),6
,AND(M31="Gasolina",O31="Camión mediano"),7
,AND(M31="Gasolina",O31="Camión pesado"),8
,AND(M31="Gasolina",O31="Maquinaria"),9
,AND(M31="Gasolina",O31="Otro (especifique): "),10
,AND(M31="Diesel",O31="Vehículo Liviano (Sedán, Compacto)"),11
,AND(M31="Diesel",O31="Vehículo Liviano (SUV, Jeep, Station Wagon)"),12
,AND(M31="Diesel",O31="Utilitario, Furgón"),13
,AND(M31="Diesel",O31="Camioneta 4x2"),14
,AND(M31="Diesel",O31="Camioneta 4x4"),15
,AND(M31="Diesel",O31="Camión liviano (hasta 3.5 ton)"),16
,AND(M31="Diesel",O31="Camión mediano"),17
,AND(M31="Diesel",O31="Camión pesado"),18
,AND(M31="Diesel",O31="Maquinaria"),19
,AND(M31="Diesel",O31="Otro (especifique): "),20
,O31="Selecciona...",21),"")</f>
        <v/>
      </c>
      <c r="AA31" s="947" t="str">
        <f>IFERROR((ifs(Z31=1,Data!$D$100,Z31=2,Data!$D$101,Z31=3,Data!$D$102,Z31=4,Data!$D$103,Z31=5,Data!$D$104,Z31=6,Data!$D$105,Z31=7,Data!$D$106,Z31=8,Data!$D$107,Z31=9,Data!$D$108,Z31=10,Data!$D$109,Z31=11,Data!$D$110,Z31=12,Data!$D$111,Z31=13,Data!$D$112,Z31=14,Data!$D$113,Z31=15,Data!$D$114,Z31=16,Data!$D$115,Z31=17,Data!$D$116,Z31=18,Data!$D$117,Z31=19,Data!$D$118,Z31=20,Data!$D$119,Z31=21,Data!$D$120,Z31=0,Data!$D$121))*K31,"")</f>
        <v/>
      </c>
      <c r="AB31" s="947" t="str">
        <f>IFERROR((ifs(Z31=1,Data!$E$100,Z31=2,Data!$E$101,Z31=3,Data!$E$102,Z31=4,Data!$E$103,Z31=5,Data!$E$104,Z31=6,Data!$E$105,Z31=7,Data!$E$106,Z31=8,Data!$E$107,Z31=9,Data!$E$108,Z31=10,Data!$E$109,Z31=11,Data!$E$110,Z31=12,Data!$E$111,Z31=13,Data!$E$112,Z31=14,Data!$E$113,Z31=15,Data!$E$114,Z31=16,Data!$E$115,Z31=17,Data!$E$116,Z31=18,Data!$E$117,Z31=19,Data!$E$118,Z31=20,Data!$E$119,Z31=21,Data!$E$120,Z31=0,Data!$E$121))*K31/1000,"")</f>
        <v/>
      </c>
      <c r="AC31" s="948" t="str">
        <f>IFERROR((ifs(
Z31=1,Data!$G$100,
Z31=2,Data!$G$101,
Z31=3,Data!$G$102,
Z31=4,Data!$G$103,
Z31=5,Data!$G$104,
Z31=6,Data!$G$105,
Z31=7,Data!$G$106,
Z31=8,Data!$G$107,
Z31=9,Data!$G$108,
Z31=10,Data!G$109,
Z31=11,Data!G$110,
Z31=12,Data!G$111,
Z31=13,Data!$G$112,
Z31=14,Data!$G$113,
Z31=15,Data!$G$114,
Z31=16,Data!$G$115,
Z31=17,Data!$G$116,
Z31=18,Data!$G$117,
Z31=19,Data!$G$118,
Z31=20,Data!$G$119,
Z31=21,Data!$G$120,
Z31=0,Data!$G$121))
*K31/1000,"")</f>
        <v/>
      </c>
      <c r="AD31" s="949" t="str">
        <f>IFERROR((ifs(
Z31=1,Data!$H$100,
Z31=2,Data!$H$101,
Z31=3,Data!$H$102,
Z31=4,Data!$H$103,
Z31=5,Data!$H$104,
Z31=6,Data!$H$105,
Z31=7,Data!$H$106,
Z31=8,Data!$H$107,
Z31=9,Data!$H$108,
Z31=10,Data!H$109,
Z31=11,Data!H$110,
Z31=12,Data!H$111,
Z31=13,Data!$H$112,
Z31=14,Data!$H$113,
Z31=15,Data!$H$114,
Z31=16,Data!$H$115,
Z31=17,Data!$H$116,
Z31=18,Data!$H$117,
Z31=19,Data!$H$118,
Z31=20,Data!$H$119,
Z31=21,Data!$H$120,
Z31=0,Data!$H$121))*K31/1000,"")</f>
        <v/>
      </c>
      <c r="AE31" s="948" t="str">
        <f>IFERROR((ifs(
Z31=1,Data!$I$100,
Z31=2,Data!$I$101,
Z31=3,Data!$I$102,
Z31=4,Data!$I$103,
Z31=5,Data!$I$104,
Z31=6,Data!$I$105,
Z31=7,Data!$I$106,
Z31=8,Data!$I$107,
Z31=9,Data!$I$108,
Z31=10,Data!I$109,
Z31=11,Data!I$110,
Z31=12,Data!I$111,
Z31=13,Data!$I$112,
Z31=14,Data!$I$113,
Z31=15,Data!$I$114,
Z31=16,Data!$I$115,
Z31=17,Data!$I$116,
Z31=18,Data!$I$117,
Z31=19,Data!$I$118,
Z31=20,Data!$I$119,
Z31=21,Data!$I$120,
Z31=0,Data!$I$121)*K31/1000),"")</f>
        <v/>
      </c>
      <c r="AF31" s="947" t="str">
        <f>IFERROR((ifs(
Z31=1,Data!$J$100,
Z31=2,Data!$J$101,
Z31=3,Data!$J$102,
Z31=4,Data!$J$103,
Z31=5,Data!$J$104,
Z31=6,Data!$J$105,
Z31=7,Data!$J$106,
Z31=8,Data!$J$107,
Z31=9,Data!$J$108,
Z31=10,Data!J$109,
Z31=11,Data!J$110,
Z31=12,Data!J$111,
Z31=13,Data!J$112,
Z31=14,Data!$J$113,
Z31=15,Data!$J$114,
Z31=16,Data!$J$115,
Z31=17,Data!$J$116,
Z31=18,Data!$J$117,
Z31=19,Data!$J$118,
Z31=20,Data!$J$119,
Z31=21,Data!$J$120,
Z31=0,Data!$J$121)*K31),"")</f>
        <v/>
      </c>
      <c r="AG31" s="947" t="str">
        <f>IFERROR((ifs(
Z31=1,Data!$K$100,
Z31=2,Data!$K$101,
Z31=3,Data!$K$102,
Z31=4,Data!$K$103,
Z31=5,Data!$K$104,
Z31=6,Data!$K$105,
Z31=7,Data!$K$106,
Z31=8,Data!$K$107,
Z31=9,Data!$K$108,
Z31=10,Data!K$109,
Z31=11,Data!K$110,
Z31=12,Data!K$111,
Z31=13,Data!$K$112,
Z31=14,Data!$K$113,
Z31=15,Data!$K$114,
Z31=16,Data!$K$115,
Z31=17,Data!$K$116,
Z31=18,Data!$K$117,
Z31=19,Data!$K$118,
Z31=20,Data!$K$119,
Z31=21,Data!$K$120,
Z31=0,Data!$K$121)*K31),"")</f>
        <v/>
      </c>
      <c r="AH31" s="947" t="str">
        <f>IFERROR((ifs(
Z31=1,Data!$L$100,
Z31=2,Data!$L$101,
Z31=3,Data!$L$102,
Z31=4,Data!$L$103,
Z31=5,Data!$L$104,
Z31=6,Data!$L$105,
Z31=7,Data!$L$106,
Z31=8,Data!$L$107,
Z31=9,Data!$L$108,
Z31=10,Data!L$109,
Z31=11,Data!L$110,
Z31=12,Data!L$111,
Z31=13,Data!$L$112,
Z31=14,Data!$L$113,
Z31=15,Data!$L$114,
Z31=16,Data!$L$115,
Z31=17,Data!$L$116,
Z31=18,Data!$L$117,
Z31=19,Data!$L$118,
Z31=20,Data!$L$119,
Z31=21,Data!$L$120,
Z31=0,Data!$L$121)*K31),"")</f>
        <v/>
      </c>
      <c r="AI31" s="950" t="str">
        <f>'Registro Veh'!J43</f>
        <v/>
      </c>
      <c r="AJ31" s="950" t="str">
        <f>'Registro Veh'!M43</f>
        <v/>
      </c>
      <c r="AK31" s="951"/>
      <c r="AL31" s="951"/>
      <c r="AM31" s="951"/>
      <c r="AN31" s="951"/>
    </row>
    <row r="32">
      <c r="A32" s="941" t="str">
        <f>'Registro Veh'!B43</f>
        <v/>
      </c>
      <c r="B32" s="941" t="str">
        <f>Equipo!$F$2</f>
        <v>4.0</v>
      </c>
      <c r="C32" s="941" t="str">
        <f>Equipo!$E$14</f>
        <v/>
      </c>
      <c r="D32" s="941" t="str">
        <f>Equipo!$E$10</f>
        <v/>
      </c>
      <c r="E32" s="941" t="str">
        <f>'Registro Veh'!C43</f>
        <v/>
      </c>
      <c r="F32" s="941" t="str">
        <f>'Registro Veh'!D43</f>
        <v/>
      </c>
      <c r="G32" s="941" t="str">
        <f>'Registro Veh'!E43</f>
        <v/>
      </c>
      <c r="H32" s="941" t="str">
        <f>'Registro Veh'!F43</f>
        <v/>
      </c>
      <c r="I32" s="942" t="str">
        <f>'Registro Veh'!G43</f>
        <v/>
      </c>
      <c r="J32" s="942" t="str">
        <f>'Registro Veh'!I43</f>
        <v/>
      </c>
      <c r="K32" s="942" t="str">
        <f>'Registro Veh'!K43</f>
        <v/>
      </c>
      <c r="L32" s="942" t="str">
        <f>'Registro Veh'!L43</f>
        <v/>
      </c>
      <c r="M32" s="942" t="str">
        <f>'Registro Veh'!N43</f>
        <v/>
      </c>
      <c r="N32" s="943" t="str">
        <f>IFERROR(IFS(E32='BBDD R'!$F$2,'BBDD R'!$G$2,E32='BBDD R'!$F$3,'BBDD R'!$G$3,E32='BBDD R'!$F$4,'BBDD R'!$G$4,E32='BBDD R'!$F$5,'BBDD R'!$G$5,E32='BBDD R'!$F$6,'BBDD R'!$G$6,E32='BBDD R'!$F$7,'BBDD R'!$G$7),"")</f>
        <v/>
      </c>
      <c r="O32" s="943" t="str">
        <f>IFERROR(IFS(E32='BBDD R'!$F$2,'BBDD R'!$H$2,E32='BBDD R'!$F$3,'BBDD R'!$H$3,E32='BBDD R'!$F$4,'BBDD R'!$H$4,E32='BBDD R'!$F$5,'BBDD R'!$H$5,E32='BBDD R'!$F$6,'BBDD R'!$H$6,E32='BBDD R'!$F$7,'BBDD R'!$H$7),"")</f>
        <v/>
      </c>
      <c r="P32" s="944" t="str">
        <f>IFERROR(IFS(E32='BBDD R'!$F$2,'BBDD R'!$I$2,E32='BBDD R'!$F$3,'BBDD R'!$I$3,E32='BBDD R'!$F$4,'BBDD R'!$I$4,E32='BBDD R'!$F$5,'BBDD R'!$I$5,E32='BBDD R'!$F$6,'BBDD R'!$I$6,E32='BBDD R'!$F$7,'BBDD R'!$I$7),"")</f>
        <v/>
      </c>
      <c r="Q32" s="945" t="str">
        <f>IFERROR(IFS(E32='BBDD R'!$F$2,'BBDD R'!$J$2,E32='BBDD R'!$F$3,'BBDD R'!$J$3,E32='BBDD R'!$F$4,'BBDD R'!$J$4,E32='BBDD R'!$F$5,'BBDD R'!$J$5,E32='BBDD R'!$F$6,'BBDD R'!$J$6,E32='BBDD R'!$F$7,'BBDD R'!$J$7))</f>
        <v/>
      </c>
      <c r="R32" s="945" t="str">
        <f>IFERROR(IFS(E32='BBDD R'!$F$2,'BBDD R'!$K$2,E32='BBDD R'!$F$3,'BBDD R'!$K$3,E32='BBDD R'!$F$4,'BBDD R'!$K$4,E32='BBDD R'!$F$5,'BBDD R'!$K$5,E32='BBDD R'!$F$6,'BBDD R'!$K$6,E32='BBDD R'!$F$7,'BBDD R'!$K$7),"")</f>
        <v/>
      </c>
      <c r="S32" s="944" t="str">
        <f>IFERROR(IFS(E32='BBDD R'!$F$2,'BBDD R'!$L$2,E32='BBDD R'!$F$3,'BBDD R'!$L$3,E32='BBDD R'!$F$4,'BBDD R'!$L$4,E32='BBDD R'!$F$5,'BBDD R'!$L$5,E32='BBDD R'!$F$6,'BBDD R'!$L$6,E32='BBDD R'!$F$7,'BBDD R'!$L$7),"")</f>
        <v/>
      </c>
      <c r="T32" s="944" t="str">
        <f>IFERROR(IFS(E32='BBDD R'!$F$2,'BBDD R'!$M$2,E32='BBDD R'!$F$3,'BBDD R'!$M$3,E32='BBDD R'!$F$4,'BBDD R'!$M$4,E32='BBDD R'!$F$5,'BBDD R'!$M$5,E32='BBDD R'!$F$6,'BBDD R'!$M$6,E32='BBDD R'!$F$7,'BBDD R'!$M$7),"")</f>
        <v/>
      </c>
      <c r="U32" s="944" t="str">
        <f>IFERROR(IFS(E32='BBDD R'!$F$2,'BBDD R'!$N$2,E32='BBDD R'!$F$3,'BBDD R'!$N$3,E32='BBDD R'!$F$4,'BBDD R'!$N$4,E32='BBDD R'!$F$5,'BBDD R'!$N$5,E32='BBDD R'!$F$6,'BBDD R'!$N$6,E32='BBDD R'!$F$7,'BBDD R'!$N$7),"")</f>
        <v/>
      </c>
      <c r="V32" s="944" t="str">
        <f>IFERROR(IFS(E32='BBDD R'!$F$2,'BBDD R'!$O$2,E32='BBDD R'!$F$3,'BBDD R'!$O$3,E32='BBDD R'!$F$4,'BBDD R'!$O$4,E32='BBDD R'!$F$5,'BBDD R'!$O$5,E32='BBDD R'!$F$6,'BBDD R'!$O$6,E32='BBDD R'!$F$7,'BBDD R'!$O$7),"")</f>
        <v/>
      </c>
      <c r="W32" s="946" t="str">
        <f>IFERROR(IFS(E32='BBDD R'!$F$2,'BBDD R'!$P$2,E32='BBDD R'!$F$3,'BBDD R'!$P$3,E32='BBDD R'!$F$4,'BBDD R'!$P$4,E32='BBDD R'!$F$5,'BBDD R'!$P$5,E32='BBDD R'!$F$6,'BBDD R'!$P$6,E32='BBDD R'!$F$7,'BBDD R'!$P$7),"")</f>
        <v/>
      </c>
      <c r="X32" s="944" t="str">
        <f>IFERROR(IFS(E32='BBDD R'!$F$2,'BBDD R'!$Q$2,E32='BBDD R'!$F$3,'BBDD R'!$Q$3,E32='BBDD R'!$F$4,'BBDD R'!$Q$4,E32='BBDD R'!$F$5,'BBDD R'!$Q$5,E32='BBDD R'!$F$6,'BBDD R'!$Q$6,E32='BBDD R'!$F$7,'BBDD R'!$Q$7),"")</f>
        <v/>
      </c>
      <c r="Y32" s="944" t="str">
        <f>IFERROR(IFS(E32='BBDD R'!$F$2,'BBDD R'!$R$2,E32='BBDD R'!$F$3,'BBDD R'!$R$3,E32='BBDD R'!$F$4,'BBDD R'!$R$4,E32='BBDD R'!$F$5,'BBDD R'!$R$5,E32='BBDD R'!$F$6,'BBDD R'!$R$6,E32='BBDD R'!$F$7,'BBDD R'!$R$7),"")</f>
        <v/>
      </c>
      <c r="Z32" s="944" t="str">
        <f t="array" ref="Z32">IFERROR(ifs(AND(M32="Gasolina",O32="Vehículo Liviano (Sedán, Compacto)"),1
,AND(M32="Gasolina",O32="Vehículo Liviano (SUV, Jeep, Station Wagon)"),2
,AND(M32="Gasolina",O32="Utilitario, Furgón"),3
,AND(M32="Gasolina",O32="Camioneta 4x2"),4
,AND(M32="Gasolina",O32="Camioneta 4x4"),5
,AND(M32="Gasolina",O32="Camión liviano (hasta 3.5 ton)"),6
,AND(M32="Gasolina",O32="Camión mediano"),7
,AND(M32="Gasolina",O32="Camión pesado"),8
,AND(M32="Gasolina",O32="Maquinaria"),9
,AND(M32="Gasolina",O32="Otro (especifique): "),10
,AND(M32="Diesel",O32="Vehículo Liviano (Sedán, Compacto)"),11
,AND(M32="Diesel",O32="Vehículo Liviano (SUV, Jeep, Station Wagon)"),12
,AND(M32="Diesel",O32="Utilitario, Furgón"),13
,AND(M32="Diesel",O32="Camioneta 4x2"),14
,AND(M32="Diesel",O32="Camioneta 4x4"),15
,AND(M32="Diesel",O32="Camión liviano (hasta 3.5 ton)"),16
,AND(M32="Diesel",O32="Camión mediano"),17
,AND(M32="Diesel",O32="Camión pesado"),18
,AND(M32="Diesel",O32="Maquinaria"),19
,AND(M32="Diesel",O32="Otro (especifique): "),20
,O32="Selecciona...",21),"")</f>
        <v/>
      </c>
      <c r="AA32" s="947" t="str">
        <f>IFERROR((ifs(Z32=1,Data!$D$100,Z32=2,Data!$D$101,Z32=3,Data!$D$102,Z32=4,Data!$D$103,Z32=5,Data!$D$104,Z32=6,Data!$D$105,Z32=7,Data!$D$106,Z32=8,Data!$D$107,Z32=9,Data!$D$108,Z32=10,Data!$D$109,Z32=11,Data!$D$110,Z32=12,Data!$D$111,Z32=13,Data!$D$112,Z32=14,Data!$D$113,Z32=15,Data!$D$114,Z32=16,Data!$D$115,Z32=17,Data!$D$116,Z32=18,Data!$D$117,Z32=19,Data!$D$118,Z32=20,Data!$D$119,Z32=21,Data!$D$120,Z32=0,Data!$D$121))*K32,"")</f>
        <v/>
      </c>
      <c r="AB32" s="947" t="str">
        <f>IFERROR((ifs(Z32=1,Data!$E$100,Z32=2,Data!$E$101,Z32=3,Data!$E$102,Z32=4,Data!$E$103,Z32=5,Data!$E$104,Z32=6,Data!$E$105,Z32=7,Data!$E$106,Z32=8,Data!$E$107,Z32=9,Data!$E$108,Z32=10,Data!$E$109,Z32=11,Data!$E$110,Z32=12,Data!$E$111,Z32=13,Data!$E$112,Z32=14,Data!$E$113,Z32=15,Data!$E$114,Z32=16,Data!$E$115,Z32=17,Data!$E$116,Z32=18,Data!$E$117,Z32=19,Data!$E$118,Z32=20,Data!$E$119,Z32=21,Data!$E$120,Z32=0,Data!$E$121))*K32/1000,"")</f>
        <v/>
      </c>
      <c r="AC32" s="948" t="str">
        <f>IFERROR((ifs(
Z32=1,Data!$G$100,
Z32=2,Data!$G$101,
Z32=3,Data!$G$102,
Z32=4,Data!$G$103,
Z32=5,Data!$G$104,
Z32=6,Data!$G$105,
Z32=7,Data!$G$106,
Z32=8,Data!$G$107,
Z32=9,Data!$G$108,
Z32=10,Data!G$109,
Z32=11,Data!G$110,
Z32=12,Data!G$111,
Z32=13,Data!$G$112,
Z32=14,Data!$G$113,
Z32=15,Data!$G$114,
Z32=16,Data!$G$115,
Z32=17,Data!$G$116,
Z32=18,Data!$G$117,
Z32=19,Data!$G$118,
Z32=20,Data!$G$119,
Z32=21,Data!$G$120,
Z32=0,Data!$G$121))
*K32/1000,"")</f>
        <v/>
      </c>
      <c r="AD32" s="949" t="str">
        <f>IFERROR((ifs(
Z32=1,Data!$H$100,
Z32=2,Data!$H$101,
Z32=3,Data!$H$102,
Z32=4,Data!$H$103,
Z32=5,Data!$H$104,
Z32=6,Data!$H$105,
Z32=7,Data!$H$106,
Z32=8,Data!$H$107,
Z32=9,Data!$H$108,
Z32=10,Data!H$109,
Z32=11,Data!H$110,
Z32=12,Data!H$111,
Z32=13,Data!$H$112,
Z32=14,Data!$H$113,
Z32=15,Data!$H$114,
Z32=16,Data!$H$115,
Z32=17,Data!$H$116,
Z32=18,Data!$H$117,
Z32=19,Data!$H$118,
Z32=20,Data!$H$119,
Z32=21,Data!$H$120,
Z32=0,Data!$H$121))*K32/1000,"")</f>
        <v/>
      </c>
      <c r="AE32" s="948" t="str">
        <f>IFERROR((ifs(
Z32=1,Data!$I$100,
Z32=2,Data!$I$101,
Z32=3,Data!$I$102,
Z32=4,Data!$I$103,
Z32=5,Data!$I$104,
Z32=6,Data!$I$105,
Z32=7,Data!$I$106,
Z32=8,Data!$I$107,
Z32=9,Data!$I$108,
Z32=10,Data!I$109,
Z32=11,Data!I$110,
Z32=12,Data!I$111,
Z32=13,Data!$I$112,
Z32=14,Data!$I$113,
Z32=15,Data!$I$114,
Z32=16,Data!$I$115,
Z32=17,Data!$I$116,
Z32=18,Data!$I$117,
Z32=19,Data!$I$118,
Z32=20,Data!$I$119,
Z32=21,Data!$I$120,
Z32=0,Data!$I$121)*K32/1000),"")</f>
        <v/>
      </c>
      <c r="AF32" s="947" t="str">
        <f>IFERROR((ifs(
Z32=1,Data!$J$100,
Z32=2,Data!$J$101,
Z32=3,Data!$J$102,
Z32=4,Data!$J$103,
Z32=5,Data!$J$104,
Z32=6,Data!$J$105,
Z32=7,Data!$J$106,
Z32=8,Data!$J$107,
Z32=9,Data!$J$108,
Z32=10,Data!J$109,
Z32=11,Data!J$110,
Z32=12,Data!J$111,
Z32=13,Data!J$112,
Z32=14,Data!$J$113,
Z32=15,Data!$J$114,
Z32=16,Data!$J$115,
Z32=17,Data!$J$116,
Z32=18,Data!$J$117,
Z32=19,Data!$J$118,
Z32=20,Data!$J$119,
Z32=21,Data!$J$120,
Z32=0,Data!$J$121)*K32),"")</f>
        <v/>
      </c>
      <c r="AG32" s="947" t="str">
        <f>IFERROR((ifs(
Z32=1,Data!$K$100,
Z32=2,Data!$K$101,
Z32=3,Data!$K$102,
Z32=4,Data!$K$103,
Z32=5,Data!$K$104,
Z32=6,Data!$K$105,
Z32=7,Data!$K$106,
Z32=8,Data!$K$107,
Z32=9,Data!$K$108,
Z32=10,Data!K$109,
Z32=11,Data!K$110,
Z32=12,Data!K$111,
Z32=13,Data!$K$112,
Z32=14,Data!$K$113,
Z32=15,Data!$K$114,
Z32=16,Data!$K$115,
Z32=17,Data!$K$116,
Z32=18,Data!$K$117,
Z32=19,Data!$K$118,
Z32=20,Data!$K$119,
Z32=21,Data!$K$120,
Z32=0,Data!$K$121)*K32),"")</f>
        <v/>
      </c>
      <c r="AH32" s="947" t="str">
        <f>IFERROR((ifs(
Z32=1,Data!$L$100,
Z32=2,Data!$L$101,
Z32=3,Data!$L$102,
Z32=4,Data!$L$103,
Z32=5,Data!$L$104,
Z32=6,Data!$L$105,
Z32=7,Data!$L$106,
Z32=8,Data!$L$107,
Z32=9,Data!$L$108,
Z32=10,Data!L$109,
Z32=11,Data!L$110,
Z32=12,Data!L$111,
Z32=13,Data!$L$112,
Z32=14,Data!$L$113,
Z32=15,Data!$L$114,
Z32=16,Data!$L$115,
Z32=17,Data!$L$116,
Z32=18,Data!$L$117,
Z32=19,Data!$L$118,
Z32=20,Data!$L$119,
Z32=21,Data!$L$120,
Z32=0,Data!$L$121)*K32),"")</f>
        <v/>
      </c>
      <c r="AI32" s="950" t="str">
        <f>'Registro Veh'!J44</f>
        <v/>
      </c>
      <c r="AJ32" s="950" t="str">
        <f>'Registro Veh'!M44</f>
        <v/>
      </c>
      <c r="AK32" s="951"/>
      <c r="AL32" s="951"/>
      <c r="AM32" s="951"/>
      <c r="AN32" s="951"/>
    </row>
    <row r="33">
      <c r="A33" s="941" t="str">
        <f>'Registro Veh'!B44</f>
        <v/>
      </c>
      <c r="B33" s="941" t="str">
        <f>Equipo!$F$2</f>
        <v>4.0</v>
      </c>
      <c r="C33" s="941" t="str">
        <f>Equipo!$E$14</f>
        <v/>
      </c>
      <c r="D33" s="941" t="str">
        <f>Equipo!$E$10</f>
        <v/>
      </c>
      <c r="E33" s="941" t="str">
        <f>'Registro Veh'!C44</f>
        <v/>
      </c>
      <c r="F33" s="941" t="str">
        <f>'Registro Veh'!D44</f>
        <v/>
      </c>
      <c r="G33" s="941" t="str">
        <f>'Registro Veh'!E44</f>
        <v/>
      </c>
      <c r="H33" s="941" t="str">
        <f>'Registro Veh'!F44</f>
        <v/>
      </c>
      <c r="I33" s="942" t="str">
        <f>'Registro Veh'!G44</f>
        <v/>
      </c>
      <c r="J33" s="942" t="str">
        <f>'Registro Veh'!I44</f>
        <v/>
      </c>
      <c r="K33" s="942" t="str">
        <f>'Registro Veh'!K44</f>
        <v/>
      </c>
      <c r="L33" s="942" t="str">
        <f>'Registro Veh'!L44</f>
        <v/>
      </c>
      <c r="M33" s="942" t="str">
        <f>'Registro Veh'!N44</f>
        <v/>
      </c>
      <c r="N33" s="943" t="str">
        <f>IFERROR(IFS(E33='BBDD R'!$F$2,'BBDD R'!$G$2,E33='BBDD R'!$F$3,'BBDD R'!$G$3,E33='BBDD R'!$F$4,'BBDD R'!$G$4,E33='BBDD R'!$F$5,'BBDD R'!$G$5,E33='BBDD R'!$F$6,'BBDD R'!$G$6,E33='BBDD R'!$F$7,'BBDD R'!$G$7),"")</f>
        <v/>
      </c>
      <c r="O33" s="943" t="str">
        <f>IFERROR(IFS(E33='BBDD R'!$F$2,'BBDD R'!$H$2,E33='BBDD R'!$F$3,'BBDD R'!$H$3,E33='BBDD R'!$F$4,'BBDD R'!$H$4,E33='BBDD R'!$F$5,'BBDD R'!$H$5,E33='BBDD R'!$F$6,'BBDD R'!$H$6,E33='BBDD R'!$F$7,'BBDD R'!$H$7),"")</f>
        <v/>
      </c>
      <c r="P33" s="944" t="str">
        <f>IFERROR(IFS(E33='BBDD R'!$F$2,'BBDD R'!$I$2,E33='BBDD R'!$F$3,'BBDD R'!$I$3,E33='BBDD R'!$F$4,'BBDD R'!$I$4,E33='BBDD R'!$F$5,'BBDD R'!$I$5,E33='BBDD R'!$F$6,'BBDD R'!$I$6,E33='BBDD R'!$F$7,'BBDD R'!$I$7),"")</f>
        <v/>
      </c>
      <c r="Q33" s="945" t="str">
        <f>IFERROR(IFS(E33='BBDD R'!$F$2,'BBDD R'!$J$2,E33='BBDD R'!$F$3,'BBDD R'!$J$3,E33='BBDD R'!$F$4,'BBDD R'!$J$4,E33='BBDD R'!$F$5,'BBDD R'!$J$5,E33='BBDD R'!$F$6,'BBDD R'!$J$6,E33='BBDD R'!$F$7,'BBDD R'!$J$7))</f>
        <v/>
      </c>
      <c r="R33" s="945" t="str">
        <f>IFERROR(IFS(E33='BBDD R'!$F$2,'BBDD R'!$K$2,E33='BBDD R'!$F$3,'BBDD R'!$K$3,E33='BBDD R'!$F$4,'BBDD R'!$K$4,E33='BBDD R'!$F$5,'BBDD R'!$K$5,E33='BBDD R'!$F$6,'BBDD R'!$K$6,E33='BBDD R'!$F$7,'BBDD R'!$K$7),"")</f>
        <v/>
      </c>
      <c r="S33" s="944" t="str">
        <f>IFERROR(IFS(E33='BBDD R'!$F$2,'BBDD R'!$L$2,E33='BBDD R'!$F$3,'BBDD R'!$L$3,E33='BBDD R'!$F$4,'BBDD R'!$L$4,E33='BBDD R'!$F$5,'BBDD R'!$L$5,E33='BBDD R'!$F$6,'BBDD R'!$L$6,E33='BBDD R'!$F$7,'BBDD R'!$L$7),"")</f>
        <v/>
      </c>
      <c r="T33" s="944" t="str">
        <f>IFERROR(IFS(E33='BBDD R'!$F$2,'BBDD R'!$M$2,E33='BBDD R'!$F$3,'BBDD R'!$M$3,E33='BBDD R'!$F$4,'BBDD R'!$M$4,E33='BBDD R'!$F$5,'BBDD R'!$M$5,E33='BBDD R'!$F$6,'BBDD R'!$M$6,E33='BBDD R'!$F$7,'BBDD R'!$M$7),"")</f>
        <v/>
      </c>
      <c r="U33" s="944" t="str">
        <f>IFERROR(IFS(E33='BBDD R'!$F$2,'BBDD R'!$N$2,E33='BBDD R'!$F$3,'BBDD R'!$N$3,E33='BBDD R'!$F$4,'BBDD R'!$N$4,E33='BBDD R'!$F$5,'BBDD R'!$N$5,E33='BBDD R'!$F$6,'BBDD R'!$N$6,E33='BBDD R'!$F$7,'BBDD R'!$N$7),"")</f>
        <v/>
      </c>
      <c r="V33" s="944" t="str">
        <f>IFERROR(IFS(E33='BBDD R'!$F$2,'BBDD R'!$O$2,E33='BBDD R'!$F$3,'BBDD R'!$O$3,E33='BBDD R'!$F$4,'BBDD R'!$O$4,E33='BBDD R'!$F$5,'BBDD R'!$O$5,E33='BBDD R'!$F$6,'BBDD R'!$O$6,E33='BBDD R'!$F$7,'BBDD R'!$O$7),"")</f>
        <v/>
      </c>
      <c r="W33" s="946" t="str">
        <f>IFERROR(IFS(E33='BBDD R'!$F$2,'BBDD R'!$P$2,E33='BBDD R'!$F$3,'BBDD R'!$P$3,E33='BBDD R'!$F$4,'BBDD R'!$P$4,E33='BBDD R'!$F$5,'BBDD R'!$P$5,E33='BBDD R'!$F$6,'BBDD R'!$P$6,E33='BBDD R'!$F$7,'BBDD R'!$P$7),"")</f>
        <v/>
      </c>
      <c r="X33" s="944" t="str">
        <f>IFERROR(IFS(E33='BBDD R'!$F$2,'BBDD R'!$Q$2,E33='BBDD R'!$F$3,'BBDD R'!$Q$3,E33='BBDD R'!$F$4,'BBDD R'!$Q$4,E33='BBDD R'!$F$5,'BBDD R'!$Q$5,E33='BBDD R'!$F$6,'BBDD R'!$Q$6,E33='BBDD R'!$F$7,'BBDD R'!$Q$7),"")</f>
        <v/>
      </c>
      <c r="Y33" s="944" t="str">
        <f>IFERROR(IFS(E33='BBDD R'!$F$2,'BBDD R'!$R$2,E33='BBDD R'!$F$3,'BBDD R'!$R$3,E33='BBDD R'!$F$4,'BBDD R'!$R$4,E33='BBDD R'!$F$5,'BBDD R'!$R$5,E33='BBDD R'!$F$6,'BBDD R'!$R$6,E33='BBDD R'!$F$7,'BBDD R'!$R$7),"")</f>
        <v/>
      </c>
      <c r="Z33" s="944" t="str">
        <f t="array" ref="Z33">IFERROR(ifs(AND(M33="Gasolina",O33="Vehículo Liviano (Sedán, Compacto)"),1
,AND(M33="Gasolina",O33="Vehículo Liviano (SUV, Jeep, Station Wagon)"),2
,AND(M33="Gasolina",O33="Utilitario, Furgón"),3
,AND(M33="Gasolina",O33="Camioneta 4x2"),4
,AND(M33="Gasolina",O33="Camioneta 4x4"),5
,AND(M33="Gasolina",O33="Camión liviano (hasta 3.5 ton)"),6
,AND(M33="Gasolina",O33="Camión mediano"),7
,AND(M33="Gasolina",O33="Camión pesado"),8
,AND(M33="Gasolina",O33="Maquinaria"),9
,AND(M33="Gasolina",O33="Otro (especifique): "),10
,AND(M33="Diesel",O33="Vehículo Liviano (Sedán, Compacto)"),11
,AND(M33="Diesel",O33="Vehículo Liviano (SUV, Jeep, Station Wagon)"),12
,AND(M33="Diesel",O33="Utilitario, Furgón"),13
,AND(M33="Diesel",O33="Camioneta 4x2"),14
,AND(M33="Diesel",O33="Camioneta 4x4"),15
,AND(M33="Diesel",O33="Camión liviano (hasta 3.5 ton)"),16
,AND(M33="Diesel",O33="Camión mediano"),17
,AND(M33="Diesel",O33="Camión pesado"),18
,AND(M33="Diesel",O33="Maquinaria"),19
,AND(M33="Diesel",O33="Otro (especifique): "),20
,O33="Selecciona...",21),"")</f>
        <v/>
      </c>
      <c r="AA33" s="947" t="str">
        <f>IFERROR((ifs(Z33=1,Data!$D$100,Z33=2,Data!$D$101,Z33=3,Data!$D$102,Z33=4,Data!$D$103,Z33=5,Data!$D$104,Z33=6,Data!$D$105,Z33=7,Data!$D$106,Z33=8,Data!$D$107,Z33=9,Data!$D$108,Z33=10,Data!$D$109,Z33=11,Data!$D$110,Z33=12,Data!$D$111,Z33=13,Data!$D$112,Z33=14,Data!$D$113,Z33=15,Data!$D$114,Z33=16,Data!$D$115,Z33=17,Data!$D$116,Z33=18,Data!$D$117,Z33=19,Data!$D$118,Z33=20,Data!$D$119,Z33=21,Data!$D$120,Z33=0,Data!$D$121))*K33,"")</f>
        <v/>
      </c>
      <c r="AB33" s="947" t="str">
        <f>IFERROR((ifs(Z33=1,Data!$E$100,Z33=2,Data!$E$101,Z33=3,Data!$E$102,Z33=4,Data!$E$103,Z33=5,Data!$E$104,Z33=6,Data!$E$105,Z33=7,Data!$E$106,Z33=8,Data!$E$107,Z33=9,Data!$E$108,Z33=10,Data!$E$109,Z33=11,Data!$E$110,Z33=12,Data!$E$111,Z33=13,Data!$E$112,Z33=14,Data!$E$113,Z33=15,Data!$E$114,Z33=16,Data!$E$115,Z33=17,Data!$E$116,Z33=18,Data!$E$117,Z33=19,Data!$E$118,Z33=20,Data!$E$119,Z33=21,Data!$E$120,Z33=0,Data!$E$121))*K33/1000,"")</f>
        <v/>
      </c>
      <c r="AC33" s="948" t="str">
        <f>IFERROR((ifs(
Z33=1,Data!$G$100,
Z33=2,Data!$G$101,
Z33=3,Data!$G$102,
Z33=4,Data!$G$103,
Z33=5,Data!$G$104,
Z33=6,Data!$G$105,
Z33=7,Data!$G$106,
Z33=8,Data!$G$107,
Z33=9,Data!$G$108,
Z33=10,Data!G$109,
Z33=11,Data!G$110,
Z33=12,Data!G$111,
Z33=13,Data!$G$112,
Z33=14,Data!$G$113,
Z33=15,Data!$G$114,
Z33=16,Data!$G$115,
Z33=17,Data!$G$116,
Z33=18,Data!$G$117,
Z33=19,Data!$G$118,
Z33=20,Data!$G$119,
Z33=21,Data!$G$120,
Z33=0,Data!$G$121))
*K33/1000,"")</f>
        <v/>
      </c>
      <c r="AD33" s="949" t="str">
        <f>IFERROR((ifs(
Z33=1,Data!$H$100,
Z33=2,Data!$H$101,
Z33=3,Data!$H$102,
Z33=4,Data!$H$103,
Z33=5,Data!$H$104,
Z33=6,Data!$H$105,
Z33=7,Data!$H$106,
Z33=8,Data!$H$107,
Z33=9,Data!$H$108,
Z33=10,Data!H$109,
Z33=11,Data!H$110,
Z33=12,Data!H$111,
Z33=13,Data!$H$112,
Z33=14,Data!$H$113,
Z33=15,Data!$H$114,
Z33=16,Data!$H$115,
Z33=17,Data!$H$116,
Z33=18,Data!$H$117,
Z33=19,Data!$H$118,
Z33=20,Data!$H$119,
Z33=21,Data!$H$120,
Z33=0,Data!$H$121))*K33/1000,"")</f>
        <v/>
      </c>
      <c r="AE33" s="948" t="str">
        <f>IFERROR((ifs(
Z33=1,Data!$I$100,
Z33=2,Data!$I$101,
Z33=3,Data!$I$102,
Z33=4,Data!$I$103,
Z33=5,Data!$I$104,
Z33=6,Data!$I$105,
Z33=7,Data!$I$106,
Z33=8,Data!$I$107,
Z33=9,Data!$I$108,
Z33=10,Data!I$109,
Z33=11,Data!I$110,
Z33=12,Data!I$111,
Z33=13,Data!$I$112,
Z33=14,Data!$I$113,
Z33=15,Data!$I$114,
Z33=16,Data!$I$115,
Z33=17,Data!$I$116,
Z33=18,Data!$I$117,
Z33=19,Data!$I$118,
Z33=20,Data!$I$119,
Z33=21,Data!$I$120,
Z33=0,Data!$I$121)*K33/1000),"")</f>
        <v/>
      </c>
      <c r="AF33" s="947" t="str">
        <f>IFERROR((ifs(
Z33=1,Data!$J$100,
Z33=2,Data!$J$101,
Z33=3,Data!$J$102,
Z33=4,Data!$J$103,
Z33=5,Data!$J$104,
Z33=6,Data!$J$105,
Z33=7,Data!$J$106,
Z33=8,Data!$J$107,
Z33=9,Data!$J$108,
Z33=10,Data!J$109,
Z33=11,Data!J$110,
Z33=12,Data!J$111,
Z33=13,Data!J$112,
Z33=14,Data!$J$113,
Z33=15,Data!$J$114,
Z33=16,Data!$J$115,
Z33=17,Data!$J$116,
Z33=18,Data!$J$117,
Z33=19,Data!$J$118,
Z33=20,Data!$J$119,
Z33=21,Data!$J$120,
Z33=0,Data!$J$121)*K33),"")</f>
        <v/>
      </c>
      <c r="AG33" s="947" t="str">
        <f>IFERROR((ifs(
Z33=1,Data!$K$100,
Z33=2,Data!$K$101,
Z33=3,Data!$K$102,
Z33=4,Data!$K$103,
Z33=5,Data!$K$104,
Z33=6,Data!$K$105,
Z33=7,Data!$K$106,
Z33=8,Data!$K$107,
Z33=9,Data!$K$108,
Z33=10,Data!K$109,
Z33=11,Data!K$110,
Z33=12,Data!K$111,
Z33=13,Data!$K$112,
Z33=14,Data!$K$113,
Z33=15,Data!$K$114,
Z33=16,Data!$K$115,
Z33=17,Data!$K$116,
Z33=18,Data!$K$117,
Z33=19,Data!$K$118,
Z33=20,Data!$K$119,
Z33=21,Data!$K$120,
Z33=0,Data!$K$121)*K33),"")</f>
        <v/>
      </c>
      <c r="AH33" s="947" t="str">
        <f>IFERROR((ifs(
Z33=1,Data!$L$100,
Z33=2,Data!$L$101,
Z33=3,Data!$L$102,
Z33=4,Data!$L$103,
Z33=5,Data!$L$104,
Z33=6,Data!$L$105,
Z33=7,Data!$L$106,
Z33=8,Data!$L$107,
Z33=9,Data!$L$108,
Z33=10,Data!L$109,
Z33=11,Data!L$110,
Z33=12,Data!L$111,
Z33=13,Data!$L$112,
Z33=14,Data!$L$113,
Z33=15,Data!$L$114,
Z33=16,Data!$L$115,
Z33=17,Data!$L$116,
Z33=18,Data!$L$117,
Z33=19,Data!$L$118,
Z33=20,Data!$L$119,
Z33=21,Data!$L$120,
Z33=0,Data!$L$121)*K33),"")</f>
        <v/>
      </c>
      <c r="AI33" s="950" t="str">
        <f>'Registro Veh'!J45</f>
        <v/>
      </c>
      <c r="AJ33" s="950" t="str">
        <f>'Registro Veh'!M45</f>
        <v/>
      </c>
      <c r="AK33" s="951"/>
      <c r="AL33" s="951"/>
      <c r="AM33" s="951"/>
      <c r="AN33" s="951"/>
    </row>
    <row r="34">
      <c r="A34" s="941" t="str">
        <f>'Registro Veh'!B45</f>
        <v/>
      </c>
      <c r="B34" s="941" t="str">
        <f>Equipo!$F$2</f>
        <v>4.0</v>
      </c>
      <c r="C34" s="941" t="str">
        <f>Equipo!$E$14</f>
        <v/>
      </c>
      <c r="D34" s="941" t="str">
        <f>Equipo!$E$10</f>
        <v/>
      </c>
      <c r="E34" s="941" t="str">
        <f>'Registro Veh'!C45</f>
        <v/>
      </c>
      <c r="F34" s="941" t="str">
        <f>'Registro Veh'!D45</f>
        <v/>
      </c>
      <c r="G34" s="941" t="str">
        <f>'Registro Veh'!E45</f>
        <v/>
      </c>
      <c r="H34" s="941" t="str">
        <f>'Registro Veh'!F45</f>
        <v/>
      </c>
      <c r="I34" s="942" t="str">
        <f>'Registro Veh'!G45</f>
        <v/>
      </c>
      <c r="J34" s="942" t="str">
        <f>'Registro Veh'!I45</f>
        <v/>
      </c>
      <c r="K34" s="942" t="str">
        <f>'Registro Veh'!K45</f>
        <v/>
      </c>
      <c r="L34" s="942" t="str">
        <f>'Registro Veh'!L45</f>
        <v/>
      </c>
      <c r="M34" s="942" t="str">
        <f>'Registro Veh'!N45</f>
        <v/>
      </c>
      <c r="N34" s="943" t="str">
        <f>IFERROR(IFS(E34='BBDD R'!$F$2,'BBDD R'!$G$2,E34='BBDD R'!$F$3,'BBDD R'!$G$3,E34='BBDD R'!$F$4,'BBDD R'!$G$4,E34='BBDD R'!$F$5,'BBDD R'!$G$5,E34='BBDD R'!$F$6,'BBDD R'!$G$6,E34='BBDD R'!$F$7,'BBDD R'!$G$7),"")</f>
        <v/>
      </c>
      <c r="O34" s="943" t="str">
        <f>IFERROR(IFS(E34='BBDD R'!$F$2,'BBDD R'!$H$2,E34='BBDD R'!$F$3,'BBDD R'!$H$3,E34='BBDD R'!$F$4,'BBDD R'!$H$4,E34='BBDD R'!$F$5,'BBDD R'!$H$5,E34='BBDD R'!$F$6,'BBDD R'!$H$6,E34='BBDD R'!$F$7,'BBDD R'!$H$7),"")</f>
        <v/>
      </c>
      <c r="P34" s="944" t="str">
        <f>IFERROR(IFS(E34='BBDD R'!$F$2,'BBDD R'!$I$2,E34='BBDD R'!$F$3,'BBDD R'!$I$3,E34='BBDD R'!$F$4,'BBDD R'!$I$4,E34='BBDD R'!$F$5,'BBDD R'!$I$5,E34='BBDD R'!$F$6,'BBDD R'!$I$6,E34='BBDD R'!$F$7,'BBDD R'!$I$7),"")</f>
        <v/>
      </c>
      <c r="Q34" s="945" t="str">
        <f>IFERROR(IFS(E34='BBDD R'!$F$2,'BBDD R'!$J$2,E34='BBDD R'!$F$3,'BBDD R'!$J$3,E34='BBDD R'!$F$4,'BBDD R'!$J$4,E34='BBDD R'!$F$5,'BBDD R'!$J$5,E34='BBDD R'!$F$6,'BBDD R'!$J$6,E34='BBDD R'!$F$7,'BBDD R'!$J$7))</f>
        <v/>
      </c>
      <c r="R34" s="945" t="str">
        <f>IFERROR(IFS(E34='BBDD R'!$F$2,'BBDD R'!$K$2,E34='BBDD R'!$F$3,'BBDD R'!$K$3,E34='BBDD R'!$F$4,'BBDD R'!$K$4,E34='BBDD R'!$F$5,'BBDD R'!$K$5,E34='BBDD R'!$F$6,'BBDD R'!$K$6,E34='BBDD R'!$F$7,'BBDD R'!$K$7),"")</f>
        <v/>
      </c>
      <c r="S34" s="944" t="str">
        <f>IFERROR(IFS(E34='BBDD R'!$F$2,'BBDD R'!$L$2,E34='BBDD R'!$F$3,'BBDD R'!$L$3,E34='BBDD R'!$F$4,'BBDD R'!$L$4,E34='BBDD R'!$F$5,'BBDD R'!$L$5,E34='BBDD R'!$F$6,'BBDD R'!$L$6,E34='BBDD R'!$F$7,'BBDD R'!$L$7),"")</f>
        <v/>
      </c>
      <c r="T34" s="944" t="str">
        <f>IFERROR(IFS(E34='BBDD R'!$F$2,'BBDD R'!$M$2,E34='BBDD R'!$F$3,'BBDD R'!$M$3,E34='BBDD R'!$F$4,'BBDD R'!$M$4,E34='BBDD R'!$F$5,'BBDD R'!$M$5,E34='BBDD R'!$F$6,'BBDD R'!$M$6,E34='BBDD R'!$F$7,'BBDD R'!$M$7),"")</f>
        <v/>
      </c>
      <c r="U34" s="944" t="str">
        <f>IFERROR(IFS(E34='BBDD R'!$F$2,'BBDD R'!$N$2,E34='BBDD R'!$F$3,'BBDD R'!$N$3,E34='BBDD R'!$F$4,'BBDD R'!$N$4,E34='BBDD R'!$F$5,'BBDD R'!$N$5,E34='BBDD R'!$F$6,'BBDD R'!$N$6,E34='BBDD R'!$F$7,'BBDD R'!$N$7),"")</f>
        <v/>
      </c>
      <c r="V34" s="944" t="str">
        <f>IFERROR(IFS(E34='BBDD R'!$F$2,'BBDD R'!$O$2,E34='BBDD R'!$F$3,'BBDD R'!$O$3,E34='BBDD R'!$F$4,'BBDD R'!$O$4,E34='BBDD R'!$F$5,'BBDD R'!$O$5,E34='BBDD R'!$F$6,'BBDD R'!$O$6,E34='BBDD R'!$F$7,'BBDD R'!$O$7),"")</f>
        <v/>
      </c>
      <c r="W34" s="946" t="str">
        <f>IFERROR(IFS(E34='BBDD R'!$F$2,'BBDD R'!$P$2,E34='BBDD R'!$F$3,'BBDD R'!$P$3,E34='BBDD R'!$F$4,'BBDD R'!$P$4,E34='BBDD R'!$F$5,'BBDD R'!$P$5,E34='BBDD R'!$F$6,'BBDD R'!$P$6,E34='BBDD R'!$F$7,'BBDD R'!$P$7),"")</f>
        <v/>
      </c>
      <c r="X34" s="944" t="str">
        <f>IFERROR(IFS(E34='BBDD R'!$F$2,'BBDD R'!$Q$2,E34='BBDD R'!$F$3,'BBDD R'!$Q$3,E34='BBDD R'!$F$4,'BBDD R'!$Q$4,E34='BBDD R'!$F$5,'BBDD R'!$Q$5,E34='BBDD R'!$F$6,'BBDD R'!$Q$6,E34='BBDD R'!$F$7,'BBDD R'!$Q$7),"")</f>
        <v/>
      </c>
      <c r="Y34" s="944" t="str">
        <f>IFERROR(IFS(E34='BBDD R'!$F$2,'BBDD R'!$R$2,E34='BBDD R'!$F$3,'BBDD R'!$R$3,E34='BBDD R'!$F$4,'BBDD R'!$R$4,E34='BBDD R'!$F$5,'BBDD R'!$R$5,E34='BBDD R'!$F$6,'BBDD R'!$R$6,E34='BBDD R'!$F$7,'BBDD R'!$R$7),"")</f>
        <v/>
      </c>
      <c r="Z34" s="944" t="str">
        <f t="array" ref="Z34">IFERROR(ifs(AND(M34="Gasolina",O34="Vehículo Liviano (Sedán, Compacto)"),1
,AND(M34="Gasolina",O34="Vehículo Liviano (SUV, Jeep, Station Wagon)"),2
,AND(M34="Gasolina",O34="Utilitario, Furgón"),3
,AND(M34="Gasolina",O34="Camioneta 4x2"),4
,AND(M34="Gasolina",O34="Camioneta 4x4"),5
,AND(M34="Gasolina",O34="Camión liviano (hasta 3.5 ton)"),6
,AND(M34="Gasolina",O34="Camión mediano"),7
,AND(M34="Gasolina",O34="Camión pesado"),8
,AND(M34="Gasolina",O34="Maquinaria"),9
,AND(M34="Gasolina",O34="Otro (especifique): "),10
,AND(M34="Diesel",O34="Vehículo Liviano (Sedán, Compacto)"),11
,AND(M34="Diesel",O34="Vehículo Liviano (SUV, Jeep, Station Wagon)"),12
,AND(M34="Diesel",O34="Utilitario, Furgón"),13
,AND(M34="Diesel",O34="Camioneta 4x2"),14
,AND(M34="Diesel",O34="Camioneta 4x4"),15
,AND(M34="Diesel",O34="Camión liviano (hasta 3.5 ton)"),16
,AND(M34="Diesel",O34="Camión mediano"),17
,AND(M34="Diesel",O34="Camión pesado"),18
,AND(M34="Diesel",O34="Maquinaria"),19
,AND(M34="Diesel",O34="Otro (especifique): "),20
,O34="Selecciona...",21),"")</f>
        <v/>
      </c>
      <c r="AA34" s="947" t="str">
        <f>IFERROR((ifs(Z34=1,Data!$D$100,Z34=2,Data!$D$101,Z34=3,Data!$D$102,Z34=4,Data!$D$103,Z34=5,Data!$D$104,Z34=6,Data!$D$105,Z34=7,Data!$D$106,Z34=8,Data!$D$107,Z34=9,Data!$D$108,Z34=10,Data!$D$109,Z34=11,Data!$D$110,Z34=12,Data!$D$111,Z34=13,Data!$D$112,Z34=14,Data!$D$113,Z34=15,Data!$D$114,Z34=16,Data!$D$115,Z34=17,Data!$D$116,Z34=18,Data!$D$117,Z34=19,Data!$D$118,Z34=20,Data!$D$119,Z34=21,Data!$D$120,Z34=0,Data!$D$121))*K34,"")</f>
        <v/>
      </c>
      <c r="AB34" s="947" t="str">
        <f>IFERROR((ifs(Z34=1,Data!$E$100,Z34=2,Data!$E$101,Z34=3,Data!$E$102,Z34=4,Data!$E$103,Z34=5,Data!$E$104,Z34=6,Data!$E$105,Z34=7,Data!$E$106,Z34=8,Data!$E$107,Z34=9,Data!$E$108,Z34=10,Data!$E$109,Z34=11,Data!$E$110,Z34=12,Data!$E$111,Z34=13,Data!$E$112,Z34=14,Data!$E$113,Z34=15,Data!$E$114,Z34=16,Data!$E$115,Z34=17,Data!$E$116,Z34=18,Data!$E$117,Z34=19,Data!$E$118,Z34=20,Data!$E$119,Z34=21,Data!$E$120,Z34=0,Data!$E$121))*K34/1000,"")</f>
        <v/>
      </c>
      <c r="AC34" s="948" t="str">
        <f>IFERROR((ifs(
Z34=1,Data!$G$100,
Z34=2,Data!$G$101,
Z34=3,Data!$G$102,
Z34=4,Data!$G$103,
Z34=5,Data!$G$104,
Z34=6,Data!$G$105,
Z34=7,Data!$G$106,
Z34=8,Data!$G$107,
Z34=9,Data!$G$108,
Z34=10,Data!G$109,
Z34=11,Data!G$110,
Z34=12,Data!G$111,
Z34=13,Data!$G$112,
Z34=14,Data!$G$113,
Z34=15,Data!$G$114,
Z34=16,Data!$G$115,
Z34=17,Data!$G$116,
Z34=18,Data!$G$117,
Z34=19,Data!$G$118,
Z34=20,Data!$G$119,
Z34=21,Data!$G$120,
Z34=0,Data!$G$121))
*K34/1000,"")</f>
        <v/>
      </c>
      <c r="AD34" s="949" t="str">
        <f>IFERROR((ifs(
Z34=1,Data!$H$100,
Z34=2,Data!$H$101,
Z34=3,Data!$H$102,
Z34=4,Data!$H$103,
Z34=5,Data!$H$104,
Z34=6,Data!$H$105,
Z34=7,Data!$H$106,
Z34=8,Data!$H$107,
Z34=9,Data!$H$108,
Z34=10,Data!H$109,
Z34=11,Data!H$110,
Z34=12,Data!H$111,
Z34=13,Data!$H$112,
Z34=14,Data!$H$113,
Z34=15,Data!$H$114,
Z34=16,Data!$H$115,
Z34=17,Data!$H$116,
Z34=18,Data!$H$117,
Z34=19,Data!$H$118,
Z34=20,Data!$H$119,
Z34=21,Data!$H$120,
Z34=0,Data!$H$121))*K34/1000,"")</f>
        <v/>
      </c>
      <c r="AE34" s="948" t="str">
        <f>IFERROR((ifs(
Z34=1,Data!$I$100,
Z34=2,Data!$I$101,
Z34=3,Data!$I$102,
Z34=4,Data!$I$103,
Z34=5,Data!$I$104,
Z34=6,Data!$I$105,
Z34=7,Data!$I$106,
Z34=8,Data!$I$107,
Z34=9,Data!$I$108,
Z34=10,Data!I$109,
Z34=11,Data!I$110,
Z34=12,Data!I$111,
Z34=13,Data!$I$112,
Z34=14,Data!$I$113,
Z34=15,Data!$I$114,
Z34=16,Data!$I$115,
Z34=17,Data!$I$116,
Z34=18,Data!$I$117,
Z34=19,Data!$I$118,
Z34=20,Data!$I$119,
Z34=21,Data!$I$120,
Z34=0,Data!$I$121)*K34/1000),"")</f>
        <v/>
      </c>
      <c r="AF34" s="947" t="str">
        <f>IFERROR((ifs(
Z34=1,Data!$J$100,
Z34=2,Data!$J$101,
Z34=3,Data!$J$102,
Z34=4,Data!$J$103,
Z34=5,Data!$J$104,
Z34=6,Data!$J$105,
Z34=7,Data!$J$106,
Z34=8,Data!$J$107,
Z34=9,Data!$J$108,
Z34=10,Data!J$109,
Z34=11,Data!J$110,
Z34=12,Data!J$111,
Z34=13,Data!J$112,
Z34=14,Data!$J$113,
Z34=15,Data!$J$114,
Z34=16,Data!$J$115,
Z34=17,Data!$J$116,
Z34=18,Data!$J$117,
Z34=19,Data!$J$118,
Z34=20,Data!$J$119,
Z34=21,Data!$J$120,
Z34=0,Data!$J$121)*K34),"")</f>
        <v/>
      </c>
      <c r="AG34" s="947" t="str">
        <f>IFERROR((ifs(
Z34=1,Data!$K$100,
Z34=2,Data!$K$101,
Z34=3,Data!$K$102,
Z34=4,Data!$K$103,
Z34=5,Data!$K$104,
Z34=6,Data!$K$105,
Z34=7,Data!$K$106,
Z34=8,Data!$K$107,
Z34=9,Data!$K$108,
Z34=10,Data!K$109,
Z34=11,Data!K$110,
Z34=12,Data!K$111,
Z34=13,Data!$K$112,
Z34=14,Data!$K$113,
Z34=15,Data!$K$114,
Z34=16,Data!$K$115,
Z34=17,Data!$K$116,
Z34=18,Data!$K$117,
Z34=19,Data!$K$118,
Z34=20,Data!$K$119,
Z34=21,Data!$K$120,
Z34=0,Data!$K$121)*K34),"")</f>
        <v/>
      </c>
      <c r="AH34" s="947" t="str">
        <f>IFERROR((ifs(
Z34=1,Data!$L$100,
Z34=2,Data!$L$101,
Z34=3,Data!$L$102,
Z34=4,Data!$L$103,
Z34=5,Data!$L$104,
Z34=6,Data!$L$105,
Z34=7,Data!$L$106,
Z34=8,Data!$L$107,
Z34=9,Data!$L$108,
Z34=10,Data!L$109,
Z34=11,Data!L$110,
Z34=12,Data!L$111,
Z34=13,Data!$L$112,
Z34=14,Data!$L$113,
Z34=15,Data!$L$114,
Z34=16,Data!$L$115,
Z34=17,Data!$L$116,
Z34=18,Data!$L$117,
Z34=19,Data!$L$118,
Z34=20,Data!$L$119,
Z34=21,Data!$L$120,
Z34=0,Data!$L$121)*K34),"")</f>
        <v/>
      </c>
      <c r="AI34" s="950" t="str">
        <f>'Registro Veh'!J46</f>
        <v/>
      </c>
      <c r="AJ34" s="950" t="str">
        <f>'Registro Veh'!M46</f>
        <v/>
      </c>
      <c r="AK34" s="951"/>
      <c r="AL34" s="951"/>
      <c r="AM34" s="951"/>
      <c r="AN34" s="951"/>
    </row>
    <row r="35">
      <c r="A35" s="941" t="str">
        <f>'Registro Veh'!B46</f>
        <v/>
      </c>
      <c r="B35" s="941" t="str">
        <f>Equipo!$F$2</f>
        <v>4.0</v>
      </c>
      <c r="C35" s="941" t="str">
        <f>Equipo!$E$14</f>
        <v/>
      </c>
      <c r="D35" s="941" t="str">
        <f>Equipo!$E$10</f>
        <v/>
      </c>
      <c r="E35" s="941" t="str">
        <f>'Registro Veh'!C46</f>
        <v/>
      </c>
      <c r="F35" s="941" t="str">
        <f>'Registro Veh'!D46</f>
        <v/>
      </c>
      <c r="G35" s="941" t="str">
        <f>'Registro Veh'!E46</f>
        <v/>
      </c>
      <c r="H35" s="941" t="str">
        <f>'Registro Veh'!F46</f>
        <v/>
      </c>
      <c r="I35" s="942" t="str">
        <f>'Registro Veh'!G46</f>
        <v/>
      </c>
      <c r="J35" s="942" t="str">
        <f>'Registro Veh'!I46</f>
        <v/>
      </c>
      <c r="K35" s="942" t="str">
        <f>'Registro Veh'!K46</f>
        <v/>
      </c>
      <c r="L35" s="942" t="str">
        <f>'Registro Veh'!L46</f>
        <v/>
      </c>
      <c r="M35" s="942" t="str">
        <f>'Registro Veh'!N46</f>
        <v/>
      </c>
      <c r="N35" s="943" t="str">
        <f>IFERROR(IFS(E35='BBDD R'!$F$2,'BBDD R'!$G$2,E35='BBDD R'!$F$3,'BBDD R'!$G$3,E35='BBDD R'!$F$4,'BBDD R'!$G$4,E35='BBDD R'!$F$5,'BBDD R'!$G$5,E35='BBDD R'!$F$6,'BBDD R'!$G$6,E35='BBDD R'!$F$7,'BBDD R'!$G$7),"")</f>
        <v/>
      </c>
      <c r="O35" s="943" t="str">
        <f>IFERROR(IFS(E35='BBDD R'!$F$2,'BBDD R'!$H$2,E35='BBDD R'!$F$3,'BBDD R'!$H$3,E35='BBDD R'!$F$4,'BBDD R'!$H$4,E35='BBDD R'!$F$5,'BBDD R'!$H$5,E35='BBDD R'!$F$6,'BBDD R'!$H$6,E35='BBDD R'!$F$7,'BBDD R'!$H$7),"")</f>
        <v/>
      </c>
      <c r="P35" s="944" t="str">
        <f>IFERROR(IFS(E35='BBDD R'!$F$2,'BBDD R'!$I$2,E35='BBDD R'!$F$3,'BBDD R'!$I$3,E35='BBDD R'!$F$4,'BBDD R'!$I$4,E35='BBDD R'!$F$5,'BBDD R'!$I$5,E35='BBDD R'!$F$6,'BBDD R'!$I$6,E35='BBDD R'!$F$7,'BBDD R'!$I$7),"")</f>
        <v/>
      </c>
      <c r="Q35" s="945" t="str">
        <f>IFERROR(IFS(E35='BBDD R'!$F$2,'BBDD R'!$J$2,E35='BBDD R'!$F$3,'BBDD R'!$J$3,E35='BBDD R'!$F$4,'BBDD R'!$J$4,E35='BBDD R'!$F$5,'BBDD R'!$J$5,E35='BBDD R'!$F$6,'BBDD R'!$J$6,E35='BBDD R'!$F$7,'BBDD R'!$J$7))</f>
        <v/>
      </c>
      <c r="R35" s="945" t="str">
        <f>IFERROR(IFS(E35='BBDD R'!$F$2,'BBDD R'!$K$2,E35='BBDD R'!$F$3,'BBDD R'!$K$3,E35='BBDD R'!$F$4,'BBDD R'!$K$4,E35='BBDD R'!$F$5,'BBDD R'!$K$5,E35='BBDD R'!$F$6,'BBDD R'!$K$6,E35='BBDD R'!$F$7,'BBDD R'!$K$7),"")</f>
        <v/>
      </c>
      <c r="S35" s="944" t="str">
        <f>IFERROR(IFS(E35='BBDD R'!$F$2,'BBDD R'!$L$2,E35='BBDD R'!$F$3,'BBDD R'!$L$3,E35='BBDD R'!$F$4,'BBDD R'!$L$4,E35='BBDD R'!$F$5,'BBDD R'!$L$5,E35='BBDD R'!$F$6,'BBDD R'!$L$6,E35='BBDD R'!$F$7,'BBDD R'!$L$7),"")</f>
        <v/>
      </c>
      <c r="T35" s="944" t="str">
        <f>IFERROR(IFS(E35='BBDD R'!$F$2,'BBDD R'!$M$2,E35='BBDD R'!$F$3,'BBDD R'!$M$3,E35='BBDD R'!$F$4,'BBDD R'!$M$4,E35='BBDD R'!$F$5,'BBDD R'!$M$5,E35='BBDD R'!$F$6,'BBDD R'!$M$6,E35='BBDD R'!$F$7,'BBDD R'!$M$7),"")</f>
        <v/>
      </c>
      <c r="U35" s="944" t="str">
        <f>IFERROR(IFS(E35='BBDD R'!$F$2,'BBDD R'!$N$2,E35='BBDD R'!$F$3,'BBDD R'!$N$3,E35='BBDD R'!$F$4,'BBDD R'!$N$4,E35='BBDD R'!$F$5,'BBDD R'!$N$5,E35='BBDD R'!$F$6,'BBDD R'!$N$6,E35='BBDD R'!$F$7,'BBDD R'!$N$7),"")</f>
        <v/>
      </c>
      <c r="V35" s="944" t="str">
        <f>IFERROR(IFS(E35='BBDD R'!$F$2,'BBDD R'!$O$2,E35='BBDD R'!$F$3,'BBDD R'!$O$3,E35='BBDD R'!$F$4,'BBDD R'!$O$4,E35='BBDD R'!$F$5,'BBDD R'!$O$5,E35='BBDD R'!$F$6,'BBDD R'!$O$6,E35='BBDD R'!$F$7,'BBDD R'!$O$7),"")</f>
        <v/>
      </c>
      <c r="W35" s="946" t="str">
        <f>IFERROR(IFS(E35='BBDD R'!$F$2,'BBDD R'!$P$2,E35='BBDD R'!$F$3,'BBDD R'!$P$3,E35='BBDD R'!$F$4,'BBDD R'!$P$4,E35='BBDD R'!$F$5,'BBDD R'!$P$5,E35='BBDD R'!$F$6,'BBDD R'!$P$6,E35='BBDD R'!$F$7,'BBDD R'!$P$7),"")</f>
        <v/>
      </c>
      <c r="X35" s="944" t="str">
        <f>IFERROR(IFS(E35='BBDD R'!$F$2,'BBDD R'!$Q$2,E35='BBDD R'!$F$3,'BBDD R'!$Q$3,E35='BBDD R'!$F$4,'BBDD R'!$Q$4,E35='BBDD R'!$F$5,'BBDD R'!$Q$5,E35='BBDD R'!$F$6,'BBDD R'!$Q$6,E35='BBDD R'!$F$7,'BBDD R'!$Q$7),"")</f>
        <v/>
      </c>
      <c r="Y35" s="944" t="str">
        <f>IFERROR(IFS(E35='BBDD R'!$F$2,'BBDD R'!$R$2,E35='BBDD R'!$F$3,'BBDD R'!$R$3,E35='BBDD R'!$F$4,'BBDD R'!$R$4,E35='BBDD R'!$F$5,'BBDD R'!$R$5,E35='BBDD R'!$F$6,'BBDD R'!$R$6,E35='BBDD R'!$F$7,'BBDD R'!$R$7),"")</f>
        <v/>
      </c>
      <c r="Z35" s="944" t="str">
        <f t="array" ref="Z35">IFERROR(ifs(AND(M35="Gasolina",O35="Vehículo Liviano (Sedán, Compacto)"),1
,AND(M35="Gasolina",O35="Vehículo Liviano (SUV, Jeep, Station Wagon)"),2
,AND(M35="Gasolina",O35="Utilitario, Furgón"),3
,AND(M35="Gasolina",O35="Camioneta 4x2"),4
,AND(M35="Gasolina",O35="Camioneta 4x4"),5
,AND(M35="Gasolina",O35="Camión liviano (hasta 3.5 ton)"),6
,AND(M35="Gasolina",O35="Camión mediano"),7
,AND(M35="Gasolina",O35="Camión pesado"),8
,AND(M35="Gasolina",O35="Maquinaria"),9
,AND(M35="Gasolina",O35="Otro (especifique): "),10
,AND(M35="Diesel",O35="Vehículo Liviano (Sedán, Compacto)"),11
,AND(M35="Diesel",O35="Vehículo Liviano (SUV, Jeep, Station Wagon)"),12
,AND(M35="Diesel",O35="Utilitario, Furgón"),13
,AND(M35="Diesel",O35="Camioneta 4x2"),14
,AND(M35="Diesel",O35="Camioneta 4x4"),15
,AND(M35="Diesel",O35="Camión liviano (hasta 3.5 ton)"),16
,AND(M35="Diesel",O35="Camión mediano"),17
,AND(M35="Diesel",O35="Camión pesado"),18
,AND(M35="Diesel",O35="Maquinaria"),19
,AND(M35="Diesel",O35="Otro (especifique): "),20
,O35="Selecciona...",21),"")</f>
        <v/>
      </c>
      <c r="AA35" s="947" t="str">
        <f>IFERROR((ifs(Z35=1,Data!$D$100,Z35=2,Data!$D$101,Z35=3,Data!$D$102,Z35=4,Data!$D$103,Z35=5,Data!$D$104,Z35=6,Data!$D$105,Z35=7,Data!$D$106,Z35=8,Data!$D$107,Z35=9,Data!$D$108,Z35=10,Data!$D$109,Z35=11,Data!$D$110,Z35=12,Data!$D$111,Z35=13,Data!$D$112,Z35=14,Data!$D$113,Z35=15,Data!$D$114,Z35=16,Data!$D$115,Z35=17,Data!$D$116,Z35=18,Data!$D$117,Z35=19,Data!$D$118,Z35=20,Data!$D$119,Z35=21,Data!$D$120,Z35=0,Data!$D$121))*K35,"")</f>
        <v/>
      </c>
      <c r="AB35" s="947" t="str">
        <f>IFERROR((ifs(Z35=1,Data!$E$100,Z35=2,Data!$E$101,Z35=3,Data!$E$102,Z35=4,Data!$E$103,Z35=5,Data!$E$104,Z35=6,Data!$E$105,Z35=7,Data!$E$106,Z35=8,Data!$E$107,Z35=9,Data!$E$108,Z35=10,Data!$E$109,Z35=11,Data!$E$110,Z35=12,Data!$E$111,Z35=13,Data!$E$112,Z35=14,Data!$E$113,Z35=15,Data!$E$114,Z35=16,Data!$E$115,Z35=17,Data!$E$116,Z35=18,Data!$E$117,Z35=19,Data!$E$118,Z35=20,Data!$E$119,Z35=21,Data!$E$120,Z35=0,Data!$E$121))*K35/1000,"")</f>
        <v/>
      </c>
      <c r="AC35" s="948" t="str">
        <f>IFERROR((ifs(
Z35=1,Data!$G$100,
Z35=2,Data!$G$101,
Z35=3,Data!$G$102,
Z35=4,Data!$G$103,
Z35=5,Data!$G$104,
Z35=6,Data!$G$105,
Z35=7,Data!$G$106,
Z35=8,Data!$G$107,
Z35=9,Data!$G$108,
Z35=10,Data!G$109,
Z35=11,Data!G$110,
Z35=12,Data!G$111,
Z35=13,Data!$G$112,
Z35=14,Data!$G$113,
Z35=15,Data!$G$114,
Z35=16,Data!$G$115,
Z35=17,Data!$G$116,
Z35=18,Data!$G$117,
Z35=19,Data!$G$118,
Z35=20,Data!$G$119,
Z35=21,Data!$G$120,
Z35=0,Data!$G$121))
*K35/1000,"")</f>
        <v/>
      </c>
      <c r="AD35" s="949" t="str">
        <f>IFERROR((ifs(
Z35=1,Data!$H$100,
Z35=2,Data!$H$101,
Z35=3,Data!$H$102,
Z35=4,Data!$H$103,
Z35=5,Data!$H$104,
Z35=6,Data!$H$105,
Z35=7,Data!$H$106,
Z35=8,Data!$H$107,
Z35=9,Data!$H$108,
Z35=10,Data!H$109,
Z35=11,Data!H$110,
Z35=12,Data!H$111,
Z35=13,Data!$H$112,
Z35=14,Data!$H$113,
Z35=15,Data!$H$114,
Z35=16,Data!$H$115,
Z35=17,Data!$H$116,
Z35=18,Data!$H$117,
Z35=19,Data!$H$118,
Z35=20,Data!$H$119,
Z35=21,Data!$H$120,
Z35=0,Data!$H$121))*K35/1000,"")</f>
        <v/>
      </c>
      <c r="AE35" s="948" t="str">
        <f>IFERROR((ifs(
Z35=1,Data!$I$100,
Z35=2,Data!$I$101,
Z35=3,Data!$I$102,
Z35=4,Data!$I$103,
Z35=5,Data!$I$104,
Z35=6,Data!$I$105,
Z35=7,Data!$I$106,
Z35=8,Data!$I$107,
Z35=9,Data!$I$108,
Z35=10,Data!I$109,
Z35=11,Data!I$110,
Z35=12,Data!I$111,
Z35=13,Data!$I$112,
Z35=14,Data!$I$113,
Z35=15,Data!$I$114,
Z35=16,Data!$I$115,
Z35=17,Data!$I$116,
Z35=18,Data!$I$117,
Z35=19,Data!$I$118,
Z35=20,Data!$I$119,
Z35=21,Data!$I$120,
Z35=0,Data!$I$121)*K35/1000),"")</f>
        <v/>
      </c>
      <c r="AF35" s="947" t="str">
        <f>IFERROR((ifs(
Z35=1,Data!$J$100,
Z35=2,Data!$J$101,
Z35=3,Data!$J$102,
Z35=4,Data!$J$103,
Z35=5,Data!$J$104,
Z35=6,Data!$J$105,
Z35=7,Data!$J$106,
Z35=8,Data!$J$107,
Z35=9,Data!$J$108,
Z35=10,Data!J$109,
Z35=11,Data!J$110,
Z35=12,Data!J$111,
Z35=13,Data!J$112,
Z35=14,Data!$J$113,
Z35=15,Data!$J$114,
Z35=16,Data!$J$115,
Z35=17,Data!$J$116,
Z35=18,Data!$J$117,
Z35=19,Data!$J$118,
Z35=20,Data!$J$119,
Z35=21,Data!$J$120,
Z35=0,Data!$J$121)*K35),"")</f>
        <v/>
      </c>
      <c r="AG35" s="947" t="str">
        <f>IFERROR((ifs(
Z35=1,Data!$K$100,
Z35=2,Data!$K$101,
Z35=3,Data!$K$102,
Z35=4,Data!$K$103,
Z35=5,Data!$K$104,
Z35=6,Data!$K$105,
Z35=7,Data!$K$106,
Z35=8,Data!$K$107,
Z35=9,Data!$K$108,
Z35=10,Data!K$109,
Z35=11,Data!K$110,
Z35=12,Data!K$111,
Z35=13,Data!$K$112,
Z35=14,Data!$K$113,
Z35=15,Data!$K$114,
Z35=16,Data!$K$115,
Z35=17,Data!$K$116,
Z35=18,Data!$K$117,
Z35=19,Data!$K$118,
Z35=20,Data!$K$119,
Z35=21,Data!$K$120,
Z35=0,Data!$K$121)*K35),"")</f>
        <v/>
      </c>
      <c r="AH35" s="947" t="str">
        <f>IFERROR((ifs(
Z35=1,Data!$L$100,
Z35=2,Data!$L$101,
Z35=3,Data!$L$102,
Z35=4,Data!$L$103,
Z35=5,Data!$L$104,
Z35=6,Data!$L$105,
Z35=7,Data!$L$106,
Z35=8,Data!$L$107,
Z35=9,Data!$L$108,
Z35=10,Data!L$109,
Z35=11,Data!L$110,
Z35=12,Data!L$111,
Z35=13,Data!$L$112,
Z35=14,Data!$L$113,
Z35=15,Data!$L$114,
Z35=16,Data!$L$115,
Z35=17,Data!$L$116,
Z35=18,Data!$L$117,
Z35=19,Data!$L$118,
Z35=20,Data!$L$119,
Z35=21,Data!$L$120,
Z35=0,Data!$L$121)*K35),"")</f>
        <v/>
      </c>
      <c r="AI35" s="950" t="str">
        <f>'Registro Veh'!J47</f>
        <v/>
      </c>
      <c r="AJ35" s="950" t="str">
        <f>'Registro Veh'!M47</f>
        <v/>
      </c>
      <c r="AK35" s="951"/>
      <c r="AL35" s="951"/>
      <c r="AM35" s="951"/>
      <c r="AN35" s="951"/>
    </row>
    <row r="36">
      <c r="A36" s="941" t="str">
        <f>'Registro Veh'!B47</f>
        <v/>
      </c>
      <c r="B36" s="941" t="str">
        <f>Equipo!$F$2</f>
        <v>4.0</v>
      </c>
      <c r="C36" s="941" t="str">
        <f>Equipo!$E$14</f>
        <v/>
      </c>
      <c r="D36" s="941" t="str">
        <f>Equipo!$E$10</f>
        <v/>
      </c>
      <c r="E36" s="941" t="str">
        <f>'Registro Veh'!C47</f>
        <v/>
      </c>
      <c r="F36" s="941" t="str">
        <f>'Registro Veh'!D47</f>
        <v/>
      </c>
      <c r="G36" s="941" t="str">
        <f>'Registro Veh'!E47</f>
        <v/>
      </c>
      <c r="H36" s="941" t="str">
        <f>'Registro Veh'!F47</f>
        <v/>
      </c>
      <c r="I36" s="942" t="str">
        <f>'Registro Veh'!G47</f>
        <v/>
      </c>
      <c r="J36" s="942" t="str">
        <f>'Registro Veh'!I47</f>
        <v/>
      </c>
      <c r="K36" s="942" t="str">
        <f>'Registro Veh'!K47</f>
        <v/>
      </c>
      <c r="L36" s="942" t="str">
        <f>'Registro Veh'!L47</f>
        <v/>
      </c>
      <c r="M36" s="942" t="str">
        <f>'Registro Veh'!N47</f>
        <v/>
      </c>
      <c r="N36" s="943" t="str">
        <f>IFERROR(IFS(E36='BBDD R'!$F$2,'BBDD R'!$G$2,E36='BBDD R'!$F$3,'BBDD R'!$G$3,E36='BBDD R'!$F$4,'BBDD R'!$G$4,E36='BBDD R'!$F$5,'BBDD R'!$G$5,E36='BBDD R'!$F$6,'BBDD R'!$G$6,E36='BBDD R'!$F$7,'BBDD R'!$G$7),"")</f>
        <v/>
      </c>
      <c r="O36" s="943" t="str">
        <f>IFERROR(IFS(E36='BBDD R'!$F$2,'BBDD R'!$H$2,E36='BBDD R'!$F$3,'BBDD R'!$H$3,E36='BBDD R'!$F$4,'BBDD R'!$H$4,E36='BBDD R'!$F$5,'BBDD R'!$H$5,E36='BBDD R'!$F$6,'BBDD R'!$H$6,E36='BBDD R'!$F$7,'BBDD R'!$H$7),"")</f>
        <v/>
      </c>
      <c r="P36" s="944" t="str">
        <f>IFERROR(IFS(E36='BBDD R'!$F$2,'BBDD R'!$I$2,E36='BBDD R'!$F$3,'BBDD R'!$I$3,E36='BBDD R'!$F$4,'BBDD R'!$I$4,E36='BBDD R'!$F$5,'BBDD R'!$I$5,E36='BBDD R'!$F$6,'BBDD R'!$I$6,E36='BBDD R'!$F$7,'BBDD R'!$I$7),"")</f>
        <v/>
      </c>
      <c r="Q36" s="945" t="str">
        <f>IFERROR(IFS(E36='BBDD R'!$F$2,'BBDD R'!$J$2,E36='BBDD R'!$F$3,'BBDD R'!$J$3,E36='BBDD R'!$F$4,'BBDD R'!$J$4,E36='BBDD R'!$F$5,'BBDD R'!$J$5,E36='BBDD R'!$F$6,'BBDD R'!$J$6,E36='BBDD R'!$F$7,'BBDD R'!$J$7))</f>
        <v/>
      </c>
      <c r="R36" s="945" t="str">
        <f>IFERROR(IFS(E36='BBDD R'!$F$2,'BBDD R'!$K$2,E36='BBDD R'!$F$3,'BBDD R'!$K$3,E36='BBDD R'!$F$4,'BBDD R'!$K$4,E36='BBDD R'!$F$5,'BBDD R'!$K$5,E36='BBDD R'!$F$6,'BBDD R'!$K$6,E36='BBDD R'!$F$7,'BBDD R'!$K$7),"")</f>
        <v/>
      </c>
      <c r="S36" s="944" t="str">
        <f>IFERROR(IFS(E36='BBDD R'!$F$2,'BBDD R'!$L$2,E36='BBDD R'!$F$3,'BBDD R'!$L$3,E36='BBDD R'!$F$4,'BBDD R'!$L$4,E36='BBDD R'!$F$5,'BBDD R'!$L$5,E36='BBDD R'!$F$6,'BBDD R'!$L$6,E36='BBDD R'!$F$7,'BBDD R'!$L$7),"")</f>
        <v/>
      </c>
      <c r="T36" s="944" t="str">
        <f>IFERROR(IFS(E36='BBDD R'!$F$2,'BBDD R'!$M$2,E36='BBDD R'!$F$3,'BBDD R'!$M$3,E36='BBDD R'!$F$4,'BBDD R'!$M$4,E36='BBDD R'!$F$5,'BBDD R'!$M$5,E36='BBDD R'!$F$6,'BBDD R'!$M$6,E36='BBDD R'!$F$7,'BBDD R'!$M$7),"")</f>
        <v/>
      </c>
      <c r="U36" s="944" t="str">
        <f>IFERROR(IFS(E36='BBDD R'!$F$2,'BBDD R'!$N$2,E36='BBDD R'!$F$3,'BBDD R'!$N$3,E36='BBDD R'!$F$4,'BBDD R'!$N$4,E36='BBDD R'!$F$5,'BBDD R'!$N$5,E36='BBDD R'!$F$6,'BBDD R'!$N$6,E36='BBDD R'!$F$7,'BBDD R'!$N$7),"")</f>
        <v/>
      </c>
      <c r="V36" s="944" t="str">
        <f>IFERROR(IFS(E36='BBDD R'!$F$2,'BBDD R'!$O$2,E36='BBDD R'!$F$3,'BBDD R'!$O$3,E36='BBDD R'!$F$4,'BBDD R'!$O$4,E36='BBDD R'!$F$5,'BBDD R'!$O$5,E36='BBDD R'!$F$6,'BBDD R'!$O$6,E36='BBDD R'!$F$7,'BBDD R'!$O$7),"")</f>
        <v/>
      </c>
      <c r="W36" s="946" t="str">
        <f>IFERROR(IFS(E36='BBDD R'!$F$2,'BBDD R'!$P$2,E36='BBDD R'!$F$3,'BBDD R'!$P$3,E36='BBDD R'!$F$4,'BBDD R'!$P$4,E36='BBDD R'!$F$5,'BBDD R'!$P$5,E36='BBDD R'!$F$6,'BBDD R'!$P$6,E36='BBDD R'!$F$7,'BBDD R'!$P$7),"")</f>
        <v/>
      </c>
      <c r="X36" s="944" t="str">
        <f>IFERROR(IFS(E36='BBDD R'!$F$2,'BBDD R'!$Q$2,E36='BBDD R'!$F$3,'BBDD R'!$Q$3,E36='BBDD R'!$F$4,'BBDD R'!$Q$4,E36='BBDD R'!$F$5,'BBDD R'!$Q$5,E36='BBDD R'!$F$6,'BBDD R'!$Q$6,E36='BBDD R'!$F$7,'BBDD R'!$Q$7),"")</f>
        <v/>
      </c>
      <c r="Y36" s="944" t="str">
        <f>IFERROR(IFS(E36='BBDD R'!$F$2,'BBDD R'!$R$2,E36='BBDD R'!$F$3,'BBDD R'!$R$3,E36='BBDD R'!$F$4,'BBDD R'!$R$4,E36='BBDD R'!$F$5,'BBDD R'!$R$5,E36='BBDD R'!$F$6,'BBDD R'!$R$6,E36='BBDD R'!$F$7,'BBDD R'!$R$7),"")</f>
        <v/>
      </c>
      <c r="Z36" s="944" t="str">
        <f t="array" ref="Z36">IFERROR(ifs(AND(M36="Gasolina",O36="Vehículo Liviano (Sedán, Compacto)"),1
,AND(M36="Gasolina",O36="Vehículo Liviano (SUV, Jeep, Station Wagon)"),2
,AND(M36="Gasolina",O36="Utilitario, Furgón"),3
,AND(M36="Gasolina",O36="Camioneta 4x2"),4
,AND(M36="Gasolina",O36="Camioneta 4x4"),5
,AND(M36="Gasolina",O36="Camión liviano (hasta 3.5 ton)"),6
,AND(M36="Gasolina",O36="Camión mediano"),7
,AND(M36="Gasolina",O36="Camión pesado"),8
,AND(M36="Gasolina",O36="Maquinaria"),9
,AND(M36="Gasolina",O36="Otro (especifique): "),10
,AND(M36="Diesel",O36="Vehículo Liviano (Sedán, Compacto)"),11
,AND(M36="Diesel",O36="Vehículo Liviano (SUV, Jeep, Station Wagon)"),12
,AND(M36="Diesel",O36="Utilitario, Furgón"),13
,AND(M36="Diesel",O36="Camioneta 4x2"),14
,AND(M36="Diesel",O36="Camioneta 4x4"),15
,AND(M36="Diesel",O36="Camión liviano (hasta 3.5 ton)"),16
,AND(M36="Diesel",O36="Camión mediano"),17
,AND(M36="Diesel",O36="Camión pesado"),18
,AND(M36="Diesel",O36="Maquinaria"),19
,AND(M36="Diesel",O36="Otro (especifique): "),20
,O36="Selecciona...",21),"")</f>
        <v/>
      </c>
      <c r="AA36" s="947" t="str">
        <f>IFERROR((ifs(Z36=1,Data!$D$100,Z36=2,Data!$D$101,Z36=3,Data!$D$102,Z36=4,Data!$D$103,Z36=5,Data!$D$104,Z36=6,Data!$D$105,Z36=7,Data!$D$106,Z36=8,Data!$D$107,Z36=9,Data!$D$108,Z36=10,Data!$D$109,Z36=11,Data!$D$110,Z36=12,Data!$D$111,Z36=13,Data!$D$112,Z36=14,Data!$D$113,Z36=15,Data!$D$114,Z36=16,Data!$D$115,Z36=17,Data!$D$116,Z36=18,Data!$D$117,Z36=19,Data!$D$118,Z36=20,Data!$D$119,Z36=21,Data!$D$120,Z36=0,Data!$D$121))*K36,"")</f>
        <v/>
      </c>
      <c r="AB36" s="947" t="str">
        <f>IFERROR((ifs(Z36=1,Data!$E$100,Z36=2,Data!$E$101,Z36=3,Data!$E$102,Z36=4,Data!$E$103,Z36=5,Data!$E$104,Z36=6,Data!$E$105,Z36=7,Data!$E$106,Z36=8,Data!$E$107,Z36=9,Data!$E$108,Z36=10,Data!$E$109,Z36=11,Data!$E$110,Z36=12,Data!$E$111,Z36=13,Data!$E$112,Z36=14,Data!$E$113,Z36=15,Data!$E$114,Z36=16,Data!$E$115,Z36=17,Data!$E$116,Z36=18,Data!$E$117,Z36=19,Data!$E$118,Z36=20,Data!$E$119,Z36=21,Data!$E$120,Z36=0,Data!$E$121))*K36/1000,"")</f>
        <v/>
      </c>
      <c r="AC36" s="948" t="str">
        <f>IFERROR((ifs(
Z36=1,Data!$G$100,
Z36=2,Data!$G$101,
Z36=3,Data!$G$102,
Z36=4,Data!$G$103,
Z36=5,Data!$G$104,
Z36=6,Data!$G$105,
Z36=7,Data!$G$106,
Z36=8,Data!$G$107,
Z36=9,Data!$G$108,
Z36=10,Data!G$109,
Z36=11,Data!G$110,
Z36=12,Data!G$111,
Z36=13,Data!$G$112,
Z36=14,Data!$G$113,
Z36=15,Data!$G$114,
Z36=16,Data!$G$115,
Z36=17,Data!$G$116,
Z36=18,Data!$G$117,
Z36=19,Data!$G$118,
Z36=20,Data!$G$119,
Z36=21,Data!$G$120,
Z36=0,Data!$G$121))
*K36/1000,"")</f>
        <v/>
      </c>
      <c r="AD36" s="949" t="str">
        <f>IFERROR((ifs(
Z36=1,Data!$H$100,
Z36=2,Data!$H$101,
Z36=3,Data!$H$102,
Z36=4,Data!$H$103,
Z36=5,Data!$H$104,
Z36=6,Data!$H$105,
Z36=7,Data!$H$106,
Z36=8,Data!$H$107,
Z36=9,Data!$H$108,
Z36=10,Data!H$109,
Z36=11,Data!H$110,
Z36=12,Data!H$111,
Z36=13,Data!$H$112,
Z36=14,Data!$H$113,
Z36=15,Data!$H$114,
Z36=16,Data!$H$115,
Z36=17,Data!$H$116,
Z36=18,Data!$H$117,
Z36=19,Data!$H$118,
Z36=20,Data!$H$119,
Z36=21,Data!$H$120,
Z36=0,Data!$H$121))*K36/1000,"")</f>
        <v/>
      </c>
      <c r="AE36" s="948" t="str">
        <f>IFERROR((ifs(
Z36=1,Data!$I$100,
Z36=2,Data!$I$101,
Z36=3,Data!$I$102,
Z36=4,Data!$I$103,
Z36=5,Data!$I$104,
Z36=6,Data!$I$105,
Z36=7,Data!$I$106,
Z36=8,Data!$I$107,
Z36=9,Data!$I$108,
Z36=10,Data!I$109,
Z36=11,Data!I$110,
Z36=12,Data!I$111,
Z36=13,Data!$I$112,
Z36=14,Data!$I$113,
Z36=15,Data!$I$114,
Z36=16,Data!$I$115,
Z36=17,Data!$I$116,
Z36=18,Data!$I$117,
Z36=19,Data!$I$118,
Z36=20,Data!$I$119,
Z36=21,Data!$I$120,
Z36=0,Data!$I$121)*K36/1000),"")</f>
        <v/>
      </c>
      <c r="AF36" s="947" t="str">
        <f>IFERROR((ifs(
Z36=1,Data!$J$100,
Z36=2,Data!$J$101,
Z36=3,Data!$J$102,
Z36=4,Data!$J$103,
Z36=5,Data!$J$104,
Z36=6,Data!$J$105,
Z36=7,Data!$J$106,
Z36=8,Data!$J$107,
Z36=9,Data!$J$108,
Z36=10,Data!J$109,
Z36=11,Data!J$110,
Z36=12,Data!J$111,
Z36=13,Data!J$112,
Z36=14,Data!$J$113,
Z36=15,Data!$J$114,
Z36=16,Data!$J$115,
Z36=17,Data!$J$116,
Z36=18,Data!$J$117,
Z36=19,Data!$J$118,
Z36=20,Data!$J$119,
Z36=21,Data!$J$120,
Z36=0,Data!$J$121)*K36),"")</f>
        <v/>
      </c>
      <c r="AG36" s="947" t="str">
        <f>IFERROR((ifs(
Z36=1,Data!$K$100,
Z36=2,Data!$K$101,
Z36=3,Data!$K$102,
Z36=4,Data!$K$103,
Z36=5,Data!$K$104,
Z36=6,Data!$K$105,
Z36=7,Data!$K$106,
Z36=8,Data!$K$107,
Z36=9,Data!$K$108,
Z36=10,Data!K$109,
Z36=11,Data!K$110,
Z36=12,Data!K$111,
Z36=13,Data!$K$112,
Z36=14,Data!$K$113,
Z36=15,Data!$K$114,
Z36=16,Data!$K$115,
Z36=17,Data!$K$116,
Z36=18,Data!$K$117,
Z36=19,Data!$K$118,
Z36=20,Data!$K$119,
Z36=21,Data!$K$120,
Z36=0,Data!$K$121)*K36),"")</f>
        <v/>
      </c>
      <c r="AH36" s="947" t="str">
        <f>IFERROR((ifs(
Z36=1,Data!$L$100,
Z36=2,Data!$L$101,
Z36=3,Data!$L$102,
Z36=4,Data!$L$103,
Z36=5,Data!$L$104,
Z36=6,Data!$L$105,
Z36=7,Data!$L$106,
Z36=8,Data!$L$107,
Z36=9,Data!$L$108,
Z36=10,Data!L$109,
Z36=11,Data!L$110,
Z36=12,Data!L$111,
Z36=13,Data!$L$112,
Z36=14,Data!$L$113,
Z36=15,Data!$L$114,
Z36=16,Data!$L$115,
Z36=17,Data!$L$116,
Z36=18,Data!$L$117,
Z36=19,Data!$L$118,
Z36=20,Data!$L$119,
Z36=21,Data!$L$120,
Z36=0,Data!$L$121)*K36),"")</f>
        <v/>
      </c>
      <c r="AI36" s="950" t="str">
        <f>'Registro Veh'!J48</f>
        <v/>
      </c>
      <c r="AJ36" s="950" t="str">
        <f>'Registro Veh'!M48</f>
        <v/>
      </c>
      <c r="AK36" s="951"/>
      <c r="AL36" s="951"/>
      <c r="AM36" s="951"/>
      <c r="AN36" s="951"/>
    </row>
    <row r="37">
      <c r="A37" s="941" t="str">
        <f>'Registro Veh'!B48</f>
        <v/>
      </c>
      <c r="B37" s="941" t="str">
        <f>Equipo!$F$2</f>
        <v>4.0</v>
      </c>
      <c r="C37" s="941" t="str">
        <f>Equipo!$E$14</f>
        <v/>
      </c>
      <c r="D37" s="941" t="str">
        <f>Equipo!$E$10</f>
        <v/>
      </c>
      <c r="E37" s="941" t="str">
        <f>'Registro Veh'!C48</f>
        <v/>
      </c>
      <c r="F37" s="941" t="str">
        <f>'Registro Veh'!D48</f>
        <v/>
      </c>
      <c r="G37" s="941" t="str">
        <f>'Registro Veh'!E48</f>
        <v/>
      </c>
      <c r="H37" s="941" t="str">
        <f>'Registro Veh'!F48</f>
        <v/>
      </c>
      <c r="I37" s="942" t="str">
        <f>'Registro Veh'!G48</f>
        <v/>
      </c>
      <c r="J37" s="942" t="str">
        <f>'Registro Veh'!I48</f>
        <v/>
      </c>
      <c r="K37" s="942" t="str">
        <f>'Registro Veh'!K48</f>
        <v/>
      </c>
      <c r="L37" s="942" t="str">
        <f>'Registro Veh'!L48</f>
        <v/>
      </c>
      <c r="M37" s="942" t="str">
        <f>'Registro Veh'!N48</f>
        <v/>
      </c>
      <c r="N37" s="943" t="str">
        <f>IFERROR(IFS(E37='BBDD R'!$F$2,'BBDD R'!$G$2,E37='BBDD R'!$F$3,'BBDD R'!$G$3,E37='BBDD R'!$F$4,'BBDD R'!$G$4,E37='BBDD R'!$F$5,'BBDD R'!$G$5,E37='BBDD R'!$F$6,'BBDD R'!$G$6,E37='BBDD R'!$F$7,'BBDD R'!$G$7),"")</f>
        <v/>
      </c>
      <c r="O37" s="943" t="str">
        <f>IFERROR(IFS(E37='BBDD R'!$F$2,'BBDD R'!$H$2,E37='BBDD R'!$F$3,'BBDD R'!$H$3,E37='BBDD R'!$F$4,'BBDD R'!$H$4,E37='BBDD R'!$F$5,'BBDD R'!$H$5,E37='BBDD R'!$F$6,'BBDD R'!$H$6,E37='BBDD R'!$F$7,'BBDD R'!$H$7),"")</f>
        <v/>
      </c>
      <c r="P37" s="944" t="str">
        <f>IFERROR(IFS(E37='BBDD R'!$F$2,'BBDD R'!$I$2,E37='BBDD R'!$F$3,'BBDD R'!$I$3,E37='BBDD R'!$F$4,'BBDD R'!$I$4,E37='BBDD R'!$F$5,'BBDD R'!$I$5,E37='BBDD R'!$F$6,'BBDD R'!$I$6,E37='BBDD R'!$F$7,'BBDD R'!$I$7),"")</f>
        <v/>
      </c>
      <c r="Q37" s="945" t="str">
        <f>IFERROR(IFS(E37='BBDD R'!$F$2,'BBDD R'!$J$2,E37='BBDD R'!$F$3,'BBDD R'!$J$3,E37='BBDD R'!$F$4,'BBDD R'!$J$4,E37='BBDD R'!$F$5,'BBDD R'!$J$5,E37='BBDD R'!$F$6,'BBDD R'!$J$6,E37='BBDD R'!$F$7,'BBDD R'!$J$7))</f>
        <v/>
      </c>
      <c r="R37" s="945" t="str">
        <f>IFERROR(IFS(E37='BBDD R'!$F$2,'BBDD R'!$K$2,E37='BBDD R'!$F$3,'BBDD R'!$K$3,E37='BBDD R'!$F$4,'BBDD R'!$K$4,E37='BBDD R'!$F$5,'BBDD R'!$K$5,E37='BBDD R'!$F$6,'BBDD R'!$K$6,E37='BBDD R'!$F$7,'BBDD R'!$K$7),"")</f>
        <v/>
      </c>
      <c r="S37" s="944" t="str">
        <f>IFERROR(IFS(E37='BBDD R'!$F$2,'BBDD R'!$L$2,E37='BBDD R'!$F$3,'BBDD R'!$L$3,E37='BBDD R'!$F$4,'BBDD R'!$L$4,E37='BBDD R'!$F$5,'BBDD R'!$L$5,E37='BBDD R'!$F$6,'BBDD R'!$L$6,E37='BBDD R'!$F$7,'BBDD R'!$L$7),"")</f>
        <v/>
      </c>
      <c r="T37" s="944" t="str">
        <f>IFERROR(IFS(E37='BBDD R'!$F$2,'BBDD R'!$M$2,E37='BBDD R'!$F$3,'BBDD R'!$M$3,E37='BBDD R'!$F$4,'BBDD R'!$M$4,E37='BBDD R'!$F$5,'BBDD R'!$M$5,E37='BBDD R'!$F$6,'BBDD R'!$M$6,E37='BBDD R'!$F$7,'BBDD R'!$M$7),"")</f>
        <v/>
      </c>
      <c r="U37" s="944" t="str">
        <f>IFERROR(IFS(E37='BBDD R'!$F$2,'BBDD R'!$N$2,E37='BBDD R'!$F$3,'BBDD R'!$N$3,E37='BBDD R'!$F$4,'BBDD R'!$N$4,E37='BBDD R'!$F$5,'BBDD R'!$N$5,E37='BBDD R'!$F$6,'BBDD R'!$N$6,E37='BBDD R'!$F$7,'BBDD R'!$N$7),"")</f>
        <v/>
      </c>
      <c r="V37" s="944" t="str">
        <f>IFERROR(IFS(E37='BBDD R'!$F$2,'BBDD R'!$O$2,E37='BBDD R'!$F$3,'BBDD R'!$O$3,E37='BBDD R'!$F$4,'BBDD R'!$O$4,E37='BBDD R'!$F$5,'BBDD R'!$O$5,E37='BBDD R'!$F$6,'BBDD R'!$O$6,E37='BBDD R'!$F$7,'BBDD R'!$O$7),"")</f>
        <v/>
      </c>
      <c r="W37" s="946" t="str">
        <f>IFERROR(IFS(E37='BBDD R'!$F$2,'BBDD R'!$P$2,E37='BBDD R'!$F$3,'BBDD R'!$P$3,E37='BBDD R'!$F$4,'BBDD R'!$P$4,E37='BBDD R'!$F$5,'BBDD R'!$P$5,E37='BBDD R'!$F$6,'BBDD R'!$P$6,E37='BBDD R'!$F$7,'BBDD R'!$P$7),"")</f>
        <v/>
      </c>
      <c r="X37" s="944" t="str">
        <f>IFERROR(IFS(E37='BBDD R'!$F$2,'BBDD R'!$Q$2,E37='BBDD R'!$F$3,'BBDD R'!$Q$3,E37='BBDD R'!$F$4,'BBDD R'!$Q$4,E37='BBDD R'!$F$5,'BBDD R'!$Q$5,E37='BBDD R'!$F$6,'BBDD R'!$Q$6,E37='BBDD R'!$F$7,'BBDD R'!$Q$7),"")</f>
        <v/>
      </c>
      <c r="Y37" s="944" t="str">
        <f>IFERROR(IFS(E37='BBDD R'!$F$2,'BBDD R'!$R$2,E37='BBDD R'!$F$3,'BBDD R'!$R$3,E37='BBDD R'!$F$4,'BBDD R'!$R$4,E37='BBDD R'!$F$5,'BBDD R'!$R$5,E37='BBDD R'!$F$6,'BBDD R'!$R$6,E37='BBDD R'!$F$7,'BBDD R'!$R$7),"")</f>
        <v/>
      </c>
      <c r="Z37" s="944" t="str">
        <f t="array" ref="Z37">IFERROR(ifs(AND(M37="Gasolina",O37="Vehículo Liviano (Sedán, Compacto)"),1
,AND(M37="Gasolina",O37="Vehículo Liviano (SUV, Jeep, Station Wagon)"),2
,AND(M37="Gasolina",O37="Utilitario, Furgón"),3
,AND(M37="Gasolina",O37="Camioneta 4x2"),4
,AND(M37="Gasolina",O37="Camioneta 4x4"),5
,AND(M37="Gasolina",O37="Camión liviano (hasta 3.5 ton)"),6
,AND(M37="Gasolina",O37="Camión mediano"),7
,AND(M37="Gasolina",O37="Camión pesado"),8
,AND(M37="Gasolina",O37="Maquinaria"),9
,AND(M37="Gasolina",O37="Otro (especifique): "),10
,AND(M37="Diesel",O37="Vehículo Liviano (Sedán, Compacto)"),11
,AND(M37="Diesel",O37="Vehículo Liviano (SUV, Jeep, Station Wagon)"),12
,AND(M37="Diesel",O37="Utilitario, Furgón"),13
,AND(M37="Diesel",O37="Camioneta 4x2"),14
,AND(M37="Diesel",O37="Camioneta 4x4"),15
,AND(M37="Diesel",O37="Camión liviano (hasta 3.5 ton)"),16
,AND(M37="Diesel",O37="Camión mediano"),17
,AND(M37="Diesel",O37="Camión pesado"),18
,AND(M37="Diesel",O37="Maquinaria"),19
,AND(M37="Diesel",O37="Otro (especifique): "),20
,O37="Selecciona...",21),"")</f>
        <v/>
      </c>
      <c r="AA37" s="947" t="str">
        <f>IFERROR((ifs(Z37=1,Data!$D$100,Z37=2,Data!$D$101,Z37=3,Data!$D$102,Z37=4,Data!$D$103,Z37=5,Data!$D$104,Z37=6,Data!$D$105,Z37=7,Data!$D$106,Z37=8,Data!$D$107,Z37=9,Data!$D$108,Z37=10,Data!$D$109,Z37=11,Data!$D$110,Z37=12,Data!$D$111,Z37=13,Data!$D$112,Z37=14,Data!$D$113,Z37=15,Data!$D$114,Z37=16,Data!$D$115,Z37=17,Data!$D$116,Z37=18,Data!$D$117,Z37=19,Data!$D$118,Z37=20,Data!$D$119,Z37=21,Data!$D$120,Z37=0,Data!$D$121))*K37,"")</f>
        <v/>
      </c>
      <c r="AB37" s="947" t="str">
        <f>IFERROR((ifs(Z37=1,Data!$E$100,Z37=2,Data!$E$101,Z37=3,Data!$E$102,Z37=4,Data!$E$103,Z37=5,Data!$E$104,Z37=6,Data!$E$105,Z37=7,Data!$E$106,Z37=8,Data!$E$107,Z37=9,Data!$E$108,Z37=10,Data!$E$109,Z37=11,Data!$E$110,Z37=12,Data!$E$111,Z37=13,Data!$E$112,Z37=14,Data!$E$113,Z37=15,Data!$E$114,Z37=16,Data!$E$115,Z37=17,Data!$E$116,Z37=18,Data!$E$117,Z37=19,Data!$E$118,Z37=20,Data!$E$119,Z37=21,Data!$E$120,Z37=0,Data!$E$121))*K37/1000,"")</f>
        <v/>
      </c>
      <c r="AC37" s="948" t="str">
        <f>IFERROR((ifs(
Z37=1,Data!$G$100,
Z37=2,Data!$G$101,
Z37=3,Data!$G$102,
Z37=4,Data!$G$103,
Z37=5,Data!$G$104,
Z37=6,Data!$G$105,
Z37=7,Data!$G$106,
Z37=8,Data!$G$107,
Z37=9,Data!$G$108,
Z37=10,Data!G$109,
Z37=11,Data!G$110,
Z37=12,Data!G$111,
Z37=13,Data!$G$112,
Z37=14,Data!$G$113,
Z37=15,Data!$G$114,
Z37=16,Data!$G$115,
Z37=17,Data!$G$116,
Z37=18,Data!$G$117,
Z37=19,Data!$G$118,
Z37=20,Data!$G$119,
Z37=21,Data!$G$120,
Z37=0,Data!$G$121))
*K37/1000,"")</f>
        <v/>
      </c>
      <c r="AD37" s="949" t="str">
        <f>IFERROR((ifs(
Z37=1,Data!$H$100,
Z37=2,Data!$H$101,
Z37=3,Data!$H$102,
Z37=4,Data!$H$103,
Z37=5,Data!$H$104,
Z37=6,Data!$H$105,
Z37=7,Data!$H$106,
Z37=8,Data!$H$107,
Z37=9,Data!$H$108,
Z37=10,Data!H$109,
Z37=11,Data!H$110,
Z37=12,Data!H$111,
Z37=13,Data!$H$112,
Z37=14,Data!$H$113,
Z37=15,Data!$H$114,
Z37=16,Data!$H$115,
Z37=17,Data!$H$116,
Z37=18,Data!$H$117,
Z37=19,Data!$H$118,
Z37=20,Data!$H$119,
Z37=21,Data!$H$120,
Z37=0,Data!$H$121))*K37/1000,"")</f>
        <v/>
      </c>
      <c r="AE37" s="948" t="str">
        <f>IFERROR((ifs(
Z37=1,Data!$I$100,
Z37=2,Data!$I$101,
Z37=3,Data!$I$102,
Z37=4,Data!$I$103,
Z37=5,Data!$I$104,
Z37=6,Data!$I$105,
Z37=7,Data!$I$106,
Z37=8,Data!$I$107,
Z37=9,Data!$I$108,
Z37=10,Data!I$109,
Z37=11,Data!I$110,
Z37=12,Data!I$111,
Z37=13,Data!$I$112,
Z37=14,Data!$I$113,
Z37=15,Data!$I$114,
Z37=16,Data!$I$115,
Z37=17,Data!$I$116,
Z37=18,Data!$I$117,
Z37=19,Data!$I$118,
Z37=20,Data!$I$119,
Z37=21,Data!$I$120,
Z37=0,Data!$I$121)*K37/1000),"")</f>
        <v/>
      </c>
      <c r="AF37" s="947" t="str">
        <f>IFERROR((ifs(
Z37=1,Data!$J$100,
Z37=2,Data!$J$101,
Z37=3,Data!$J$102,
Z37=4,Data!$J$103,
Z37=5,Data!$J$104,
Z37=6,Data!$J$105,
Z37=7,Data!$J$106,
Z37=8,Data!$J$107,
Z37=9,Data!$J$108,
Z37=10,Data!J$109,
Z37=11,Data!J$110,
Z37=12,Data!J$111,
Z37=13,Data!J$112,
Z37=14,Data!$J$113,
Z37=15,Data!$J$114,
Z37=16,Data!$J$115,
Z37=17,Data!$J$116,
Z37=18,Data!$J$117,
Z37=19,Data!$J$118,
Z37=20,Data!$J$119,
Z37=21,Data!$J$120,
Z37=0,Data!$J$121)*K37),"")</f>
        <v/>
      </c>
      <c r="AG37" s="947" t="str">
        <f>IFERROR((ifs(
Z37=1,Data!$K$100,
Z37=2,Data!$K$101,
Z37=3,Data!$K$102,
Z37=4,Data!$K$103,
Z37=5,Data!$K$104,
Z37=6,Data!$K$105,
Z37=7,Data!$K$106,
Z37=8,Data!$K$107,
Z37=9,Data!$K$108,
Z37=10,Data!K$109,
Z37=11,Data!K$110,
Z37=12,Data!K$111,
Z37=13,Data!$K$112,
Z37=14,Data!$K$113,
Z37=15,Data!$K$114,
Z37=16,Data!$K$115,
Z37=17,Data!$K$116,
Z37=18,Data!$K$117,
Z37=19,Data!$K$118,
Z37=20,Data!$K$119,
Z37=21,Data!$K$120,
Z37=0,Data!$K$121)*K37),"")</f>
        <v/>
      </c>
      <c r="AH37" s="947" t="str">
        <f>IFERROR((ifs(
Z37=1,Data!$L$100,
Z37=2,Data!$L$101,
Z37=3,Data!$L$102,
Z37=4,Data!$L$103,
Z37=5,Data!$L$104,
Z37=6,Data!$L$105,
Z37=7,Data!$L$106,
Z37=8,Data!$L$107,
Z37=9,Data!$L$108,
Z37=10,Data!L$109,
Z37=11,Data!L$110,
Z37=12,Data!L$111,
Z37=13,Data!$L$112,
Z37=14,Data!$L$113,
Z37=15,Data!$L$114,
Z37=16,Data!$L$115,
Z37=17,Data!$L$116,
Z37=18,Data!$L$117,
Z37=19,Data!$L$118,
Z37=20,Data!$L$119,
Z37=21,Data!$L$120,
Z37=0,Data!$L$121)*K37),"")</f>
        <v/>
      </c>
      <c r="AI37" s="950" t="str">
        <f>'Registro Veh'!J49</f>
        <v/>
      </c>
      <c r="AJ37" s="950" t="str">
        <f>'Registro Veh'!M49</f>
        <v/>
      </c>
      <c r="AK37" s="951"/>
      <c r="AL37" s="951"/>
      <c r="AM37" s="951"/>
      <c r="AN37" s="951"/>
    </row>
    <row r="38">
      <c r="A38" s="941" t="str">
        <f>'Registro Veh'!B49</f>
        <v/>
      </c>
      <c r="B38" s="941" t="str">
        <f>Equipo!$F$2</f>
        <v>4.0</v>
      </c>
      <c r="C38" s="941" t="str">
        <f>Equipo!$E$14</f>
        <v/>
      </c>
      <c r="D38" s="941" t="str">
        <f>Equipo!$E$10</f>
        <v/>
      </c>
      <c r="E38" s="941" t="str">
        <f>'Registro Veh'!C49</f>
        <v/>
      </c>
      <c r="F38" s="941" t="str">
        <f>'Registro Veh'!D49</f>
        <v/>
      </c>
      <c r="G38" s="941" t="str">
        <f>'Registro Veh'!E49</f>
        <v/>
      </c>
      <c r="H38" s="941" t="str">
        <f>'Registro Veh'!F49</f>
        <v/>
      </c>
      <c r="I38" s="942" t="str">
        <f>'Registro Veh'!G49</f>
        <v/>
      </c>
      <c r="J38" s="942" t="str">
        <f>'Registro Veh'!I49</f>
        <v/>
      </c>
      <c r="K38" s="942" t="str">
        <f>'Registro Veh'!K49</f>
        <v/>
      </c>
      <c r="L38" s="942" t="str">
        <f>'Registro Veh'!L49</f>
        <v/>
      </c>
      <c r="M38" s="942" t="str">
        <f>'Registro Veh'!N49</f>
        <v/>
      </c>
      <c r="N38" s="943" t="str">
        <f>IFERROR(IFS(E38='BBDD R'!$F$2,'BBDD R'!$G$2,E38='BBDD R'!$F$3,'BBDD R'!$G$3,E38='BBDD R'!$F$4,'BBDD R'!$G$4,E38='BBDD R'!$F$5,'BBDD R'!$G$5,E38='BBDD R'!$F$6,'BBDD R'!$G$6,E38='BBDD R'!$F$7,'BBDD R'!$G$7),"")</f>
        <v/>
      </c>
      <c r="O38" s="943" t="str">
        <f>IFERROR(IFS(E38='BBDD R'!$F$2,'BBDD R'!$H$2,E38='BBDD R'!$F$3,'BBDD R'!$H$3,E38='BBDD R'!$F$4,'BBDD R'!$H$4,E38='BBDD R'!$F$5,'BBDD R'!$H$5,E38='BBDD R'!$F$6,'BBDD R'!$H$6,E38='BBDD R'!$F$7,'BBDD R'!$H$7),"")</f>
        <v/>
      </c>
      <c r="P38" s="944" t="str">
        <f>IFERROR(IFS(E38='BBDD R'!$F$2,'BBDD R'!$I$2,E38='BBDD R'!$F$3,'BBDD R'!$I$3,E38='BBDD R'!$F$4,'BBDD R'!$I$4,E38='BBDD R'!$F$5,'BBDD R'!$I$5,E38='BBDD R'!$F$6,'BBDD R'!$I$6,E38='BBDD R'!$F$7,'BBDD R'!$I$7),"")</f>
        <v/>
      </c>
      <c r="Q38" s="945" t="str">
        <f>IFERROR(IFS(E38='BBDD R'!$F$2,'BBDD R'!$J$2,E38='BBDD R'!$F$3,'BBDD R'!$J$3,E38='BBDD R'!$F$4,'BBDD R'!$J$4,E38='BBDD R'!$F$5,'BBDD R'!$J$5,E38='BBDD R'!$F$6,'BBDD R'!$J$6,E38='BBDD R'!$F$7,'BBDD R'!$J$7))</f>
        <v/>
      </c>
      <c r="R38" s="945" t="str">
        <f>IFERROR(IFS(E38='BBDD R'!$F$2,'BBDD R'!$K$2,E38='BBDD R'!$F$3,'BBDD R'!$K$3,E38='BBDD R'!$F$4,'BBDD R'!$K$4,E38='BBDD R'!$F$5,'BBDD R'!$K$5,E38='BBDD R'!$F$6,'BBDD R'!$K$6,E38='BBDD R'!$F$7,'BBDD R'!$K$7),"")</f>
        <v/>
      </c>
      <c r="S38" s="944" t="str">
        <f>IFERROR(IFS(E38='BBDD R'!$F$2,'BBDD R'!$L$2,E38='BBDD R'!$F$3,'BBDD R'!$L$3,E38='BBDD R'!$F$4,'BBDD R'!$L$4,E38='BBDD R'!$F$5,'BBDD R'!$L$5,E38='BBDD R'!$F$6,'BBDD R'!$L$6,E38='BBDD R'!$F$7,'BBDD R'!$L$7),"")</f>
        <v/>
      </c>
      <c r="T38" s="944" t="str">
        <f>IFERROR(IFS(E38='BBDD R'!$F$2,'BBDD R'!$M$2,E38='BBDD R'!$F$3,'BBDD R'!$M$3,E38='BBDD R'!$F$4,'BBDD R'!$M$4,E38='BBDD R'!$F$5,'BBDD R'!$M$5,E38='BBDD R'!$F$6,'BBDD R'!$M$6,E38='BBDD R'!$F$7,'BBDD R'!$M$7),"")</f>
        <v/>
      </c>
      <c r="U38" s="944" t="str">
        <f>IFERROR(IFS(E38='BBDD R'!$F$2,'BBDD R'!$N$2,E38='BBDD R'!$F$3,'BBDD R'!$N$3,E38='BBDD R'!$F$4,'BBDD R'!$N$4,E38='BBDD R'!$F$5,'BBDD R'!$N$5,E38='BBDD R'!$F$6,'BBDD R'!$N$6,E38='BBDD R'!$F$7,'BBDD R'!$N$7),"")</f>
        <v/>
      </c>
      <c r="V38" s="944" t="str">
        <f>IFERROR(IFS(E38='BBDD R'!$F$2,'BBDD R'!$O$2,E38='BBDD R'!$F$3,'BBDD R'!$O$3,E38='BBDD R'!$F$4,'BBDD R'!$O$4,E38='BBDD R'!$F$5,'BBDD R'!$O$5,E38='BBDD R'!$F$6,'BBDD R'!$O$6,E38='BBDD R'!$F$7,'BBDD R'!$O$7),"")</f>
        <v/>
      </c>
      <c r="W38" s="946" t="str">
        <f>IFERROR(IFS(E38='BBDD R'!$F$2,'BBDD R'!$P$2,E38='BBDD R'!$F$3,'BBDD R'!$P$3,E38='BBDD R'!$F$4,'BBDD R'!$P$4,E38='BBDD R'!$F$5,'BBDD R'!$P$5,E38='BBDD R'!$F$6,'BBDD R'!$P$6,E38='BBDD R'!$F$7,'BBDD R'!$P$7),"")</f>
        <v/>
      </c>
      <c r="X38" s="944" t="str">
        <f>IFERROR(IFS(E38='BBDD R'!$F$2,'BBDD R'!$Q$2,E38='BBDD R'!$F$3,'BBDD R'!$Q$3,E38='BBDD R'!$F$4,'BBDD R'!$Q$4,E38='BBDD R'!$F$5,'BBDD R'!$Q$5,E38='BBDD R'!$F$6,'BBDD R'!$Q$6,E38='BBDD R'!$F$7,'BBDD R'!$Q$7),"")</f>
        <v/>
      </c>
      <c r="Y38" s="944" t="str">
        <f>IFERROR(IFS(E38='BBDD R'!$F$2,'BBDD R'!$R$2,E38='BBDD R'!$F$3,'BBDD R'!$R$3,E38='BBDD R'!$F$4,'BBDD R'!$R$4,E38='BBDD R'!$F$5,'BBDD R'!$R$5,E38='BBDD R'!$F$6,'BBDD R'!$R$6,E38='BBDD R'!$F$7,'BBDD R'!$R$7),"")</f>
        <v/>
      </c>
      <c r="Z38" s="944" t="str">
        <f t="array" ref="Z38">IFERROR(ifs(AND(M38="Gasolina",O38="Vehículo Liviano (Sedán, Compacto)"),1
,AND(M38="Gasolina",O38="Vehículo Liviano (SUV, Jeep, Station Wagon)"),2
,AND(M38="Gasolina",O38="Utilitario, Furgón"),3
,AND(M38="Gasolina",O38="Camioneta 4x2"),4
,AND(M38="Gasolina",O38="Camioneta 4x4"),5
,AND(M38="Gasolina",O38="Camión liviano (hasta 3.5 ton)"),6
,AND(M38="Gasolina",O38="Camión mediano"),7
,AND(M38="Gasolina",O38="Camión pesado"),8
,AND(M38="Gasolina",O38="Maquinaria"),9
,AND(M38="Gasolina",O38="Otro (especifique): "),10
,AND(M38="Diesel",O38="Vehículo Liviano (Sedán, Compacto)"),11
,AND(M38="Diesel",O38="Vehículo Liviano (SUV, Jeep, Station Wagon)"),12
,AND(M38="Diesel",O38="Utilitario, Furgón"),13
,AND(M38="Diesel",O38="Camioneta 4x2"),14
,AND(M38="Diesel",O38="Camioneta 4x4"),15
,AND(M38="Diesel",O38="Camión liviano (hasta 3.5 ton)"),16
,AND(M38="Diesel",O38="Camión mediano"),17
,AND(M38="Diesel",O38="Camión pesado"),18
,AND(M38="Diesel",O38="Maquinaria"),19
,AND(M38="Diesel",O38="Otro (especifique): "),20
,O38="Selecciona...",21),"")</f>
        <v/>
      </c>
      <c r="AA38" s="947" t="str">
        <f>IFERROR((ifs(Z38=1,Data!$D$100,Z38=2,Data!$D$101,Z38=3,Data!$D$102,Z38=4,Data!$D$103,Z38=5,Data!$D$104,Z38=6,Data!$D$105,Z38=7,Data!$D$106,Z38=8,Data!$D$107,Z38=9,Data!$D$108,Z38=10,Data!$D$109,Z38=11,Data!$D$110,Z38=12,Data!$D$111,Z38=13,Data!$D$112,Z38=14,Data!$D$113,Z38=15,Data!$D$114,Z38=16,Data!$D$115,Z38=17,Data!$D$116,Z38=18,Data!$D$117,Z38=19,Data!$D$118,Z38=20,Data!$D$119,Z38=21,Data!$D$120,Z38=0,Data!$D$121))*K38,"")</f>
        <v/>
      </c>
      <c r="AB38" s="947" t="str">
        <f>IFERROR((ifs(Z38=1,Data!$E$100,Z38=2,Data!$E$101,Z38=3,Data!$E$102,Z38=4,Data!$E$103,Z38=5,Data!$E$104,Z38=6,Data!$E$105,Z38=7,Data!$E$106,Z38=8,Data!$E$107,Z38=9,Data!$E$108,Z38=10,Data!$E$109,Z38=11,Data!$E$110,Z38=12,Data!$E$111,Z38=13,Data!$E$112,Z38=14,Data!$E$113,Z38=15,Data!$E$114,Z38=16,Data!$E$115,Z38=17,Data!$E$116,Z38=18,Data!$E$117,Z38=19,Data!$E$118,Z38=20,Data!$E$119,Z38=21,Data!$E$120,Z38=0,Data!$E$121))*K38/1000,"")</f>
        <v/>
      </c>
      <c r="AC38" s="948" t="str">
        <f>IFERROR((ifs(
Z38=1,Data!$G$100,
Z38=2,Data!$G$101,
Z38=3,Data!$G$102,
Z38=4,Data!$G$103,
Z38=5,Data!$G$104,
Z38=6,Data!$G$105,
Z38=7,Data!$G$106,
Z38=8,Data!$G$107,
Z38=9,Data!$G$108,
Z38=10,Data!G$109,
Z38=11,Data!G$110,
Z38=12,Data!G$111,
Z38=13,Data!$G$112,
Z38=14,Data!$G$113,
Z38=15,Data!$G$114,
Z38=16,Data!$G$115,
Z38=17,Data!$G$116,
Z38=18,Data!$G$117,
Z38=19,Data!$G$118,
Z38=20,Data!$G$119,
Z38=21,Data!$G$120,
Z38=0,Data!$G$121))
*K38/1000,"")</f>
        <v/>
      </c>
      <c r="AD38" s="949" t="str">
        <f>IFERROR((ifs(
Z38=1,Data!$H$100,
Z38=2,Data!$H$101,
Z38=3,Data!$H$102,
Z38=4,Data!$H$103,
Z38=5,Data!$H$104,
Z38=6,Data!$H$105,
Z38=7,Data!$H$106,
Z38=8,Data!$H$107,
Z38=9,Data!$H$108,
Z38=10,Data!H$109,
Z38=11,Data!H$110,
Z38=12,Data!H$111,
Z38=13,Data!$H$112,
Z38=14,Data!$H$113,
Z38=15,Data!$H$114,
Z38=16,Data!$H$115,
Z38=17,Data!$H$116,
Z38=18,Data!$H$117,
Z38=19,Data!$H$118,
Z38=20,Data!$H$119,
Z38=21,Data!$H$120,
Z38=0,Data!$H$121))*K38/1000,"")</f>
        <v/>
      </c>
      <c r="AE38" s="948" t="str">
        <f>IFERROR((ifs(
Z38=1,Data!$I$100,
Z38=2,Data!$I$101,
Z38=3,Data!$I$102,
Z38=4,Data!$I$103,
Z38=5,Data!$I$104,
Z38=6,Data!$I$105,
Z38=7,Data!$I$106,
Z38=8,Data!$I$107,
Z38=9,Data!$I$108,
Z38=10,Data!I$109,
Z38=11,Data!I$110,
Z38=12,Data!I$111,
Z38=13,Data!$I$112,
Z38=14,Data!$I$113,
Z38=15,Data!$I$114,
Z38=16,Data!$I$115,
Z38=17,Data!$I$116,
Z38=18,Data!$I$117,
Z38=19,Data!$I$118,
Z38=20,Data!$I$119,
Z38=21,Data!$I$120,
Z38=0,Data!$I$121)*K38/1000),"")</f>
        <v/>
      </c>
      <c r="AF38" s="947" t="str">
        <f>IFERROR((ifs(
Z38=1,Data!$J$100,
Z38=2,Data!$J$101,
Z38=3,Data!$J$102,
Z38=4,Data!$J$103,
Z38=5,Data!$J$104,
Z38=6,Data!$J$105,
Z38=7,Data!$J$106,
Z38=8,Data!$J$107,
Z38=9,Data!$J$108,
Z38=10,Data!J$109,
Z38=11,Data!J$110,
Z38=12,Data!J$111,
Z38=13,Data!J$112,
Z38=14,Data!$J$113,
Z38=15,Data!$J$114,
Z38=16,Data!$J$115,
Z38=17,Data!$J$116,
Z38=18,Data!$J$117,
Z38=19,Data!$J$118,
Z38=20,Data!$J$119,
Z38=21,Data!$J$120,
Z38=0,Data!$J$121)*K38),"")</f>
        <v/>
      </c>
      <c r="AG38" s="947" t="str">
        <f>IFERROR((ifs(
Z38=1,Data!$K$100,
Z38=2,Data!$K$101,
Z38=3,Data!$K$102,
Z38=4,Data!$K$103,
Z38=5,Data!$K$104,
Z38=6,Data!$K$105,
Z38=7,Data!$K$106,
Z38=8,Data!$K$107,
Z38=9,Data!$K$108,
Z38=10,Data!K$109,
Z38=11,Data!K$110,
Z38=12,Data!K$111,
Z38=13,Data!$K$112,
Z38=14,Data!$K$113,
Z38=15,Data!$K$114,
Z38=16,Data!$K$115,
Z38=17,Data!$K$116,
Z38=18,Data!$K$117,
Z38=19,Data!$K$118,
Z38=20,Data!$K$119,
Z38=21,Data!$K$120,
Z38=0,Data!$K$121)*K38),"")</f>
        <v/>
      </c>
      <c r="AH38" s="947" t="str">
        <f>IFERROR((ifs(
Z38=1,Data!$L$100,
Z38=2,Data!$L$101,
Z38=3,Data!$L$102,
Z38=4,Data!$L$103,
Z38=5,Data!$L$104,
Z38=6,Data!$L$105,
Z38=7,Data!$L$106,
Z38=8,Data!$L$107,
Z38=9,Data!$L$108,
Z38=10,Data!L$109,
Z38=11,Data!L$110,
Z38=12,Data!L$111,
Z38=13,Data!$L$112,
Z38=14,Data!$L$113,
Z38=15,Data!$L$114,
Z38=16,Data!$L$115,
Z38=17,Data!$L$116,
Z38=18,Data!$L$117,
Z38=19,Data!$L$118,
Z38=20,Data!$L$119,
Z38=21,Data!$L$120,
Z38=0,Data!$L$121)*K38),"")</f>
        <v/>
      </c>
      <c r="AI38" s="950" t="str">
        <f>'Registro Veh'!J50</f>
        <v/>
      </c>
      <c r="AJ38" s="950" t="str">
        <f>'Registro Veh'!M50</f>
        <v/>
      </c>
      <c r="AK38" s="951"/>
      <c r="AL38" s="951"/>
      <c r="AM38" s="951"/>
      <c r="AN38" s="951"/>
    </row>
    <row r="39">
      <c r="A39" s="941" t="str">
        <f>'Registro Veh'!B50</f>
        <v/>
      </c>
      <c r="B39" s="941" t="str">
        <f>Equipo!$F$2</f>
        <v>4.0</v>
      </c>
      <c r="C39" s="941" t="str">
        <f>Equipo!$E$14</f>
        <v/>
      </c>
      <c r="D39" s="941" t="str">
        <f>Equipo!$E$10</f>
        <v/>
      </c>
      <c r="E39" s="941" t="str">
        <f>'Registro Veh'!C50</f>
        <v/>
      </c>
      <c r="F39" s="941" t="str">
        <f>'Registro Veh'!D50</f>
        <v/>
      </c>
      <c r="G39" s="941" t="str">
        <f>'Registro Veh'!E50</f>
        <v/>
      </c>
      <c r="H39" s="941" t="str">
        <f>'Registro Veh'!F50</f>
        <v/>
      </c>
      <c r="I39" s="942" t="str">
        <f>'Registro Veh'!G50</f>
        <v/>
      </c>
      <c r="J39" s="942" t="str">
        <f>'Registro Veh'!I50</f>
        <v/>
      </c>
      <c r="K39" s="942" t="str">
        <f>'Registro Veh'!K50</f>
        <v/>
      </c>
      <c r="L39" s="942" t="str">
        <f>'Registro Veh'!L50</f>
        <v/>
      </c>
      <c r="M39" s="942" t="str">
        <f>'Registro Veh'!N50</f>
        <v/>
      </c>
      <c r="N39" s="943" t="str">
        <f>IFERROR(IFS(E39='BBDD R'!$F$2,'BBDD R'!$G$2,E39='BBDD R'!$F$3,'BBDD R'!$G$3,E39='BBDD R'!$F$4,'BBDD R'!$G$4,E39='BBDD R'!$F$5,'BBDD R'!$G$5,E39='BBDD R'!$F$6,'BBDD R'!$G$6,E39='BBDD R'!$F$7,'BBDD R'!$G$7),"")</f>
        <v/>
      </c>
      <c r="O39" s="943" t="str">
        <f>IFERROR(IFS(E39='BBDD R'!$F$2,'BBDD R'!$H$2,E39='BBDD R'!$F$3,'BBDD R'!$H$3,E39='BBDD R'!$F$4,'BBDD R'!$H$4,E39='BBDD R'!$F$5,'BBDD R'!$H$5,E39='BBDD R'!$F$6,'BBDD R'!$H$6,E39='BBDD R'!$F$7,'BBDD R'!$H$7),"")</f>
        <v/>
      </c>
      <c r="P39" s="944" t="str">
        <f>IFERROR(IFS(E39='BBDD R'!$F$2,'BBDD R'!$I$2,E39='BBDD R'!$F$3,'BBDD R'!$I$3,E39='BBDD R'!$F$4,'BBDD R'!$I$4,E39='BBDD R'!$F$5,'BBDD R'!$I$5,E39='BBDD R'!$F$6,'BBDD R'!$I$6,E39='BBDD R'!$F$7,'BBDD R'!$I$7),"")</f>
        <v/>
      </c>
      <c r="Q39" s="945" t="str">
        <f>IFERROR(IFS(E39='BBDD R'!$F$2,'BBDD R'!$J$2,E39='BBDD R'!$F$3,'BBDD R'!$J$3,E39='BBDD R'!$F$4,'BBDD R'!$J$4,E39='BBDD R'!$F$5,'BBDD R'!$J$5,E39='BBDD R'!$F$6,'BBDD R'!$J$6,E39='BBDD R'!$F$7,'BBDD R'!$J$7))</f>
        <v/>
      </c>
      <c r="R39" s="945" t="str">
        <f>IFERROR(IFS(E39='BBDD R'!$F$2,'BBDD R'!$K$2,E39='BBDD R'!$F$3,'BBDD R'!$K$3,E39='BBDD R'!$F$4,'BBDD R'!$K$4,E39='BBDD R'!$F$5,'BBDD R'!$K$5,E39='BBDD R'!$F$6,'BBDD R'!$K$6,E39='BBDD R'!$F$7,'BBDD R'!$K$7),"")</f>
        <v/>
      </c>
      <c r="S39" s="944" t="str">
        <f>IFERROR(IFS(E39='BBDD R'!$F$2,'BBDD R'!$L$2,E39='BBDD R'!$F$3,'BBDD R'!$L$3,E39='BBDD R'!$F$4,'BBDD R'!$L$4,E39='BBDD R'!$F$5,'BBDD R'!$L$5,E39='BBDD R'!$F$6,'BBDD R'!$L$6,E39='BBDD R'!$F$7,'BBDD R'!$L$7),"")</f>
        <v/>
      </c>
      <c r="T39" s="944" t="str">
        <f>IFERROR(IFS(E39='BBDD R'!$F$2,'BBDD R'!$M$2,E39='BBDD R'!$F$3,'BBDD R'!$M$3,E39='BBDD R'!$F$4,'BBDD R'!$M$4,E39='BBDD R'!$F$5,'BBDD R'!$M$5,E39='BBDD R'!$F$6,'BBDD R'!$M$6,E39='BBDD R'!$F$7,'BBDD R'!$M$7),"")</f>
        <v/>
      </c>
      <c r="U39" s="944" t="str">
        <f>IFERROR(IFS(E39='BBDD R'!$F$2,'BBDD R'!$N$2,E39='BBDD R'!$F$3,'BBDD R'!$N$3,E39='BBDD R'!$F$4,'BBDD R'!$N$4,E39='BBDD R'!$F$5,'BBDD R'!$N$5,E39='BBDD R'!$F$6,'BBDD R'!$N$6,E39='BBDD R'!$F$7,'BBDD R'!$N$7),"")</f>
        <v/>
      </c>
      <c r="V39" s="944" t="str">
        <f>IFERROR(IFS(E39='BBDD R'!$F$2,'BBDD R'!$O$2,E39='BBDD R'!$F$3,'BBDD R'!$O$3,E39='BBDD R'!$F$4,'BBDD R'!$O$4,E39='BBDD R'!$F$5,'BBDD R'!$O$5,E39='BBDD R'!$F$6,'BBDD R'!$O$6,E39='BBDD R'!$F$7,'BBDD R'!$O$7),"")</f>
        <v/>
      </c>
      <c r="W39" s="946" t="str">
        <f>IFERROR(IFS(E39='BBDD R'!$F$2,'BBDD R'!$P$2,E39='BBDD R'!$F$3,'BBDD R'!$P$3,E39='BBDD R'!$F$4,'BBDD R'!$P$4,E39='BBDD R'!$F$5,'BBDD R'!$P$5,E39='BBDD R'!$F$6,'BBDD R'!$P$6,E39='BBDD R'!$F$7,'BBDD R'!$P$7),"")</f>
        <v/>
      </c>
      <c r="X39" s="944" t="str">
        <f>IFERROR(IFS(E39='BBDD R'!$F$2,'BBDD R'!$Q$2,E39='BBDD R'!$F$3,'BBDD R'!$Q$3,E39='BBDD R'!$F$4,'BBDD R'!$Q$4,E39='BBDD R'!$F$5,'BBDD R'!$Q$5,E39='BBDD R'!$F$6,'BBDD R'!$Q$6,E39='BBDD R'!$F$7,'BBDD R'!$Q$7),"")</f>
        <v/>
      </c>
      <c r="Y39" s="944" t="str">
        <f>IFERROR(IFS(E39='BBDD R'!$F$2,'BBDD R'!$R$2,E39='BBDD R'!$F$3,'BBDD R'!$R$3,E39='BBDD R'!$F$4,'BBDD R'!$R$4,E39='BBDD R'!$F$5,'BBDD R'!$R$5,E39='BBDD R'!$F$6,'BBDD R'!$R$6,E39='BBDD R'!$F$7,'BBDD R'!$R$7),"")</f>
        <v/>
      </c>
      <c r="Z39" s="944" t="str">
        <f t="array" ref="Z39">IFERROR(ifs(AND(M39="Gasolina",O39="Vehículo Liviano (Sedán, Compacto)"),1
,AND(M39="Gasolina",O39="Vehículo Liviano (SUV, Jeep, Station Wagon)"),2
,AND(M39="Gasolina",O39="Utilitario, Furgón"),3
,AND(M39="Gasolina",O39="Camioneta 4x2"),4
,AND(M39="Gasolina",O39="Camioneta 4x4"),5
,AND(M39="Gasolina",O39="Camión liviano (hasta 3.5 ton)"),6
,AND(M39="Gasolina",O39="Camión mediano"),7
,AND(M39="Gasolina",O39="Camión pesado"),8
,AND(M39="Gasolina",O39="Maquinaria"),9
,AND(M39="Gasolina",O39="Otro (especifique): "),10
,AND(M39="Diesel",O39="Vehículo Liviano (Sedán, Compacto)"),11
,AND(M39="Diesel",O39="Vehículo Liviano (SUV, Jeep, Station Wagon)"),12
,AND(M39="Diesel",O39="Utilitario, Furgón"),13
,AND(M39="Diesel",O39="Camioneta 4x2"),14
,AND(M39="Diesel",O39="Camioneta 4x4"),15
,AND(M39="Diesel",O39="Camión liviano (hasta 3.5 ton)"),16
,AND(M39="Diesel",O39="Camión mediano"),17
,AND(M39="Diesel",O39="Camión pesado"),18
,AND(M39="Diesel",O39="Maquinaria"),19
,AND(M39="Diesel",O39="Otro (especifique): "),20
,O39="Selecciona...",21),"")</f>
        <v/>
      </c>
      <c r="AA39" s="947" t="str">
        <f>IFERROR((ifs(Z39=1,Data!$D$100,Z39=2,Data!$D$101,Z39=3,Data!$D$102,Z39=4,Data!$D$103,Z39=5,Data!$D$104,Z39=6,Data!$D$105,Z39=7,Data!$D$106,Z39=8,Data!$D$107,Z39=9,Data!$D$108,Z39=10,Data!$D$109,Z39=11,Data!$D$110,Z39=12,Data!$D$111,Z39=13,Data!$D$112,Z39=14,Data!$D$113,Z39=15,Data!$D$114,Z39=16,Data!$D$115,Z39=17,Data!$D$116,Z39=18,Data!$D$117,Z39=19,Data!$D$118,Z39=20,Data!$D$119,Z39=21,Data!$D$120,Z39=0,Data!$D$121))*K39,"")</f>
        <v/>
      </c>
      <c r="AB39" s="947" t="str">
        <f>IFERROR((ifs(Z39=1,Data!$E$100,Z39=2,Data!$E$101,Z39=3,Data!$E$102,Z39=4,Data!$E$103,Z39=5,Data!$E$104,Z39=6,Data!$E$105,Z39=7,Data!$E$106,Z39=8,Data!$E$107,Z39=9,Data!$E$108,Z39=10,Data!$E$109,Z39=11,Data!$E$110,Z39=12,Data!$E$111,Z39=13,Data!$E$112,Z39=14,Data!$E$113,Z39=15,Data!$E$114,Z39=16,Data!$E$115,Z39=17,Data!$E$116,Z39=18,Data!$E$117,Z39=19,Data!$E$118,Z39=20,Data!$E$119,Z39=21,Data!$E$120,Z39=0,Data!$E$121))*K39/1000,"")</f>
        <v/>
      </c>
      <c r="AC39" s="948" t="str">
        <f>IFERROR((ifs(
Z39=1,Data!$G$100,
Z39=2,Data!$G$101,
Z39=3,Data!$G$102,
Z39=4,Data!$G$103,
Z39=5,Data!$G$104,
Z39=6,Data!$G$105,
Z39=7,Data!$G$106,
Z39=8,Data!$G$107,
Z39=9,Data!$G$108,
Z39=10,Data!G$109,
Z39=11,Data!G$110,
Z39=12,Data!G$111,
Z39=13,Data!$G$112,
Z39=14,Data!$G$113,
Z39=15,Data!$G$114,
Z39=16,Data!$G$115,
Z39=17,Data!$G$116,
Z39=18,Data!$G$117,
Z39=19,Data!$G$118,
Z39=20,Data!$G$119,
Z39=21,Data!$G$120,
Z39=0,Data!$G$121))
*K39/1000,"")</f>
        <v/>
      </c>
      <c r="AD39" s="949" t="str">
        <f>IFERROR((ifs(
Z39=1,Data!$H$100,
Z39=2,Data!$H$101,
Z39=3,Data!$H$102,
Z39=4,Data!$H$103,
Z39=5,Data!$H$104,
Z39=6,Data!$H$105,
Z39=7,Data!$H$106,
Z39=8,Data!$H$107,
Z39=9,Data!$H$108,
Z39=10,Data!H$109,
Z39=11,Data!H$110,
Z39=12,Data!H$111,
Z39=13,Data!$H$112,
Z39=14,Data!$H$113,
Z39=15,Data!$H$114,
Z39=16,Data!$H$115,
Z39=17,Data!$H$116,
Z39=18,Data!$H$117,
Z39=19,Data!$H$118,
Z39=20,Data!$H$119,
Z39=21,Data!$H$120,
Z39=0,Data!$H$121))*K39/1000,"")</f>
        <v/>
      </c>
      <c r="AE39" s="948" t="str">
        <f>IFERROR((ifs(
Z39=1,Data!$I$100,
Z39=2,Data!$I$101,
Z39=3,Data!$I$102,
Z39=4,Data!$I$103,
Z39=5,Data!$I$104,
Z39=6,Data!$I$105,
Z39=7,Data!$I$106,
Z39=8,Data!$I$107,
Z39=9,Data!$I$108,
Z39=10,Data!I$109,
Z39=11,Data!I$110,
Z39=12,Data!I$111,
Z39=13,Data!$I$112,
Z39=14,Data!$I$113,
Z39=15,Data!$I$114,
Z39=16,Data!$I$115,
Z39=17,Data!$I$116,
Z39=18,Data!$I$117,
Z39=19,Data!$I$118,
Z39=20,Data!$I$119,
Z39=21,Data!$I$120,
Z39=0,Data!$I$121)*K39/1000),"")</f>
        <v/>
      </c>
      <c r="AF39" s="947" t="str">
        <f>IFERROR((ifs(
Z39=1,Data!$J$100,
Z39=2,Data!$J$101,
Z39=3,Data!$J$102,
Z39=4,Data!$J$103,
Z39=5,Data!$J$104,
Z39=6,Data!$J$105,
Z39=7,Data!$J$106,
Z39=8,Data!$J$107,
Z39=9,Data!$J$108,
Z39=10,Data!J$109,
Z39=11,Data!J$110,
Z39=12,Data!J$111,
Z39=13,Data!J$112,
Z39=14,Data!$J$113,
Z39=15,Data!$J$114,
Z39=16,Data!$J$115,
Z39=17,Data!$J$116,
Z39=18,Data!$J$117,
Z39=19,Data!$J$118,
Z39=20,Data!$J$119,
Z39=21,Data!$J$120,
Z39=0,Data!$J$121)*K39),"")</f>
        <v/>
      </c>
      <c r="AG39" s="947" t="str">
        <f>IFERROR((ifs(
Z39=1,Data!$K$100,
Z39=2,Data!$K$101,
Z39=3,Data!$K$102,
Z39=4,Data!$K$103,
Z39=5,Data!$K$104,
Z39=6,Data!$K$105,
Z39=7,Data!$K$106,
Z39=8,Data!$K$107,
Z39=9,Data!$K$108,
Z39=10,Data!K$109,
Z39=11,Data!K$110,
Z39=12,Data!K$111,
Z39=13,Data!$K$112,
Z39=14,Data!$K$113,
Z39=15,Data!$K$114,
Z39=16,Data!$K$115,
Z39=17,Data!$K$116,
Z39=18,Data!$K$117,
Z39=19,Data!$K$118,
Z39=20,Data!$K$119,
Z39=21,Data!$K$120,
Z39=0,Data!$K$121)*K39),"")</f>
        <v/>
      </c>
      <c r="AH39" s="947" t="str">
        <f>IFERROR((ifs(
Z39=1,Data!$L$100,
Z39=2,Data!$L$101,
Z39=3,Data!$L$102,
Z39=4,Data!$L$103,
Z39=5,Data!$L$104,
Z39=6,Data!$L$105,
Z39=7,Data!$L$106,
Z39=8,Data!$L$107,
Z39=9,Data!$L$108,
Z39=10,Data!L$109,
Z39=11,Data!L$110,
Z39=12,Data!L$111,
Z39=13,Data!$L$112,
Z39=14,Data!$L$113,
Z39=15,Data!$L$114,
Z39=16,Data!$L$115,
Z39=17,Data!$L$116,
Z39=18,Data!$L$117,
Z39=19,Data!$L$118,
Z39=20,Data!$L$119,
Z39=21,Data!$L$120,
Z39=0,Data!$L$121)*K39),"")</f>
        <v/>
      </c>
      <c r="AI39" s="950" t="str">
        <f>'Registro Veh'!J51</f>
        <v/>
      </c>
      <c r="AJ39" s="950" t="str">
        <f>'Registro Veh'!M51</f>
        <v/>
      </c>
      <c r="AK39" s="951"/>
      <c r="AL39" s="951"/>
      <c r="AM39" s="951"/>
      <c r="AN39" s="951"/>
    </row>
    <row r="40">
      <c r="A40" s="941" t="str">
        <f>'Registro Veh'!B51</f>
        <v/>
      </c>
      <c r="B40" s="941" t="str">
        <f>Equipo!$F$2</f>
        <v>4.0</v>
      </c>
      <c r="C40" s="941" t="str">
        <f>Equipo!$E$14</f>
        <v/>
      </c>
      <c r="D40" s="941" t="str">
        <f>Equipo!$E$10</f>
        <v/>
      </c>
      <c r="E40" s="941" t="str">
        <f>'Registro Veh'!C51</f>
        <v/>
      </c>
      <c r="F40" s="941" t="str">
        <f>'Registro Veh'!D51</f>
        <v/>
      </c>
      <c r="G40" s="941" t="str">
        <f>'Registro Veh'!E51</f>
        <v/>
      </c>
      <c r="H40" s="941" t="str">
        <f>'Registro Veh'!F51</f>
        <v/>
      </c>
      <c r="I40" s="942" t="str">
        <f>'Registro Veh'!G51</f>
        <v/>
      </c>
      <c r="J40" s="942" t="str">
        <f>'Registro Veh'!I51</f>
        <v/>
      </c>
      <c r="K40" s="942" t="str">
        <f>'Registro Veh'!K51</f>
        <v/>
      </c>
      <c r="L40" s="942" t="str">
        <f>'Registro Veh'!L51</f>
        <v/>
      </c>
      <c r="M40" s="942" t="str">
        <f>'Registro Veh'!N51</f>
        <v/>
      </c>
      <c r="N40" s="943" t="str">
        <f>IFERROR(IFS(E40='BBDD R'!$F$2,'BBDD R'!$G$2,E40='BBDD R'!$F$3,'BBDD R'!$G$3,E40='BBDD R'!$F$4,'BBDD R'!$G$4,E40='BBDD R'!$F$5,'BBDD R'!$G$5,E40='BBDD R'!$F$6,'BBDD R'!$G$6,E40='BBDD R'!$F$7,'BBDD R'!$G$7),"")</f>
        <v/>
      </c>
      <c r="O40" s="943" t="str">
        <f>IFERROR(IFS(E40='BBDD R'!$F$2,'BBDD R'!$H$2,E40='BBDD R'!$F$3,'BBDD R'!$H$3,E40='BBDD R'!$F$4,'BBDD R'!$H$4,E40='BBDD R'!$F$5,'BBDD R'!$H$5,E40='BBDD R'!$F$6,'BBDD R'!$H$6,E40='BBDD R'!$F$7,'BBDD R'!$H$7),"")</f>
        <v/>
      </c>
      <c r="P40" s="944" t="str">
        <f>IFERROR(IFS(E40='BBDD R'!$F$2,'BBDD R'!$I$2,E40='BBDD R'!$F$3,'BBDD R'!$I$3,E40='BBDD R'!$F$4,'BBDD R'!$I$4,E40='BBDD R'!$F$5,'BBDD R'!$I$5,E40='BBDD R'!$F$6,'BBDD R'!$I$6,E40='BBDD R'!$F$7,'BBDD R'!$I$7),"")</f>
        <v/>
      </c>
      <c r="Q40" s="945" t="str">
        <f>IFERROR(IFS(E40='BBDD R'!$F$2,'BBDD R'!$J$2,E40='BBDD R'!$F$3,'BBDD R'!$J$3,E40='BBDD R'!$F$4,'BBDD R'!$J$4,E40='BBDD R'!$F$5,'BBDD R'!$J$5,E40='BBDD R'!$F$6,'BBDD R'!$J$6,E40='BBDD R'!$F$7,'BBDD R'!$J$7))</f>
        <v/>
      </c>
      <c r="R40" s="945" t="str">
        <f>IFERROR(IFS(E40='BBDD R'!$F$2,'BBDD R'!$K$2,E40='BBDD R'!$F$3,'BBDD R'!$K$3,E40='BBDD R'!$F$4,'BBDD R'!$K$4,E40='BBDD R'!$F$5,'BBDD R'!$K$5,E40='BBDD R'!$F$6,'BBDD R'!$K$6,E40='BBDD R'!$F$7,'BBDD R'!$K$7),"")</f>
        <v/>
      </c>
      <c r="S40" s="944" t="str">
        <f>IFERROR(IFS(E40='BBDD R'!$F$2,'BBDD R'!$L$2,E40='BBDD R'!$F$3,'BBDD R'!$L$3,E40='BBDD R'!$F$4,'BBDD R'!$L$4,E40='BBDD R'!$F$5,'BBDD R'!$L$5,E40='BBDD R'!$F$6,'BBDD R'!$L$6,E40='BBDD R'!$F$7,'BBDD R'!$L$7),"")</f>
        <v/>
      </c>
      <c r="T40" s="944" t="str">
        <f>IFERROR(IFS(E40='BBDD R'!$F$2,'BBDD R'!$M$2,E40='BBDD R'!$F$3,'BBDD R'!$M$3,E40='BBDD R'!$F$4,'BBDD R'!$M$4,E40='BBDD R'!$F$5,'BBDD R'!$M$5,E40='BBDD R'!$F$6,'BBDD R'!$M$6,E40='BBDD R'!$F$7,'BBDD R'!$M$7),"")</f>
        <v/>
      </c>
      <c r="U40" s="944" t="str">
        <f>IFERROR(IFS(E40='BBDD R'!$F$2,'BBDD R'!$N$2,E40='BBDD R'!$F$3,'BBDD R'!$N$3,E40='BBDD R'!$F$4,'BBDD R'!$N$4,E40='BBDD R'!$F$5,'BBDD R'!$N$5,E40='BBDD R'!$F$6,'BBDD R'!$N$6,E40='BBDD R'!$F$7,'BBDD R'!$N$7),"")</f>
        <v/>
      </c>
      <c r="V40" s="944" t="str">
        <f>IFERROR(IFS(E40='BBDD R'!$F$2,'BBDD R'!$O$2,E40='BBDD R'!$F$3,'BBDD R'!$O$3,E40='BBDD R'!$F$4,'BBDD R'!$O$4,E40='BBDD R'!$F$5,'BBDD R'!$O$5,E40='BBDD R'!$F$6,'BBDD R'!$O$6,E40='BBDD R'!$F$7,'BBDD R'!$O$7),"")</f>
        <v/>
      </c>
      <c r="W40" s="946" t="str">
        <f>IFERROR(IFS(E40='BBDD R'!$F$2,'BBDD R'!$P$2,E40='BBDD R'!$F$3,'BBDD R'!$P$3,E40='BBDD R'!$F$4,'BBDD R'!$P$4,E40='BBDD R'!$F$5,'BBDD R'!$P$5,E40='BBDD R'!$F$6,'BBDD R'!$P$6,E40='BBDD R'!$F$7,'BBDD R'!$P$7),"")</f>
        <v/>
      </c>
      <c r="X40" s="944" t="str">
        <f>IFERROR(IFS(E40='BBDD R'!$F$2,'BBDD R'!$Q$2,E40='BBDD R'!$F$3,'BBDD R'!$Q$3,E40='BBDD R'!$F$4,'BBDD R'!$Q$4,E40='BBDD R'!$F$5,'BBDD R'!$Q$5,E40='BBDD R'!$F$6,'BBDD R'!$Q$6,E40='BBDD R'!$F$7,'BBDD R'!$Q$7),"")</f>
        <v/>
      </c>
      <c r="Y40" s="944" t="str">
        <f>IFERROR(IFS(E40='BBDD R'!$F$2,'BBDD R'!$R$2,E40='BBDD R'!$F$3,'BBDD R'!$R$3,E40='BBDD R'!$F$4,'BBDD R'!$R$4,E40='BBDD R'!$F$5,'BBDD R'!$R$5,E40='BBDD R'!$F$6,'BBDD R'!$R$6,E40='BBDD R'!$F$7,'BBDD R'!$R$7),"")</f>
        <v/>
      </c>
      <c r="Z40" s="944" t="str">
        <f t="array" ref="Z40">IFERROR(ifs(AND(M40="Gasolina",O40="Vehículo Liviano (Sedán, Compacto)"),1
,AND(M40="Gasolina",O40="Vehículo Liviano (SUV, Jeep, Station Wagon)"),2
,AND(M40="Gasolina",O40="Utilitario, Furgón"),3
,AND(M40="Gasolina",O40="Camioneta 4x2"),4
,AND(M40="Gasolina",O40="Camioneta 4x4"),5
,AND(M40="Gasolina",O40="Camión liviano (hasta 3.5 ton)"),6
,AND(M40="Gasolina",O40="Camión mediano"),7
,AND(M40="Gasolina",O40="Camión pesado"),8
,AND(M40="Gasolina",O40="Maquinaria"),9
,AND(M40="Gasolina",O40="Otro (especifique): "),10
,AND(M40="Diesel",O40="Vehículo Liviano (Sedán, Compacto)"),11
,AND(M40="Diesel",O40="Vehículo Liviano (SUV, Jeep, Station Wagon)"),12
,AND(M40="Diesel",O40="Utilitario, Furgón"),13
,AND(M40="Diesel",O40="Camioneta 4x2"),14
,AND(M40="Diesel",O40="Camioneta 4x4"),15
,AND(M40="Diesel",O40="Camión liviano (hasta 3.5 ton)"),16
,AND(M40="Diesel",O40="Camión mediano"),17
,AND(M40="Diesel",O40="Camión pesado"),18
,AND(M40="Diesel",O40="Maquinaria"),19
,AND(M40="Diesel",O40="Otro (especifique): "),20
,O40="Selecciona...",21),"")</f>
        <v/>
      </c>
      <c r="AA40" s="947" t="str">
        <f>IFERROR((ifs(Z40=1,Data!$D$100,Z40=2,Data!$D$101,Z40=3,Data!$D$102,Z40=4,Data!$D$103,Z40=5,Data!$D$104,Z40=6,Data!$D$105,Z40=7,Data!$D$106,Z40=8,Data!$D$107,Z40=9,Data!$D$108,Z40=10,Data!$D$109,Z40=11,Data!$D$110,Z40=12,Data!$D$111,Z40=13,Data!$D$112,Z40=14,Data!$D$113,Z40=15,Data!$D$114,Z40=16,Data!$D$115,Z40=17,Data!$D$116,Z40=18,Data!$D$117,Z40=19,Data!$D$118,Z40=20,Data!$D$119,Z40=21,Data!$D$120,Z40=0,Data!$D$121))*K40,"")</f>
        <v/>
      </c>
      <c r="AB40" s="947" t="str">
        <f>IFERROR((ifs(Z40=1,Data!$E$100,Z40=2,Data!$E$101,Z40=3,Data!$E$102,Z40=4,Data!$E$103,Z40=5,Data!$E$104,Z40=6,Data!$E$105,Z40=7,Data!$E$106,Z40=8,Data!$E$107,Z40=9,Data!$E$108,Z40=10,Data!$E$109,Z40=11,Data!$E$110,Z40=12,Data!$E$111,Z40=13,Data!$E$112,Z40=14,Data!$E$113,Z40=15,Data!$E$114,Z40=16,Data!$E$115,Z40=17,Data!$E$116,Z40=18,Data!$E$117,Z40=19,Data!$E$118,Z40=20,Data!$E$119,Z40=21,Data!$E$120,Z40=0,Data!$E$121))*K40/1000,"")</f>
        <v/>
      </c>
      <c r="AC40" s="948" t="str">
        <f>IFERROR((ifs(
Z40=1,Data!$G$100,
Z40=2,Data!$G$101,
Z40=3,Data!$G$102,
Z40=4,Data!$G$103,
Z40=5,Data!$G$104,
Z40=6,Data!$G$105,
Z40=7,Data!$G$106,
Z40=8,Data!$G$107,
Z40=9,Data!$G$108,
Z40=10,Data!G$109,
Z40=11,Data!G$110,
Z40=12,Data!G$111,
Z40=13,Data!$G$112,
Z40=14,Data!$G$113,
Z40=15,Data!$G$114,
Z40=16,Data!$G$115,
Z40=17,Data!$G$116,
Z40=18,Data!$G$117,
Z40=19,Data!$G$118,
Z40=20,Data!$G$119,
Z40=21,Data!$G$120,
Z40=0,Data!$G$121))
*K40/1000,"")</f>
        <v/>
      </c>
      <c r="AD40" s="949" t="str">
        <f>IFERROR((ifs(
Z40=1,Data!$H$100,
Z40=2,Data!$H$101,
Z40=3,Data!$H$102,
Z40=4,Data!$H$103,
Z40=5,Data!$H$104,
Z40=6,Data!$H$105,
Z40=7,Data!$H$106,
Z40=8,Data!$H$107,
Z40=9,Data!$H$108,
Z40=10,Data!H$109,
Z40=11,Data!H$110,
Z40=12,Data!H$111,
Z40=13,Data!$H$112,
Z40=14,Data!$H$113,
Z40=15,Data!$H$114,
Z40=16,Data!$H$115,
Z40=17,Data!$H$116,
Z40=18,Data!$H$117,
Z40=19,Data!$H$118,
Z40=20,Data!$H$119,
Z40=21,Data!$H$120,
Z40=0,Data!$H$121))*K40/1000,"")</f>
        <v/>
      </c>
      <c r="AE40" s="948" t="str">
        <f>IFERROR((ifs(
Z40=1,Data!$I$100,
Z40=2,Data!$I$101,
Z40=3,Data!$I$102,
Z40=4,Data!$I$103,
Z40=5,Data!$I$104,
Z40=6,Data!$I$105,
Z40=7,Data!$I$106,
Z40=8,Data!$I$107,
Z40=9,Data!$I$108,
Z40=10,Data!I$109,
Z40=11,Data!I$110,
Z40=12,Data!I$111,
Z40=13,Data!$I$112,
Z40=14,Data!$I$113,
Z40=15,Data!$I$114,
Z40=16,Data!$I$115,
Z40=17,Data!$I$116,
Z40=18,Data!$I$117,
Z40=19,Data!$I$118,
Z40=20,Data!$I$119,
Z40=21,Data!$I$120,
Z40=0,Data!$I$121)*K40/1000),"")</f>
        <v/>
      </c>
      <c r="AF40" s="947" t="str">
        <f>IFERROR((ifs(
Z40=1,Data!$J$100,
Z40=2,Data!$J$101,
Z40=3,Data!$J$102,
Z40=4,Data!$J$103,
Z40=5,Data!$J$104,
Z40=6,Data!$J$105,
Z40=7,Data!$J$106,
Z40=8,Data!$J$107,
Z40=9,Data!$J$108,
Z40=10,Data!J$109,
Z40=11,Data!J$110,
Z40=12,Data!J$111,
Z40=13,Data!J$112,
Z40=14,Data!$J$113,
Z40=15,Data!$J$114,
Z40=16,Data!$J$115,
Z40=17,Data!$J$116,
Z40=18,Data!$J$117,
Z40=19,Data!$J$118,
Z40=20,Data!$J$119,
Z40=21,Data!$J$120,
Z40=0,Data!$J$121)*K40),"")</f>
        <v/>
      </c>
      <c r="AG40" s="947" t="str">
        <f>IFERROR((ifs(
Z40=1,Data!$K$100,
Z40=2,Data!$K$101,
Z40=3,Data!$K$102,
Z40=4,Data!$K$103,
Z40=5,Data!$K$104,
Z40=6,Data!$K$105,
Z40=7,Data!$K$106,
Z40=8,Data!$K$107,
Z40=9,Data!$K$108,
Z40=10,Data!K$109,
Z40=11,Data!K$110,
Z40=12,Data!K$111,
Z40=13,Data!$K$112,
Z40=14,Data!$K$113,
Z40=15,Data!$K$114,
Z40=16,Data!$K$115,
Z40=17,Data!$K$116,
Z40=18,Data!$K$117,
Z40=19,Data!$K$118,
Z40=20,Data!$K$119,
Z40=21,Data!$K$120,
Z40=0,Data!$K$121)*K40),"")</f>
        <v/>
      </c>
      <c r="AH40" s="947" t="str">
        <f>IFERROR((ifs(
Z40=1,Data!$L$100,
Z40=2,Data!$L$101,
Z40=3,Data!$L$102,
Z40=4,Data!$L$103,
Z40=5,Data!$L$104,
Z40=6,Data!$L$105,
Z40=7,Data!$L$106,
Z40=8,Data!$L$107,
Z40=9,Data!$L$108,
Z40=10,Data!L$109,
Z40=11,Data!L$110,
Z40=12,Data!L$111,
Z40=13,Data!$L$112,
Z40=14,Data!$L$113,
Z40=15,Data!$L$114,
Z40=16,Data!$L$115,
Z40=17,Data!$L$116,
Z40=18,Data!$L$117,
Z40=19,Data!$L$118,
Z40=20,Data!$L$119,
Z40=21,Data!$L$120,
Z40=0,Data!$L$121)*K40),"")</f>
        <v/>
      </c>
      <c r="AI40" s="950" t="str">
        <f>'Registro Veh'!J52</f>
        <v/>
      </c>
      <c r="AJ40" s="950" t="str">
        <f>'Registro Veh'!M52</f>
        <v/>
      </c>
      <c r="AK40" s="951"/>
      <c r="AL40" s="951"/>
      <c r="AM40" s="951"/>
      <c r="AN40" s="951"/>
    </row>
    <row r="41">
      <c r="A41" s="941" t="str">
        <f>'Registro Veh'!B52</f>
        <v/>
      </c>
      <c r="B41" s="941" t="str">
        <f>Equipo!$F$2</f>
        <v>4.0</v>
      </c>
      <c r="C41" s="941" t="str">
        <f>Equipo!$E$14</f>
        <v/>
      </c>
      <c r="D41" s="941" t="str">
        <f>Equipo!$E$10</f>
        <v/>
      </c>
      <c r="E41" s="941" t="str">
        <f>'Registro Veh'!C52</f>
        <v/>
      </c>
      <c r="F41" s="941" t="str">
        <f>'Registro Veh'!D52</f>
        <v/>
      </c>
      <c r="G41" s="941" t="str">
        <f>'Registro Veh'!E52</f>
        <v/>
      </c>
      <c r="H41" s="941" t="str">
        <f>'Registro Veh'!F52</f>
        <v/>
      </c>
      <c r="I41" s="942" t="str">
        <f>'Registro Veh'!G52</f>
        <v/>
      </c>
      <c r="J41" s="942" t="str">
        <f>'Registro Veh'!I52</f>
        <v/>
      </c>
      <c r="K41" s="942" t="str">
        <f>'Registro Veh'!K52</f>
        <v/>
      </c>
      <c r="L41" s="942" t="str">
        <f>'Registro Veh'!L52</f>
        <v/>
      </c>
      <c r="M41" s="942" t="str">
        <f>'Registro Veh'!N52</f>
        <v/>
      </c>
      <c r="N41" s="943" t="str">
        <f>IFERROR(IFS(E41='BBDD R'!$F$2,'BBDD R'!$G$2,E41='BBDD R'!$F$3,'BBDD R'!$G$3,E41='BBDD R'!$F$4,'BBDD R'!$G$4,E41='BBDD R'!$F$5,'BBDD R'!$G$5,E41='BBDD R'!$F$6,'BBDD R'!$G$6,E41='BBDD R'!$F$7,'BBDD R'!$G$7),"")</f>
        <v/>
      </c>
      <c r="O41" s="943" t="str">
        <f>IFERROR(IFS(E41='BBDD R'!$F$2,'BBDD R'!$H$2,E41='BBDD R'!$F$3,'BBDD R'!$H$3,E41='BBDD R'!$F$4,'BBDD R'!$H$4,E41='BBDD R'!$F$5,'BBDD R'!$H$5,E41='BBDD R'!$F$6,'BBDD R'!$H$6,E41='BBDD R'!$F$7,'BBDD R'!$H$7),"")</f>
        <v/>
      </c>
      <c r="P41" s="944" t="str">
        <f>IFERROR(IFS(E41='BBDD R'!$F$2,'BBDD R'!$I$2,E41='BBDD R'!$F$3,'BBDD R'!$I$3,E41='BBDD R'!$F$4,'BBDD R'!$I$4,E41='BBDD R'!$F$5,'BBDD R'!$I$5,E41='BBDD R'!$F$6,'BBDD R'!$I$6,E41='BBDD R'!$F$7,'BBDD R'!$I$7),"")</f>
        <v/>
      </c>
      <c r="Q41" s="945" t="str">
        <f>IFERROR(IFS(E41='BBDD R'!$F$2,'BBDD R'!$J$2,E41='BBDD R'!$F$3,'BBDD R'!$J$3,E41='BBDD R'!$F$4,'BBDD R'!$J$4,E41='BBDD R'!$F$5,'BBDD R'!$J$5,E41='BBDD R'!$F$6,'BBDD R'!$J$6,E41='BBDD R'!$F$7,'BBDD R'!$J$7))</f>
        <v/>
      </c>
      <c r="R41" s="945" t="str">
        <f>IFERROR(IFS(E41='BBDD R'!$F$2,'BBDD R'!$K$2,E41='BBDD R'!$F$3,'BBDD R'!$K$3,E41='BBDD R'!$F$4,'BBDD R'!$K$4,E41='BBDD R'!$F$5,'BBDD R'!$K$5,E41='BBDD R'!$F$6,'BBDD R'!$K$6,E41='BBDD R'!$F$7,'BBDD R'!$K$7),"")</f>
        <v/>
      </c>
      <c r="S41" s="944" t="str">
        <f>IFERROR(IFS(E41='BBDD R'!$F$2,'BBDD R'!$L$2,E41='BBDD R'!$F$3,'BBDD R'!$L$3,E41='BBDD R'!$F$4,'BBDD R'!$L$4,E41='BBDD R'!$F$5,'BBDD R'!$L$5,E41='BBDD R'!$F$6,'BBDD R'!$L$6,E41='BBDD R'!$F$7,'BBDD R'!$L$7),"")</f>
        <v/>
      </c>
      <c r="T41" s="944" t="str">
        <f>IFERROR(IFS(E41='BBDD R'!$F$2,'BBDD R'!$M$2,E41='BBDD R'!$F$3,'BBDD R'!$M$3,E41='BBDD R'!$F$4,'BBDD R'!$M$4,E41='BBDD R'!$F$5,'BBDD R'!$M$5,E41='BBDD R'!$F$6,'BBDD R'!$M$6,E41='BBDD R'!$F$7,'BBDD R'!$M$7),"")</f>
        <v/>
      </c>
      <c r="U41" s="944" t="str">
        <f>IFERROR(IFS(E41='BBDD R'!$F$2,'BBDD R'!$N$2,E41='BBDD R'!$F$3,'BBDD R'!$N$3,E41='BBDD R'!$F$4,'BBDD R'!$N$4,E41='BBDD R'!$F$5,'BBDD R'!$N$5,E41='BBDD R'!$F$6,'BBDD R'!$N$6,E41='BBDD R'!$F$7,'BBDD R'!$N$7),"")</f>
        <v/>
      </c>
      <c r="V41" s="944" t="str">
        <f>IFERROR(IFS(E41='BBDD R'!$F$2,'BBDD R'!$O$2,E41='BBDD R'!$F$3,'BBDD R'!$O$3,E41='BBDD R'!$F$4,'BBDD R'!$O$4,E41='BBDD R'!$F$5,'BBDD R'!$O$5,E41='BBDD R'!$F$6,'BBDD R'!$O$6,E41='BBDD R'!$F$7,'BBDD R'!$O$7),"")</f>
        <v/>
      </c>
      <c r="W41" s="946" t="str">
        <f>IFERROR(IFS(E41='BBDD R'!$F$2,'BBDD R'!$P$2,E41='BBDD R'!$F$3,'BBDD R'!$P$3,E41='BBDD R'!$F$4,'BBDD R'!$P$4,E41='BBDD R'!$F$5,'BBDD R'!$P$5,E41='BBDD R'!$F$6,'BBDD R'!$P$6,E41='BBDD R'!$F$7,'BBDD R'!$P$7),"")</f>
        <v/>
      </c>
      <c r="X41" s="944" t="str">
        <f>IFERROR(IFS(E41='BBDD R'!$F$2,'BBDD R'!$Q$2,E41='BBDD R'!$F$3,'BBDD R'!$Q$3,E41='BBDD R'!$F$4,'BBDD R'!$Q$4,E41='BBDD R'!$F$5,'BBDD R'!$Q$5,E41='BBDD R'!$F$6,'BBDD R'!$Q$6,E41='BBDD R'!$F$7,'BBDD R'!$Q$7),"")</f>
        <v/>
      </c>
      <c r="Y41" s="944" t="str">
        <f>IFERROR(IFS(E41='BBDD R'!$F$2,'BBDD R'!$R$2,E41='BBDD R'!$F$3,'BBDD R'!$R$3,E41='BBDD R'!$F$4,'BBDD R'!$R$4,E41='BBDD R'!$F$5,'BBDD R'!$R$5,E41='BBDD R'!$F$6,'BBDD R'!$R$6,E41='BBDD R'!$F$7,'BBDD R'!$R$7),"")</f>
        <v/>
      </c>
      <c r="Z41" s="944" t="str">
        <f t="array" ref="Z41">IFERROR(ifs(AND(M41="Gasolina",O41="Vehículo Liviano (Sedán, Compacto)"),1
,AND(M41="Gasolina",O41="Vehículo Liviano (SUV, Jeep, Station Wagon)"),2
,AND(M41="Gasolina",O41="Utilitario, Furgón"),3
,AND(M41="Gasolina",O41="Camioneta 4x2"),4
,AND(M41="Gasolina",O41="Camioneta 4x4"),5
,AND(M41="Gasolina",O41="Camión liviano (hasta 3.5 ton)"),6
,AND(M41="Gasolina",O41="Camión mediano"),7
,AND(M41="Gasolina",O41="Camión pesado"),8
,AND(M41="Gasolina",O41="Maquinaria"),9
,AND(M41="Gasolina",O41="Otro (especifique): "),10
,AND(M41="Diesel",O41="Vehículo Liviano (Sedán, Compacto)"),11
,AND(M41="Diesel",O41="Vehículo Liviano (SUV, Jeep, Station Wagon)"),12
,AND(M41="Diesel",O41="Utilitario, Furgón"),13
,AND(M41="Diesel",O41="Camioneta 4x2"),14
,AND(M41="Diesel",O41="Camioneta 4x4"),15
,AND(M41="Diesel",O41="Camión liviano (hasta 3.5 ton)"),16
,AND(M41="Diesel",O41="Camión mediano"),17
,AND(M41="Diesel",O41="Camión pesado"),18
,AND(M41="Diesel",O41="Maquinaria"),19
,AND(M41="Diesel",O41="Otro (especifique): "),20
,O41="Selecciona...",21),"")</f>
        <v/>
      </c>
      <c r="AA41" s="947" t="str">
        <f>IFERROR((ifs(Z41=1,Data!$D$100,Z41=2,Data!$D$101,Z41=3,Data!$D$102,Z41=4,Data!$D$103,Z41=5,Data!$D$104,Z41=6,Data!$D$105,Z41=7,Data!$D$106,Z41=8,Data!$D$107,Z41=9,Data!$D$108,Z41=10,Data!$D$109,Z41=11,Data!$D$110,Z41=12,Data!$D$111,Z41=13,Data!$D$112,Z41=14,Data!$D$113,Z41=15,Data!$D$114,Z41=16,Data!$D$115,Z41=17,Data!$D$116,Z41=18,Data!$D$117,Z41=19,Data!$D$118,Z41=20,Data!$D$119,Z41=21,Data!$D$120,Z41=0,Data!$D$121))*K41,"")</f>
        <v/>
      </c>
      <c r="AB41" s="947" t="str">
        <f>IFERROR((ifs(Z41=1,Data!$E$100,Z41=2,Data!$E$101,Z41=3,Data!$E$102,Z41=4,Data!$E$103,Z41=5,Data!$E$104,Z41=6,Data!$E$105,Z41=7,Data!$E$106,Z41=8,Data!$E$107,Z41=9,Data!$E$108,Z41=10,Data!$E$109,Z41=11,Data!$E$110,Z41=12,Data!$E$111,Z41=13,Data!$E$112,Z41=14,Data!$E$113,Z41=15,Data!$E$114,Z41=16,Data!$E$115,Z41=17,Data!$E$116,Z41=18,Data!$E$117,Z41=19,Data!$E$118,Z41=20,Data!$E$119,Z41=21,Data!$E$120,Z41=0,Data!$E$121))*K41/1000,"")</f>
        <v/>
      </c>
      <c r="AC41" s="948" t="str">
        <f>IFERROR((ifs(
Z41=1,Data!$G$100,
Z41=2,Data!$G$101,
Z41=3,Data!$G$102,
Z41=4,Data!$G$103,
Z41=5,Data!$G$104,
Z41=6,Data!$G$105,
Z41=7,Data!$G$106,
Z41=8,Data!$G$107,
Z41=9,Data!$G$108,
Z41=10,Data!G$109,
Z41=11,Data!G$110,
Z41=12,Data!G$111,
Z41=13,Data!$G$112,
Z41=14,Data!$G$113,
Z41=15,Data!$G$114,
Z41=16,Data!$G$115,
Z41=17,Data!$G$116,
Z41=18,Data!$G$117,
Z41=19,Data!$G$118,
Z41=20,Data!$G$119,
Z41=21,Data!$G$120,
Z41=0,Data!$G$121))
*K41/1000,"")</f>
        <v/>
      </c>
      <c r="AD41" s="949" t="str">
        <f>IFERROR((ifs(
Z41=1,Data!$H$100,
Z41=2,Data!$H$101,
Z41=3,Data!$H$102,
Z41=4,Data!$H$103,
Z41=5,Data!$H$104,
Z41=6,Data!$H$105,
Z41=7,Data!$H$106,
Z41=8,Data!$H$107,
Z41=9,Data!$H$108,
Z41=10,Data!H$109,
Z41=11,Data!H$110,
Z41=12,Data!H$111,
Z41=13,Data!$H$112,
Z41=14,Data!$H$113,
Z41=15,Data!$H$114,
Z41=16,Data!$H$115,
Z41=17,Data!$H$116,
Z41=18,Data!$H$117,
Z41=19,Data!$H$118,
Z41=20,Data!$H$119,
Z41=21,Data!$H$120,
Z41=0,Data!$H$121))*K41/1000,"")</f>
        <v/>
      </c>
      <c r="AE41" s="948" t="str">
        <f>IFERROR((ifs(
Z41=1,Data!$I$100,
Z41=2,Data!$I$101,
Z41=3,Data!$I$102,
Z41=4,Data!$I$103,
Z41=5,Data!$I$104,
Z41=6,Data!$I$105,
Z41=7,Data!$I$106,
Z41=8,Data!$I$107,
Z41=9,Data!$I$108,
Z41=10,Data!I$109,
Z41=11,Data!I$110,
Z41=12,Data!I$111,
Z41=13,Data!$I$112,
Z41=14,Data!$I$113,
Z41=15,Data!$I$114,
Z41=16,Data!$I$115,
Z41=17,Data!$I$116,
Z41=18,Data!$I$117,
Z41=19,Data!$I$118,
Z41=20,Data!$I$119,
Z41=21,Data!$I$120,
Z41=0,Data!$I$121)*K41/1000),"")</f>
        <v/>
      </c>
      <c r="AF41" s="947" t="str">
        <f>IFERROR((ifs(
Z41=1,Data!$J$100,
Z41=2,Data!$J$101,
Z41=3,Data!$J$102,
Z41=4,Data!$J$103,
Z41=5,Data!$J$104,
Z41=6,Data!$J$105,
Z41=7,Data!$J$106,
Z41=8,Data!$J$107,
Z41=9,Data!$J$108,
Z41=10,Data!J$109,
Z41=11,Data!J$110,
Z41=12,Data!J$111,
Z41=13,Data!J$112,
Z41=14,Data!$J$113,
Z41=15,Data!$J$114,
Z41=16,Data!$J$115,
Z41=17,Data!$J$116,
Z41=18,Data!$J$117,
Z41=19,Data!$J$118,
Z41=20,Data!$J$119,
Z41=21,Data!$J$120,
Z41=0,Data!$J$121)*K41),"")</f>
        <v/>
      </c>
      <c r="AG41" s="947" t="str">
        <f>IFERROR((ifs(
Z41=1,Data!$K$100,
Z41=2,Data!$K$101,
Z41=3,Data!$K$102,
Z41=4,Data!$K$103,
Z41=5,Data!$K$104,
Z41=6,Data!$K$105,
Z41=7,Data!$K$106,
Z41=8,Data!$K$107,
Z41=9,Data!$K$108,
Z41=10,Data!K$109,
Z41=11,Data!K$110,
Z41=12,Data!K$111,
Z41=13,Data!$K$112,
Z41=14,Data!$K$113,
Z41=15,Data!$K$114,
Z41=16,Data!$K$115,
Z41=17,Data!$K$116,
Z41=18,Data!$K$117,
Z41=19,Data!$K$118,
Z41=20,Data!$K$119,
Z41=21,Data!$K$120,
Z41=0,Data!$K$121)*K41),"")</f>
        <v/>
      </c>
      <c r="AH41" s="947" t="str">
        <f>IFERROR((ifs(
Z41=1,Data!$L$100,
Z41=2,Data!$L$101,
Z41=3,Data!$L$102,
Z41=4,Data!$L$103,
Z41=5,Data!$L$104,
Z41=6,Data!$L$105,
Z41=7,Data!$L$106,
Z41=8,Data!$L$107,
Z41=9,Data!$L$108,
Z41=10,Data!L$109,
Z41=11,Data!L$110,
Z41=12,Data!L$111,
Z41=13,Data!$L$112,
Z41=14,Data!$L$113,
Z41=15,Data!$L$114,
Z41=16,Data!$L$115,
Z41=17,Data!$L$116,
Z41=18,Data!$L$117,
Z41=19,Data!$L$118,
Z41=20,Data!$L$119,
Z41=21,Data!$L$120,
Z41=0,Data!$L$121)*K41),"")</f>
        <v/>
      </c>
      <c r="AI41" s="950" t="str">
        <f>'Registro Veh'!J53</f>
        <v/>
      </c>
      <c r="AJ41" s="950" t="str">
        <f>'Registro Veh'!M53</f>
        <v/>
      </c>
      <c r="AK41" s="951"/>
      <c r="AL41" s="951"/>
      <c r="AM41" s="951"/>
      <c r="AN41" s="951"/>
    </row>
    <row r="42">
      <c r="A42" s="941" t="str">
        <f>'Registro Veh'!B53</f>
        <v/>
      </c>
      <c r="B42" s="941" t="str">
        <f>Equipo!$F$2</f>
        <v>4.0</v>
      </c>
      <c r="C42" s="941" t="str">
        <f>Equipo!$E$14</f>
        <v/>
      </c>
      <c r="D42" s="941" t="str">
        <f>Equipo!$E$10</f>
        <v/>
      </c>
      <c r="E42" s="941" t="str">
        <f>'Registro Veh'!C53</f>
        <v/>
      </c>
      <c r="F42" s="941" t="str">
        <f>'Registro Veh'!D53</f>
        <v/>
      </c>
      <c r="G42" s="941" t="str">
        <f>'Registro Veh'!E53</f>
        <v/>
      </c>
      <c r="H42" s="941" t="str">
        <f>'Registro Veh'!F53</f>
        <v/>
      </c>
      <c r="I42" s="942" t="str">
        <f>'Registro Veh'!G53</f>
        <v/>
      </c>
      <c r="J42" s="942" t="str">
        <f>'Registro Veh'!I53</f>
        <v/>
      </c>
      <c r="K42" s="942" t="str">
        <f>'Registro Veh'!K53</f>
        <v/>
      </c>
      <c r="L42" s="942" t="str">
        <f>'Registro Veh'!L53</f>
        <v/>
      </c>
      <c r="M42" s="942" t="str">
        <f>'Registro Veh'!N53</f>
        <v/>
      </c>
      <c r="N42" s="943" t="str">
        <f>IFERROR(IFS(E42='BBDD R'!$F$2,'BBDD R'!$G$2,E42='BBDD R'!$F$3,'BBDD R'!$G$3,E42='BBDD R'!$F$4,'BBDD R'!$G$4,E42='BBDD R'!$F$5,'BBDD R'!$G$5,E42='BBDD R'!$F$6,'BBDD R'!$G$6,E42='BBDD R'!$F$7,'BBDD R'!$G$7),"")</f>
        <v/>
      </c>
      <c r="O42" s="943" t="str">
        <f>IFERROR(IFS(E42='BBDD R'!$F$2,'BBDD R'!$H$2,E42='BBDD R'!$F$3,'BBDD R'!$H$3,E42='BBDD R'!$F$4,'BBDD R'!$H$4,E42='BBDD R'!$F$5,'BBDD R'!$H$5,E42='BBDD R'!$F$6,'BBDD R'!$H$6,E42='BBDD R'!$F$7,'BBDD R'!$H$7),"")</f>
        <v/>
      </c>
      <c r="P42" s="944" t="str">
        <f>IFERROR(IFS(E42='BBDD R'!$F$2,'BBDD R'!$I$2,E42='BBDD R'!$F$3,'BBDD R'!$I$3,E42='BBDD R'!$F$4,'BBDD R'!$I$4,E42='BBDD R'!$F$5,'BBDD R'!$I$5,E42='BBDD R'!$F$6,'BBDD R'!$I$6,E42='BBDD R'!$F$7,'BBDD R'!$I$7),"")</f>
        <v/>
      </c>
      <c r="Q42" s="945" t="str">
        <f>IFERROR(IFS(E42='BBDD R'!$F$2,'BBDD R'!$J$2,E42='BBDD R'!$F$3,'BBDD R'!$J$3,E42='BBDD R'!$F$4,'BBDD R'!$J$4,E42='BBDD R'!$F$5,'BBDD R'!$J$5,E42='BBDD R'!$F$6,'BBDD R'!$J$6,E42='BBDD R'!$F$7,'BBDD R'!$J$7))</f>
        <v/>
      </c>
      <c r="R42" s="945" t="str">
        <f>IFERROR(IFS(E42='BBDD R'!$F$2,'BBDD R'!$K$2,E42='BBDD R'!$F$3,'BBDD R'!$K$3,E42='BBDD R'!$F$4,'BBDD R'!$K$4,E42='BBDD R'!$F$5,'BBDD R'!$K$5,E42='BBDD R'!$F$6,'BBDD R'!$K$6,E42='BBDD R'!$F$7,'BBDD R'!$K$7),"")</f>
        <v/>
      </c>
      <c r="S42" s="944" t="str">
        <f>IFERROR(IFS(E42='BBDD R'!$F$2,'BBDD R'!$L$2,E42='BBDD R'!$F$3,'BBDD R'!$L$3,E42='BBDD R'!$F$4,'BBDD R'!$L$4,E42='BBDD R'!$F$5,'BBDD R'!$L$5,E42='BBDD R'!$F$6,'BBDD R'!$L$6,E42='BBDD R'!$F$7,'BBDD R'!$L$7),"")</f>
        <v/>
      </c>
      <c r="T42" s="944" t="str">
        <f>IFERROR(IFS(E42='BBDD R'!$F$2,'BBDD R'!$M$2,E42='BBDD R'!$F$3,'BBDD R'!$M$3,E42='BBDD R'!$F$4,'BBDD R'!$M$4,E42='BBDD R'!$F$5,'BBDD R'!$M$5,E42='BBDD R'!$F$6,'BBDD R'!$M$6,E42='BBDD R'!$F$7,'BBDD R'!$M$7),"")</f>
        <v/>
      </c>
      <c r="U42" s="944" t="str">
        <f>IFERROR(IFS(E42='BBDD R'!$F$2,'BBDD R'!$N$2,E42='BBDD R'!$F$3,'BBDD R'!$N$3,E42='BBDD R'!$F$4,'BBDD R'!$N$4,E42='BBDD R'!$F$5,'BBDD R'!$N$5,E42='BBDD R'!$F$6,'BBDD R'!$N$6,E42='BBDD R'!$F$7,'BBDD R'!$N$7),"")</f>
        <v/>
      </c>
      <c r="V42" s="944" t="str">
        <f>IFERROR(IFS(E42='BBDD R'!$F$2,'BBDD R'!$O$2,E42='BBDD R'!$F$3,'BBDD R'!$O$3,E42='BBDD R'!$F$4,'BBDD R'!$O$4,E42='BBDD R'!$F$5,'BBDD R'!$O$5,E42='BBDD R'!$F$6,'BBDD R'!$O$6,E42='BBDD R'!$F$7,'BBDD R'!$O$7),"")</f>
        <v/>
      </c>
      <c r="W42" s="946" t="str">
        <f>IFERROR(IFS(E42='BBDD R'!$F$2,'BBDD R'!$P$2,E42='BBDD R'!$F$3,'BBDD R'!$P$3,E42='BBDD R'!$F$4,'BBDD R'!$P$4,E42='BBDD R'!$F$5,'BBDD R'!$P$5,E42='BBDD R'!$F$6,'BBDD R'!$P$6,E42='BBDD R'!$F$7,'BBDD R'!$P$7),"")</f>
        <v/>
      </c>
      <c r="X42" s="944" t="str">
        <f>IFERROR(IFS(E42='BBDD R'!$F$2,'BBDD R'!$Q$2,E42='BBDD R'!$F$3,'BBDD R'!$Q$3,E42='BBDD R'!$F$4,'BBDD R'!$Q$4,E42='BBDD R'!$F$5,'BBDD R'!$Q$5,E42='BBDD R'!$F$6,'BBDD R'!$Q$6,E42='BBDD R'!$F$7,'BBDD R'!$Q$7),"")</f>
        <v/>
      </c>
      <c r="Y42" s="944" t="str">
        <f>IFERROR(IFS(E42='BBDD R'!$F$2,'BBDD R'!$R$2,E42='BBDD R'!$F$3,'BBDD R'!$R$3,E42='BBDD R'!$F$4,'BBDD R'!$R$4,E42='BBDD R'!$F$5,'BBDD R'!$R$5,E42='BBDD R'!$F$6,'BBDD R'!$R$6,E42='BBDD R'!$F$7,'BBDD R'!$R$7),"")</f>
        <v/>
      </c>
      <c r="Z42" s="944" t="str">
        <f t="array" ref="Z42">IFERROR(ifs(AND(M42="Gasolina",O42="Vehículo Liviano (Sedán, Compacto)"),1
,AND(M42="Gasolina",O42="Vehículo Liviano (SUV, Jeep, Station Wagon)"),2
,AND(M42="Gasolina",O42="Utilitario, Furgón"),3
,AND(M42="Gasolina",O42="Camioneta 4x2"),4
,AND(M42="Gasolina",O42="Camioneta 4x4"),5
,AND(M42="Gasolina",O42="Camión liviano (hasta 3.5 ton)"),6
,AND(M42="Gasolina",O42="Camión mediano"),7
,AND(M42="Gasolina",O42="Camión pesado"),8
,AND(M42="Gasolina",O42="Maquinaria"),9
,AND(M42="Gasolina",O42="Otro (especifique): "),10
,AND(M42="Diesel",O42="Vehículo Liviano (Sedán, Compacto)"),11
,AND(M42="Diesel",O42="Vehículo Liviano (SUV, Jeep, Station Wagon)"),12
,AND(M42="Diesel",O42="Utilitario, Furgón"),13
,AND(M42="Diesel",O42="Camioneta 4x2"),14
,AND(M42="Diesel",O42="Camioneta 4x4"),15
,AND(M42="Diesel",O42="Camión liviano (hasta 3.5 ton)"),16
,AND(M42="Diesel",O42="Camión mediano"),17
,AND(M42="Diesel",O42="Camión pesado"),18
,AND(M42="Diesel",O42="Maquinaria"),19
,AND(M42="Diesel",O42="Otro (especifique): "),20
,O42="Selecciona...",21),"")</f>
        <v/>
      </c>
      <c r="AA42" s="947" t="str">
        <f>IFERROR((ifs(Z42=1,Data!$D$100,Z42=2,Data!$D$101,Z42=3,Data!$D$102,Z42=4,Data!$D$103,Z42=5,Data!$D$104,Z42=6,Data!$D$105,Z42=7,Data!$D$106,Z42=8,Data!$D$107,Z42=9,Data!$D$108,Z42=10,Data!$D$109,Z42=11,Data!$D$110,Z42=12,Data!$D$111,Z42=13,Data!$D$112,Z42=14,Data!$D$113,Z42=15,Data!$D$114,Z42=16,Data!$D$115,Z42=17,Data!$D$116,Z42=18,Data!$D$117,Z42=19,Data!$D$118,Z42=20,Data!$D$119,Z42=21,Data!$D$120,Z42=0,Data!$D$121))*K42,"")</f>
        <v/>
      </c>
      <c r="AB42" s="947" t="str">
        <f>IFERROR((ifs(Z42=1,Data!$E$100,Z42=2,Data!$E$101,Z42=3,Data!$E$102,Z42=4,Data!$E$103,Z42=5,Data!$E$104,Z42=6,Data!$E$105,Z42=7,Data!$E$106,Z42=8,Data!$E$107,Z42=9,Data!$E$108,Z42=10,Data!$E$109,Z42=11,Data!$E$110,Z42=12,Data!$E$111,Z42=13,Data!$E$112,Z42=14,Data!$E$113,Z42=15,Data!$E$114,Z42=16,Data!$E$115,Z42=17,Data!$E$116,Z42=18,Data!$E$117,Z42=19,Data!$E$118,Z42=20,Data!$E$119,Z42=21,Data!$E$120,Z42=0,Data!$E$121))*K42/1000,"")</f>
        <v/>
      </c>
      <c r="AC42" s="948" t="str">
        <f>IFERROR((ifs(
Z42=1,Data!$G$100,
Z42=2,Data!$G$101,
Z42=3,Data!$G$102,
Z42=4,Data!$G$103,
Z42=5,Data!$G$104,
Z42=6,Data!$G$105,
Z42=7,Data!$G$106,
Z42=8,Data!$G$107,
Z42=9,Data!$G$108,
Z42=10,Data!G$109,
Z42=11,Data!G$110,
Z42=12,Data!G$111,
Z42=13,Data!$G$112,
Z42=14,Data!$G$113,
Z42=15,Data!$G$114,
Z42=16,Data!$G$115,
Z42=17,Data!$G$116,
Z42=18,Data!$G$117,
Z42=19,Data!$G$118,
Z42=20,Data!$G$119,
Z42=21,Data!$G$120,
Z42=0,Data!$G$121))
*K42/1000,"")</f>
        <v/>
      </c>
      <c r="AD42" s="949" t="str">
        <f>IFERROR((ifs(
Z42=1,Data!$H$100,
Z42=2,Data!$H$101,
Z42=3,Data!$H$102,
Z42=4,Data!$H$103,
Z42=5,Data!$H$104,
Z42=6,Data!$H$105,
Z42=7,Data!$H$106,
Z42=8,Data!$H$107,
Z42=9,Data!$H$108,
Z42=10,Data!H$109,
Z42=11,Data!H$110,
Z42=12,Data!H$111,
Z42=13,Data!$H$112,
Z42=14,Data!$H$113,
Z42=15,Data!$H$114,
Z42=16,Data!$H$115,
Z42=17,Data!$H$116,
Z42=18,Data!$H$117,
Z42=19,Data!$H$118,
Z42=20,Data!$H$119,
Z42=21,Data!$H$120,
Z42=0,Data!$H$121))*K42/1000,"")</f>
        <v/>
      </c>
      <c r="AE42" s="948" t="str">
        <f>IFERROR((ifs(
Z42=1,Data!$I$100,
Z42=2,Data!$I$101,
Z42=3,Data!$I$102,
Z42=4,Data!$I$103,
Z42=5,Data!$I$104,
Z42=6,Data!$I$105,
Z42=7,Data!$I$106,
Z42=8,Data!$I$107,
Z42=9,Data!$I$108,
Z42=10,Data!I$109,
Z42=11,Data!I$110,
Z42=12,Data!I$111,
Z42=13,Data!$I$112,
Z42=14,Data!$I$113,
Z42=15,Data!$I$114,
Z42=16,Data!$I$115,
Z42=17,Data!$I$116,
Z42=18,Data!$I$117,
Z42=19,Data!$I$118,
Z42=20,Data!$I$119,
Z42=21,Data!$I$120,
Z42=0,Data!$I$121)*K42/1000),"")</f>
        <v/>
      </c>
      <c r="AF42" s="947" t="str">
        <f>IFERROR((ifs(
Z42=1,Data!$J$100,
Z42=2,Data!$J$101,
Z42=3,Data!$J$102,
Z42=4,Data!$J$103,
Z42=5,Data!$J$104,
Z42=6,Data!$J$105,
Z42=7,Data!$J$106,
Z42=8,Data!$J$107,
Z42=9,Data!$J$108,
Z42=10,Data!J$109,
Z42=11,Data!J$110,
Z42=12,Data!J$111,
Z42=13,Data!J$112,
Z42=14,Data!$J$113,
Z42=15,Data!$J$114,
Z42=16,Data!$J$115,
Z42=17,Data!$J$116,
Z42=18,Data!$J$117,
Z42=19,Data!$J$118,
Z42=20,Data!$J$119,
Z42=21,Data!$J$120,
Z42=0,Data!$J$121)*K42),"")</f>
        <v/>
      </c>
      <c r="AG42" s="947" t="str">
        <f>IFERROR((ifs(
Z42=1,Data!$K$100,
Z42=2,Data!$K$101,
Z42=3,Data!$K$102,
Z42=4,Data!$K$103,
Z42=5,Data!$K$104,
Z42=6,Data!$K$105,
Z42=7,Data!$K$106,
Z42=8,Data!$K$107,
Z42=9,Data!$K$108,
Z42=10,Data!K$109,
Z42=11,Data!K$110,
Z42=12,Data!K$111,
Z42=13,Data!$K$112,
Z42=14,Data!$K$113,
Z42=15,Data!$K$114,
Z42=16,Data!$K$115,
Z42=17,Data!$K$116,
Z42=18,Data!$K$117,
Z42=19,Data!$K$118,
Z42=20,Data!$K$119,
Z42=21,Data!$K$120,
Z42=0,Data!$K$121)*K42),"")</f>
        <v/>
      </c>
      <c r="AH42" s="947" t="str">
        <f>IFERROR((ifs(
Z42=1,Data!$L$100,
Z42=2,Data!$L$101,
Z42=3,Data!$L$102,
Z42=4,Data!$L$103,
Z42=5,Data!$L$104,
Z42=6,Data!$L$105,
Z42=7,Data!$L$106,
Z42=8,Data!$L$107,
Z42=9,Data!$L$108,
Z42=10,Data!L$109,
Z42=11,Data!L$110,
Z42=12,Data!L$111,
Z42=13,Data!$L$112,
Z42=14,Data!$L$113,
Z42=15,Data!$L$114,
Z42=16,Data!$L$115,
Z42=17,Data!$L$116,
Z42=18,Data!$L$117,
Z42=19,Data!$L$118,
Z42=20,Data!$L$119,
Z42=21,Data!$L$120,
Z42=0,Data!$L$121)*K42),"")</f>
        <v/>
      </c>
      <c r="AI42" s="950" t="str">
        <f>'Registro Veh'!J54</f>
        <v/>
      </c>
      <c r="AJ42" s="950" t="str">
        <f>'Registro Veh'!M54</f>
        <v/>
      </c>
      <c r="AK42" s="951"/>
      <c r="AL42" s="951"/>
      <c r="AM42" s="951"/>
      <c r="AN42" s="951"/>
    </row>
    <row r="43">
      <c r="A43" s="941" t="str">
        <f>'Registro Veh'!B54</f>
        <v/>
      </c>
      <c r="B43" s="941" t="str">
        <f>Equipo!$F$2</f>
        <v>4.0</v>
      </c>
      <c r="C43" s="941" t="str">
        <f>Equipo!$E$14</f>
        <v/>
      </c>
      <c r="D43" s="941" t="str">
        <f>Equipo!$E$10</f>
        <v/>
      </c>
      <c r="E43" s="941" t="str">
        <f>'Registro Veh'!C54</f>
        <v/>
      </c>
      <c r="F43" s="941" t="str">
        <f>'Registro Veh'!D54</f>
        <v/>
      </c>
      <c r="G43" s="941" t="str">
        <f>'Registro Veh'!E54</f>
        <v/>
      </c>
      <c r="H43" s="941" t="str">
        <f>'Registro Veh'!F54</f>
        <v/>
      </c>
      <c r="I43" s="942" t="str">
        <f>'Registro Veh'!G54</f>
        <v/>
      </c>
      <c r="J43" s="942" t="str">
        <f>'Registro Veh'!I54</f>
        <v/>
      </c>
      <c r="K43" s="942" t="str">
        <f>'Registro Veh'!K54</f>
        <v/>
      </c>
      <c r="L43" s="942" t="str">
        <f>'Registro Veh'!L54</f>
        <v/>
      </c>
      <c r="M43" s="942" t="str">
        <f>'Registro Veh'!N54</f>
        <v/>
      </c>
      <c r="N43" s="943" t="str">
        <f>IFERROR(IFS(E43='BBDD R'!$F$2,'BBDD R'!$G$2,E43='BBDD R'!$F$3,'BBDD R'!$G$3,E43='BBDD R'!$F$4,'BBDD R'!$G$4,E43='BBDD R'!$F$5,'BBDD R'!$G$5,E43='BBDD R'!$F$6,'BBDD R'!$G$6,E43='BBDD R'!$F$7,'BBDD R'!$G$7),"")</f>
        <v/>
      </c>
      <c r="O43" s="943" t="str">
        <f>IFERROR(IFS(E43='BBDD R'!$F$2,'BBDD R'!$H$2,E43='BBDD R'!$F$3,'BBDD R'!$H$3,E43='BBDD R'!$F$4,'BBDD R'!$H$4,E43='BBDD R'!$F$5,'BBDD R'!$H$5,E43='BBDD R'!$F$6,'BBDD R'!$H$6,E43='BBDD R'!$F$7,'BBDD R'!$H$7),"")</f>
        <v/>
      </c>
      <c r="P43" s="944" t="str">
        <f>IFERROR(IFS(E43='BBDD R'!$F$2,'BBDD R'!$I$2,E43='BBDD R'!$F$3,'BBDD R'!$I$3,E43='BBDD R'!$F$4,'BBDD R'!$I$4,E43='BBDD R'!$F$5,'BBDD R'!$I$5,E43='BBDD R'!$F$6,'BBDD R'!$I$6,E43='BBDD R'!$F$7,'BBDD R'!$I$7),"")</f>
        <v/>
      </c>
      <c r="Q43" s="945" t="str">
        <f>IFERROR(IFS(E43='BBDD R'!$F$2,'BBDD R'!$J$2,E43='BBDD R'!$F$3,'BBDD R'!$J$3,E43='BBDD R'!$F$4,'BBDD R'!$J$4,E43='BBDD R'!$F$5,'BBDD R'!$J$5,E43='BBDD R'!$F$6,'BBDD R'!$J$6,E43='BBDD R'!$F$7,'BBDD R'!$J$7))</f>
        <v/>
      </c>
      <c r="R43" s="945" t="str">
        <f>IFERROR(IFS(E43='BBDD R'!$F$2,'BBDD R'!$K$2,E43='BBDD R'!$F$3,'BBDD R'!$K$3,E43='BBDD R'!$F$4,'BBDD R'!$K$4,E43='BBDD R'!$F$5,'BBDD R'!$K$5,E43='BBDD R'!$F$6,'BBDD R'!$K$6,E43='BBDD R'!$F$7,'BBDD R'!$K$7),"")</f>
        <v/>
      </c>
      <c r="S43" s="944" t="str">
        <f>IFERROR(IFS(E43='BBDD R'!$F$2,'BBDD R'!$L$2,E43='BBDD R'!$F$3,'BBDD R'!$L$3,E43='BBDD R'!$F$4,'BBDD R'!$L$4,E43='BBDD R'!$F$5,'BBDD R'!$L$5,E43='BBDD R'!$F$6,'BBDD R'!$L$6,E43='BBDD R'!$F$7,'BBDD R'!$L$7),"")</f>
        <v/>
      </c>
      <c r="T43" s="944" t="str">
        <f>IFERROR(IFS(E43='BBDD R'!$F$2,'BBDD R'!$M$2,E43='BBDD R'!$F$3,'BBDD R'!$M$3,E43='BBDD R'!$F$4,'BBDD R'!$M$4,E43='BBDD R'!$F$5,'BBDD R'!$M$5,E43='BBDD R'!$F$6,'BBDD R'!$M$6,E43='BBDD R'!$F$7,'BBDD R'!$M$7),"")</f>
        <v/>
      </c>
      <c r="U43" s="944" t="str">
        <f>IFERROR(IFS(E43='BBDD R'!$F$2,'BBDD R'!$N$2,E43='BBDD R'!$F$3,'BBDD R'!$N$3,E43='BBDD R'!$F$4,'BBDD R'!$N$4,E43='BBDD R'!$F$5,'BBDD R'!$N$5,E43='BBDD R'!$F$6,'BBDD R'!$N$6,E43='BBDD R'!$F$7,'BBDD R'!$N$7),"")</f>
        <v/>
      </c>
      <c r="V43" s="944" t="str">
        <f>IFERROR(IFS(E43='BBDD R'!$F$2,'BBDD R'!$O$2,E43='BBDD R'!$F$3,'BBDD R'!$O$3,E43='BBDD R'!$F$4,'BBDD R'!$O$4,E43='BBDD R'!$F$5,'BBDD R'!$O$5,E43='BBDD R'!$F$6,'BBDD R'!$O$6,E43='BBDD R'!$F$7,'BBDD R'!$O$7),"")</f>
        <v/>
      </c>
      <c r="W43" s="946" t="str">
        <f>IFERROR(IFS(E43='BBDD R'!$F$2,'BBDD R'!$P$2,E43='BBDD R'!$F$3,'BBDD R'!$P$3,E43='BBDD R'!$F$4,'BBDD R'!$P$4,E43='BBDD R'!$F$5,'BBDD R'!$P$5,E43='BBDD R'!$F$6,'BBDD R'!$P$6,E43='BBDD R'!$F$7,'BBDD R'!$P$7),"")</f>
        <v/>
      </c>
      <c r="X43" s="944" t="str">
        <f>IFERROR(IFS(E43='BBDD R'!$F$2,'BBDD R'!$Q$2,E43='BBDD R'!$F$3,'BBDD R'!$Q$3,E43='BBDD R'!$F$4,'BBDD R'!$Q$4,E43='BBDD R'!$F$5,'BBDD R'!$Q$5,E43='BBDD R'!$F$6,'BBDD R'!$Q$6,E43='BBDD R'!$F$7,'BBDD R'!$Q$7),"")</f>
        <v/>
      </c>
      <c r="Y43" s="944" t="str">
        <f>IFERROR(IFS(E43='BBDD R'!$F$2,'BBDD R'!$R$2,E43='BBDD R'!$F$3,'BBDD R'!$R$3,E43='BBDD R'!$F$4,'BBDD R'!$R$4,E43='BBDD R'!$F$5,'BBDD R'!$R$5,E43='BBDD R'!$F$6,'BBDD R'!$R$6,E43='BBDD R'!$F$7,'BBDD R'!$R$7),"")</f>
        <v/>
      </c>
      <c r="Z43" s="944" t="str">
        <f t="array" ref="Z43">IFERROR(ifs(AND(M43="Gasolina",O43="Vehículo Liviano (Sedán, Compacto)"),1
,AND(M43="Gasolina",O43="Vehículo Liviano (SUV, Jeep, Station Wagon)"),2
,AND(M43="Gasolina",O43="Utilitario, Furgón"),3
,AND(M43="Gasolina",O43="Camioneta 4x2"),4
,AND(M43="Gasolina",O43="Camioneta 4x4"),5
,AND(M43="Gasolina",O43="Camión liviano (hasta 3.5 ton)"),6
,AND(M43="Gasolina",O43="Camión mediano"),7
,AND(M43="Gasolina",O43="Camión pesado"),8
,AND(M43="Gasolina",O43="Maquinaria"),9
,AND(M43="Gasolina",O43="Otro (especifique): "),10
,AND(M43="Diesel",O43="Vehículo Liviano (Sedán, Compacto)"),11
,AND(M43="Diesel",O43="Vehículo Liviano (SUV, Jeep, Station Wagon)"),12
,AND(M43="Diesel",O43="Utilitario, Furgón"),13
,AND(M43="Diesel",O43="Camioneta 4x2"),14
,AND(M43="Diesel",O43="Camioneta 4x4"),15
,AND(M43="Diesel",O43="Camión liviano (hasta 3.5 ton)"),16
,AND(M43="Diesel",O43="Camión mediano"),17
,AND(M43="Diesel",O43="Camión pesado"),18
,AND(M43="Diesel",O43="Maquinaria"),19
,AND(M43="Diesel",O43="Otro (especifique): "),20
,O43="Selecciona...",21),"")</f>
        <v/>
      </c>
      <c r="AA43" s="947" t="str">
        <f>IFERROR((ifs(Z43=1,Data!$D$100,Z43=2,Data!$D$101,Z43=3,Data!$D$102,Z43=4,Data!$D$103,Z43=5,Data!$D$104,Z43=6,Data!$D$105,Z43=7,Data!$D$106,Z43=8,Data!$D$107,Z43=9,Data!$D$108,Z43=10,Data!$D$109,Z43=11,Data!$D$110,Z43=12,Data!$D$111,Z43=13,Data!$D$112,Z43=14,Data!$D$113,Z43=15,Data!$D$114,Z43=16,Data!$D$115,Z43=17,Data!$D$116,Z43=18,Data!$D$117,Z43=19,Data!$D$118,Z43=20,Data!$D$119,Z43=21,Data!$D$120,Z43=0,Data!$D$121))*K43,"")</f>
        <v/>
      </c>
      <c r="AB43" s="947" t="str">
        <f>IFERROR((ifs(Z43=1,Data!$E$100,Z43=2,Data!$E$101,Z43=3,Data!$E$102,Z43=4,Data!$E$103,Z43=5,Data!$E$104,Z43=6,Data!$E$105,Z43=7,Data!$E$106,Z43=8,Data!$E$107,Z43=9,Data!$E$108,Z43=10,Data!$E$109,Z43=11,Data!$E$110,Z43=12,Data!$E$111,Z43=13,Data!$E$112,Z43=14,Data!$E$113,Z43=15,Data!$E$114,Z43=16,Data!$E$115,Z43=17,Data!$E$116,Z43=18,Data!$E$117,Z43=19,Data!$E$118,Z43=20,Data!$E$119,Z43=21,Data!$E$120,Z43=0,Data!$E$121))*K43/1000,"")</f>
        <v/>
      </c>
      <c r="AC43" s="948" t="str">
        <f>IFERROR((ifs(
Z43=1,Data!$G$100,
Z43=2,Data!$G$101,
Z43=3,Data!$G$102,
Z43=4,Data!$G$103,
Z43=5,Data!$G$104,
Z43=6,Data!$G$105,
Z43=7,Data!$G$106,
Z43=8,Data!$G$107,
Z43=9,Data!$G$108,
Z43=10,Data!G$109,
Z43=11,Data!G$110,
Z43=12,Data!G$111,
Z43=13,Data!$G$112,
Z43=14,Data!$G$113,
Z43=15,Data!$G$114,
Z43=16,Data!$G$115,
Z43=17,Data!$G$116,
Z43=18,Data!$G$117,
Z43=19,Data!$G$118,
Z43=20,Data!$G$119,
Z43=21,Data!$G$120,
Z43=0,Data!$G$121))
*K43/1000,"")</f>
        <v/>
      </c>
      <c r="AD43" s="949" t="str">
        <f>IFERROR((ifs(
Z43=1,Data!$H$100,
Z43=2,Data!$H$101,
Z43=3,Data!$H$102,
Z43=4,Data!$H$103,
Z43=5,Data!$H$104,
Z43=6,Data!$H$105,
Z43=7,Data!$H$106,
Z43=8,Data!$H$107,
Z43=9,Data!$H$108,
Z43=10,Data!H$109,
Z43=11,Data!H$110,
Z43=12,Data!H$111,
Z43=13,Data!$H$112,
Z43=14,Data!$H$113,
Z43=15,Data!$H$114,
Z43=16,Data!$H$115,
Z43=17,Data!$H$116,
Z43=18,Data!$H$117,
Z43=19,Data!$H$118,
Z43=20,Data!$H$119,
Z43=21,Data!$H$120,
Z43=0,Data!$H$121))*K43/1000,"")</f>
        <v/>
      </c>
      <c r="AE43" s="948" t="str">
        <f>IFERROR((ifs(
Z43=1,Data!$I$100,
Z43=2,Data!$I$101,
Z43=3,Data!$I$102,
Z43=4,Data!$I$103,
Z43=5,Data!$I$104,
Z43=6,Data!$I$105,
Z43=7,Data!$I$106,
Z43=8,Data!$I$107,
Z43=9,Data!$I$108,
Z43=10,Data!I$109,
Z43=11,Data!I$110,
Z43=12,Data!I$111,
Z43=13,Data!$I$112,
Z43=14,Data!$I$113,
Z43=15,Data!$I$114,
Z43=16,Data!$I$115,
Z43=17,Data!$I$116,
Z43=18,Data!$I$117,
Z43=19,Data!$I$118,
Z43=20,Data!$I$119,
Z43=21,Data!$I$120,
Z43=0,Data!$I$121)*K43/1000),"")</f>
        <v/>
      </c>
      <c r="AF43" s="947" t="str">
        <f>IFERROR((ifs(
Z43=1,Data!$J$100,
Z43=2,Data!$J$101,
Z43=3,Data!$J$102,
Z43=4,Data!$J$103,
Z43=5,Data!$J$104,
Z43=6,Data!$J$105,
Z43=7,Data!$J$106,
Z43=8,Data!$J$107,
Z43=9,Data!$J$108,
Z43=10,Data!J$109,
Z43=11,Data!J$110,
Z43=12,Data!J$111,
Z43=13,Data!J$112,
Z43=14,Data!$J$113,
Z43=15,Data!$J$114,
Z43=16,Data!$J$115,
Z43=17,Data!$J$116,
Z43=18,Data!$J$117,
Z43=19,Data!$J$118,
Z43=20,Data!$J$119,
Z43=21,Data!$J$120,
Z43=0,Data!$J$121)*K43),"")</f>
        <v/>
      </c>
      <c r="AG43" s="947" t="str">
        <f>IFERROR((ifs(
Z43=1,Data!$K$100,
Z43=2,Data!$K$101,
Z43=3,Data!$K$102,
Z43=4,Data!$K$103,
Z43=5,Data!$K$104,
Z43=6,Data!$K$105,
Z43=7,Data!$K$106,
Z43=8,Data!$K$107,
Z43=9,Data!$K$108,
Z43=10,Data!K$109,
Z43=11,Data!K$110,
Z43=12,Data!K$111,
Z43=13,Data!$K$112,
Z43=14,Data!$K$113,
Z43=15,Data!$K$114,
Z43=16,Data!$K$115,
Z43=17,Data!$K$116,
Z43=18,Data!$K$117,
Z43=19,Data!$K$118,
Z43=20,Data!$K$119,
Z43=21,Data!$K$120,
Z43=0,Data!$K$121)*K43),"")</f>
        <v/>
      </c>
      <c r="AH43" s="947" t="str">
        <f>IFERROR((ifs(
Z43=1,Data!$L$100,
Z43=2,Data!$L$101,
Z43=3,Data!$L$102,
Z43=4,Data!$L$103,
Z43=5,Data!$L$104,
Z43=6,Data!$L$105,
Z43=7,Data!$L$106,
Z43=8,Data!$L$107,
Z43=9,Data!$L$108,
Z43=10,Data!L$109,
Z43=11,Data!L$110,
Z43=12,Data!L$111,
Z43=13,Data!$L$112,
Z43=14,Data!$L$113,
Z43=15,Data!$L$114,
Z43=16,Data!$L$115,
Z43=17,Data!$L$116,
Z43=18,Data!$L$117,
Z43=19,Data!$L$118,
Z43=20,Data!$L$119,
Z43=21,Data!$L$120,
Z43=0,Data!$L$121)*K43),"")</f>
        <v/>
      </c>
      <c r="AI43" s="950" t="str">
        <f>'Registro Veh'!J55</f>
        <v/>
      </c>
      <c r="AJ43" s="950" t="str">
        <f>'Registro Veh'!M55</f>
        <v/>
      </c>
      <c r="AK43" s="951"/>
      <c r="AL43" s="951"/>
      <c r="AM43" s="951"/>
      <c r="AN43" s="951"/>
    </row>
    <row r="44">
      <c r="A44" s="941" t="str">
        <f>'Registro Veh'!B55</f>
        <v/>
      </c>
      <c r="B44" s="941" t="str">
        <f>Equipo!$F$2</f>
        <v>4.0</v>
      </c>
      <c r="C44" s="941" t="str">
        <f>Equipo!$E$14</f>
        <v/>
      </c>
      <c r="D44" s="941" t="str">
        <f>Equipo!$E$10</f>
        <v/>
      </c>
      <c r="E44" s="941" t="str">
        <f>'Registro Veh'!C55</f>
        <v/>
      </c>
      <c r="F44" s="941" t="str">
        <f>'Registro Veh'!D55</f>
        <v/>
      </c>
      <c r="G44" s="941" t="str">
        <f>'Registro Veh'!E55</f>
        <v/>
      </c>
      <c r="H44" s="941" t="str">
        <f>'Registro Veh'!F55</f>
        <v/>
      </c>
      <c r="I44" s="942" t="str">
        <f>'Registro Veh'!G55</f>
        <v/>
      </c>
      <c r="J44" s="942" t="str">
        <f>'Registro Veh'!I55</f>
        <v/>
      </c>
      <c r="K44" s="942" t="str">
        <f>'Registro Veh'!K55</f>
        <v/>
      </c>
      <c r="L44" s="942" t="str">
        <f>'Registro Veh'!L55</f>
        <v/>
      </c>
      <c r="M44" s="942" t="str">
        <f>'Registro Veh'!N55</f>
        <v/>
      </c>
      <c r="N44" s="943" t="str">
        <f>IFERROR(IFS(E44='BBDD R'!$F$2,'BBDD R'!$G$2,E44='BBDD R'!$F$3,'BBDD R'!$G$3,E44='BBDD R'!$F$4,'BBDD R'!$G$4,E44='BBDD R'!$F$5,'BBDD R'!$G$5,E44='BBDD R'!$F$6,'BBDD R'!$G$6,E44='BBDD R'!$F$7,'BBDD R'!$G$7),"")</f>
        <v/>
      </c>
      <c r="O44" s="943" t="str">
        <f>IFERROR(IFS(E44='BBDD R'!$F$2,'BBDD R'!$H$2,E44='BBDD R'!$F$3,'BBDD R'!$H$3,E44='BBDD R'!$F$4,'BBDD R'!$H$4,E44='BBDD R'!$F$5,'BBDD R'!$H$5,E44='BBDD R'!$F$6,'BBDD R'!$H$6,E44='BBDD R'!$F$7,'BBDD R'!$H$7),"")</f>
        <v/>
      </c>
      <c r="P44" s="944" t="str">
        <f>IFERROR(IFS(E44='BBDD R'!$F$2,'BBDD R'!$I$2,E44='BBDD R'!$F$3,'BBDD R'!$I$3,E44='BBDD R'!$F$4,'BBDD R'!$I$4,E44='BBDD R'!$F$5,'BBDD R'!$I$5,E44='BBDD R'!$F$6,'BBDD R'!$I$6,E44='BBDD R'!$F$7,'BBDD R'!$I$7),"")</f>
        <v/>
      </c>
      <c r="Q44" s="945" t="str">
        <f>IFERROR(IFS(E44='BBDD R'!$F$2,'BBDD R'!$J$2,E44='BBDD R'!$F$3,'BBDD R'!$J$3,E44='BBDD R'!$F$4,'BBDD R'!$J$4,E44='BBDD R'!$F$5,'BBDD R'!$J$5,E44='BBDD R'!$F$6,'BBDD R'!$J$6,E44='BBDD R'!$F$7,'BBDD R'!$J$7))</f>
        <v/>
      </c>
      <c r="R44" s="945" t="str">
        <f>IFERROR(IFS(E44='BBDD R'!$F$2,'BBDD R'!$K$2,E44='BBDD R'!$F$3,'BBDD R'!$K$3,E44='BBDD R'!$F$4,'BBDD R'!$K$4,E44='BBDD R'!$F$5,'BBDD R'!$K$5,E44='BBDD R'!$F$6,'BBDD R'!$K$6,E44='BBDD R'!$F$7,'BBDD R'!$K$7),"")</f>
        <v/>
      </c>
      <c r="S44" s="944" t="str">
        <f>IFERROR(IFS(E44='BBDD R'!$F$2,'BBDD R'!$L$2,E44='BBDD R'!$F$3,'BBDD R'!$L$3,E44='BBDD R'!$F$4,'BBDD R'!$L$4,E44='BBDD R'!$F$5,'BBDD R'!$L$5,E44='BBDD R'!$F$6,'BBDD R'!$L$6,E44='BBDD R'!$F$7,'BBDD R'!$L$7),"")</f>
        <v/>
      </c>
      <c r="T44" s="944" t="str">
        <f>IFERROR(IFS(E44='BBDD R'!$F$2,'BBDD R'!$M$2,E44='BBDD R'!$F$3,'BBDD R'!$M$3,E44='BBDD R'!$F$4,'BBDD R'!$M$4,E44='BBDD R'!$F$5,'BBDD R'!$M$5,E44='BBDD R'!$F$6,'BBDD R'!$M$6,E44='BBDD R'!$F$7,'BBDD R'!$M$7),"")</f>
        <v/>
      </c>
      <c r="U44" s="944" t="str">
        <f>IFERROR(IFS(E44='BBDD R'!$F$2,'BBDD R'!$N$2,E44='BBDD R'!$F$3,'BBDD R'!$N$3,E44='BBDD R'!$F$4,'BBDD R'!$N$4,E44='BBDD R'!$F$5,'BBDD R'!$N$5,E44='BBDD R'!$F$6,'BBDD R'!$N$6,E44='BBDD R'!$F$7,'BBDD R'!$N$7),"")</f>
        <v/>
      </c>
      <c r="V44" s="944" t="str">
        <f>IFERROR(IFS(E44='BBDD R'!$F$2,'BBDD R'!$O$2,E44='BBDD R'!$F$3,'BBDD R'!$O$3,E44='BBDD R'!$F$4,'BBDD R'!$O$4,E44='BBDD R'!$F$5,'BBDD R'!$O$5,E44='BBDD R'!$F$6,'BBDD R'!$O$6,E44='BBDD R'!$F$7,'BBDD R'!$O$7),"")</f>
        <v/>
      </c>
      <c r="W44" s="946" t="str">
        <f>IFERROR(IFS(E44='BBDD R'!$F$2,'BBDD R'!$P$2,E44='BBDD R'!$F$3,'BBDD R'!$P$3,E44='BBDD R'!$F$4,'BBDD R'!$P$4,E44='BBDD R'!$F$5,'BBDD R'!$P$5,E44='BBDD R'!$F$6,'BBDD R'!$P$6,E44='BBDD R'!$F$7,'BBDD R'!$P$7),"")</f>
        <v/>
      </c>
      <c r="X44" s="944" t="str">
        <f>IFERROR(IFS(E44='BBDD R'!$F$2,'BBDD R'!$Q$2,E44='BBDD R'!$F$3,'BBDD R'!$Q$3,E44='BBDD R'!$F$4,'BBDD R'!$Q$4,E44='BBDD R'!$F$5,'BBDD R'!$Q$5,E44='BBDD R'!$F$6,'BBDD R'!$Q$6,E44='BBDD R'!$F$7,'BBDD R'!$Q$7),"")</f>
        <v/>
      </c>
      <c r="Y44" s="944" t="str">
        <f>IFERROR(IFS(E44='BBDD R'!$F$2,'BBDD R'!$R$2,E44='BBDD R'!$F$3,'BBDD R'!$R$3,E44='BBDD R'!$F$4,'BBDD R'!$R$4,E44='BBDD R'!$F$5,'BBDD R'!$R$5,E44='BBDD R'!$F$6,'BBDD R'!$R$6,E44='BBDD R'!$F$7,'BBDD R'!$R$7),"")</f>
        <v/>
      </c>
      <c r="Z44" s="944" t="str">
        <f t="array" ref="Z44">IFERROR(ifs(AND(M44="Gasolina",O44="Vehículo Liviano (Sedán, Compacto)"),1
,AND(M44="Gasolina",O44="Vehículo Liviano (SUV, Jeep, Station Wagon)"),2
,AND(M44="Gasolina",O44="Utilitario, Furgón"),3
,AND(M44="Gasolina",O44="Camioneta 4x2"),4
,AND(M44="Gasolina",O44="Camioneta 4x4"),5
,AND(M44="Gasolina",O44="Camión liviano (hasta 3.5 ton)"),6
,AND(M44="Gasolina",O44="Camión mediano"),7
,AND(M44="Gasolina",O44="Camión pesado"),8
,AND(M44="Gasolina",O44="Maquinaria"),9
,AND(M44="Gasolina",O44="Otro (especifique): "),10
,AND(M44="Diesel",O44="Vehículo Liviano (Sedán, Compacto)"),11
,AND(M44="Diesel",O44="Vehículo Liviano (SUV, Jeep, Station Wagon)"),12
,AND(M44="Diesel",O44="Utilitario, Furgón"),13
,AND(M44="Diesel",O44="Camioneta 4x2"),14
,AND(M44="Diesel",O44="Camioneta 4x4"),15
,AND(M44="Diesel",O44="Camión liviano (hasta 3.5 ton)"),16
,AND(M44="Diesel",O44="Camión mediano"),17
,AND(M44="Diesel",O44="Camión pesado"),18
,AND(M44="Diesel",O44="Maquinaria"),19
,AND(M44="Diesel",O44="Otro (especifique): "),20
,O44="Selecciona...",21),"")</f>
        <v/>
      </c>
      <c r="AA44" s="947" t="str">
        <f>IFERROR((ifs(Z44=1,Data!$D$100,Z44=2,Data!$D$101,Z44=3,Data!$D$102,Z44=4,Data!$D$103,Z44=5,Data!$D$104,Z44=6,Data!$D$105,Z44=7,Data!$D$106,Z44=8,Data!$D$107,Z44=9,Data!$D$108,Z44=10,Data!$D$109,Z44=11,Data!$D$110,Z44=12,Data!$D$111,Z44=13,Data!$D$112,Z44=14,Data!$D$113,Z44=15,Data!$D$114,Z44=16,Data!$D$115,Z44=17,Data!$D$116,Z44=18,Data!$D$117,Z44=19,Data!$D$118,Z44=20,Data!$D$119,Z44=21,Data!$D$120,Z44=0,Data!$D$121))*K44,"")</f>
        <v/>
      </c>
      <c r="AB44" s="947" t="str">
        <f>IFERROR((ifs(Z44=1,Data!$E$100,Z44=2,Data!$E$101,Z44=3,Data!$E$102,Z44=4,Data!$E$103,Z44=5,Data!$E$104,Z44=6,Data!$E$105,Z44=7,Data!$E$106,Z44=8,Data!$E$107,Z44=9,Data!$E$108,Z44=10,Data!$E$109,Z44=11,Data!$E$110,Z44=12,Data!$E$111,Z44=13,Data!$E$112,Z44=14,Data!$E$113,Z44=15,Data!$E$114,Z44=16,Data!$E$115,Z44=17,Data!$E$116,Z44=18,Data!$E$117,Z44=19,Data!$E$118,Z44=20,Data!$E$119,Z44=21,Data!$E$120,Z44=0,Data!$E$121))*K44/1000,"")</f>
        <v/>
      </c>
      <c r="AC44" s="948" t="str">
        <f>IFERROR((ifs(
Z44=1,Data!$G$100,
Z44=2,Data!$G$101,
Z44=3,Data!$G$102,
Z44=4,Data!$G$103,
Z44=5,Data!$G$104,
Z44=6,Data!$G$105,
Z44=7,Data!$G$106,
Z44=8,Data!$G$107,
Z44=9,Data!$G$108,
Z44=10,Data!G$109,
Z44=11,Data!G$110,
Z44=12,Data!G$111,
Z44=13,Data!$G$112,
Z44=14,Data!$G$113,
Z44=15,Data!$G$114,
Z44=16,Data!$G$115,
Z44=17,Data!$G$116,
Z44=18,Data!$G$117,
Z44=19,Data!$G$118,
Z44=20,Data!$G$119,
Z44=21,Data!$G$120,
Z44=0,Data!$G$121))
*K44/1000,"")</f>
        <v/>
      </c>
      <c r="AD44" s="949" t="str">
        <f>IFERROR((ifs(
Z44=1,Data!$H$100,
Z44=2,Data!$H$101,
Z44=3,Data!$H$102,
Z44=4,Data!$H$103,
Z44=5,Data!$H$104,
Z44=6,Data!$H$105,
Z44=7,Data!$H$106,
Z44=8,Data!$H$107,
Z44=9,Data!$H$108,
Z44=10,Data!H$109,
Z44=11,Data!H$110,
Z44=12,Data!H$111,
Z44=13,Data!$H$112,
Z44=14,Data!$H$113,
Z44=15,Data!$H$114,
Z44=16,Data!$H$115,
Z44=17,Data!$H$116,
Z44=18,Data!$H$117,
Z44=19,Data!$H$118,
Z44=20,Data!$H$119,
Z44=21,Data!$H$120,
Z44=0,Data!$H$121))*K44/1000,"")</f>
        <v/>
      </c>
      <c r="AE44" s="948" t="str">
        <f>IFERROR((ifs(
Z44=1,Data!$I$100,
Z44=2,Data!$I$101,
Z44=3,Data!$I$102,
Z44=4,Data!$I$103,
Z44=5,Data!$I$104,
Z44=6,Data!$I$105,
Z44=7,Data!$I$106,
Z44=8,Data!$I$107,
Z44=9,Data!$I$108,
Z44=10,Data!I$109,
Z44=11,Data!I$110,
Z44=12,Data!I$111,
Z44=13,Data!$I$112,
Z44=14,Data!$I$113,
Z44=15,Data!$I$114,
Z44=16,Data!$I$115,
Z44=17,Data!$I$116,
Z44=18,Data!$I$117,
Z44=19,Data!$I$118,
Z44=20,Data!$I$119,
Z44=21,Data!$I$120,
Z44=0,Data!$I$121)*K44/1000),"")</f>
        <v/>
      </c>
      <c r="AF44" s="947" t="str">
        <f>IFERROR((ifs(
Z44=1,Data!$J$100,
Z44=2,Data!$J$101,
Z44=3,Data!$J$102,
Z44=4,Data!$J$103,
Z44=5,Data!$J$104,
Z44=6,Data!$J$105,
Z44=7,Data!$J$106,
Z44=8,Data!$J$107,
Z44=9,Data!$J$108,
Z44=10,Data!J$109,
Z44=11,Data!J$110,
Z44=12,Data!J$111,
Z44=13,Data!J$112,
Z44=14,Data!$J$113,
Z44=15,Data!$J$114,
Z44=16,Data!$J$115,
Z44=17,Data!$J$116,
Z44=18,Data!$J$117,
Z44=19,Data!$J$118,
Z44=20,Data!$J$119,
Z44=21,Data!$J$120,
Z44=0,Data!$J$121)*K44),"")</f>
        <v/>
      </c>
      <c r="AG44" s="947" t="str">
        <f>IFERROR((ifs(
Z44=1,Data!$K$100,
Z44=2,Data!$K$101,
Z44=3,Data!$K$102,
Z44=4,Data!$K$103,
Z44=5,Data!$K$104,
Z44=6,Data!$K$105,
Z44=7,Data!$K$106,
Z44=8,Data!$K$107,
Z44=9,Data!$K$108,
Z44=10,Data!K$109,
Z44=11,Data!K$110,
Z44=12,Data!K$111,
Z44=13,Data!$K$112,
Z44=14,Data!$K$113,
Z44=15,Data!$K$114,
Z44=16,Data!$K$115,
Z44=17,Data!$K$116,
Z44=18,Data!$K$117,
Z44=19,Data!$K$118,
Z44=20,Data!$K$119,
Z44=21,Data!$K$120,
Z44=0,Data!$K$121)*K44),"")</f>
        <v/>
      </c>
      <c r="AH44" s="947" t="str">
        <f>IFERROR((ifs(
Z44=1,Data!$L$100,
Z44=2,Data!$L$101,
Z44=3,Data!$L$102,
Z44=4,Data!$L$103,
Z44=5,Data!$L$104,
Z44=6,Data!$L$105,
Z44=7,Data!$L$106,
Z44=8,Data!$L$107,
Z44=9,Data!$L$108,
Z44=10,Data!L$109,
Z44=11,Data!L$110,
Z44=12,Data!L$111,
Z44=13,Data!$L$112,
Z44=14,Data!$L$113,
Z44=15,Data!$L$114,
Z44=16,Data!$L$115,
Z44=17,Data!$L$116,
Z44=18,Data!$L$117,
Z44=19,Data!$L$118,
Z44=20,Data!$L$119,
Z44=21,Data!$L$120,
Z44=0,Data!$L$121)*K44),"")</f>
        <v/>
      </c>
      <c r="AI44" s="950" t="str">
        <f>'Registro Veh'!J56</f>
        <v/>
      </c>
      <c r="AJ44" s="950" t="str">
        <f>'Registro Veh'!M56</f>
        <v/>
      </c>
      <c r="AK44" s="951"/>
      <c r="AL44" s="951"/>
      <c r="AM44" s="951"/>
      <c r="AN44" s="951"/>
    </row>
    <row r="45">
      <c r="A45" s="941" t="str">
        <f>'Registro Veh'!B56</f>
        <v/>
      </c>
      <c r="B45" s="941" t="str">
        <f>Equipo!$F$2</f>
        <v>4.0</v>
      </c>
      <c r="C45" s="941" t="str">
        <f>Equipo!$E$14</f>
        <v/>
      </c>
      <c r="D45" s="941" t="str">
        <f>Equipo!$E$10</f>
        <v/>
      </c>
      <c r="E45" s="941" t="str">
        <f>'Registro Veh'!C56</f>
        <v/>
      </c>
      <c r="F45" s="941" t="str">
        <f>'Registro Veh'!D56</f>
        <v/>
      </c>
      <c r="G45" s="941" t="str">
        <f>'Registro Veh'!E56</f>
        <v/>
      </c>
      <c r="H45" s="941" t="str">
        <f>'Registro Veh'!F56</f>
        <v/>
      </c>
      <c r="I45" s="942" t="str">
        <f>'Registro Veh'!G56</f>
        <v/>
      </c>
      <c r="J45" s="942" t="str">
        <f>'Registro Veh'!I56</f>
        <v/>
      </c>
      <c r="K45" s="942" t="str">
        <f>'Registro Veh'!K56</f>
        <v/>
      </c>
      <c r="L45" s="942" t="str">
        <f>'Registro Veh'!L56</f>
        <v/>
      </c>
      <c r="M45" s="942" t="str">
        <f>'Registro Veh'!N56</f>
        <v/>
      </c>
      <c r="N45" s="943" t="str">
        <f>IFERROR(IFS(E45='BBDD R'!$F$2,'BBDD R'!$G$2,E45='BBDD R'!$F$3,'BBDD R'!$G$3,E45='BBDD R'!$F$4,'BBDD R'!$G$4,E45='BBDD R'!$F$5,'BBDD R'!$G$5,E45='BBDD R'!$F$6,'BBDD R'!$G$6,E45='BBDD R'!$F$7,'BBDD R'!$G$7),"")</f>
        <v/>
      </c>
      <c r="O45" s="943" t="str">
        <f>IFERROR(IFS(E45='BBDD R'!$F$2,'BBDD R'!$H$2,E45='BBDD R'!$F$3,'BBDD R'!$H$3,E45='BBDD R'!$F$4,'BBDD R'!$H$4,E45='BBDD R'!$F$5,'BBDD R'!$H$5,E45='BBDD R'!$F$6,'BBDD R'!$H$6,E45='BBDD R'!$F$7,'BBDD R'!$H$7),"")</f>
        <v/>
      </c>
      <c r="P45" s="944" t="str">
        <f>IFERROR(IFS(E45='BBDD R'!$F$2,'BBDD R'!$I$2,E45='BBDD R'!$F$3,'BBDD R'!$I$3,E45='BBDD R'!$F$4,'BBDD R'!$I$4,E45='BBDD R'!$F$5,'BBDD R'!$I$5,E45='BBDD R'!$F$6,'BBDD R'!$I$6,E45='BBDD R'!$F$7,'BBDD R'!$I$7),"")</f>
        <v/>
      </c>
      <c r="Q45" s="945" t="str">
        <f>IFERROR(IFS(E45='BBDD R'!$F$2,'BBDD R'!$J$2,E45='BBDD R'!$F$3,'BBDD R'!$J$3,E45='BBDD R'!$F$4,'BBDD R'!$J$4,E45='BBDD R'!$F$5,'BBDD R'!$J$5,E45='BBDD R'!$F$6,'BBDD R'!$J$6,E45='BBDD R'!$F$7,'BBDD R'!$J$7))</f>
        <v/>
      </c>
      <c r="R45" s="945" t="str">
        <f>IFERROR(IFS(E45='BBDD R'!$F$2,'BBDD R'!$K$2,E45='BBDD R'!$F$3,'BBDD R'!$K$3,E45='BBDD R'!$F$4,'BBDD R'!$K$4,E45='BBDD R'!$F$5,'BBDD R'!$K$5,E45='BBDD R'!$F$6,'BBDD R'!$K$6,E45='BBDD R'!$F$7,'BBDD R'!$K$7),"")</f>
        <v/>
      </c>
      <c r="S45" s="944" t="str">
        <f>IFERROR(IFS(E45='BBDD R'!$F$2,'BBDD R'!$L$2,E45='BBDD R'!$F$3,'BBDD R'!$L$3,E45='BBDD R'!$F$4,'BBDD R'!$L$4,E45='BBDD R'!$F$5,'BBDD R'!$L$5,E45='BBDD R'!$F$6,'BBDD R'!$L$6,E45='BBDD R'!$F$7,'BBDD R'!$L$7),"")</f>
        <v/>
      </c>
      <c r="T45" s="944" t="str">
        <f>IFERROR(IFS(E45='BBDD R'!$F$2,'BBDD R'!$M$2,E45='BBDD R'!$F$3,'BBDD R'!$M$3,E45='BBDD R'!$F$4,'BBDD R'!$M$4,E45='BBDD R'!$F$5,'BBDD R'!$M$5,E45='BBDD R'!$F$6,'BBDD R'!$M$6,E45='BBDD R'!$F$7,'BBDD R'!$M$7),"")</f>
        <v/>
      </c>
      <c r="U45" s="944" t="str">
        <f>IFERROR(IFS(E45='BBDD R'!$F$2,'BBDD R'!$N$2,E45='BBDD R'!$F$3,'BBDD R'!$N$3,E45='BBDD R'!$F$4,'BBDD R'!$N$4,E45='BBDD R'!$F$5,'BBDD R'!$N$5,E45='BBDD R'!$F$6,'BBDD R'!$N$6,E45='BBDD R'!$F$7,'BBDD R'!$N$7),"")</f>
        <v/>
      </c>
      <c r="V45" s="944" t="str">
        <f>IFERROR(IFS(E45='BBDD R'!$F$2,'BBDD R'!$O$2,E45='BBDD R'!$F$3,'BBDD R'!$O$3,E45='BBDD R'!$F$4,'BBDD R'!$O$4,E45='BBDD R'!$F$5,'BBDD R'!$O$5,E45='BBDD R'!$F$6,'BBDD R'!$O$6,E45='BBDD R'!$F$7,'BBDD R'!$O$7),"")</f>
        <v/>
      </c>
      <c r="W45" s="946" t="str">
        <f>IFERROR(IFS(E45='BBDD R'!$F$2,'BBDD R'!$P$2,E45='BBDD R'!$F$3,'BBDD R'!$P$3,E45='BBDD R'!$F$4,'BBDD R'!$P$4,E45='BBDD R'!$F$5,'BBDD R'!$P$5,E45='BBDD R'!$F$6,'BBDD R'!$P$6,E45='BBDD R'!$F$7,'BBDD R'!$P$7),"")</f>
        <v/>
      </c>
      <c r="X45" s="944" t="str">
        <f>IFERROR(IFS(E45='BBDD R'!$F$2,'BBDD R'!$Q$2,E45='BBDD R'!$F$3,'BBDD R'!$Q$3,E45='BBDD R'!$F$4,'BBDD R'!$Q$4,E45='BBDD R'!$F$5,'BBDD R'!$Q$5,E45='BBDD R'!$F$6,'BBDD R'!$Q$6,E45='BBDD R'!$F$7,'BBDD R'!$Q$7),"")</f>
        <v/>
      </c>
      <c r="Y45" s="944" t="str">
        <f>IFERROR(IFS(E45='BBDD R'!$F$2,'BBDD R'!$R$2,E45='BBDD R'!$F$3,'BBDD R'!$R$3,E45='BBDD R'!$F$4,'BBDD R'!$R$4,E45='BBDD R'!$F$5,'BBDD R'!$R$5,E45='BBDD R'!$F$6,'BBDD R'!$R$6,E45='BBDD R'!$F$7,'BBDD R'!$R$7),"")</f>
        <v/>
      </c>
      <c r="Z45" s="944" t="str">
        <f t="array" ref="Z45">IFERROR(ifs(AND(M45="Gasolina",O45="Vehículo Liviano (Sedán, Compacto)"),1
,AND(M45="Gasolina",O45="Vehículo Liviano (SUV, Jeep, Station Wagon)"),2
,AND(M45="Gasolina",O45="Utilitario, Furgón"),3
,AND(M45="Gasolina",O45="Camioneta 4x2"),4
,AND(M45="Gasolina",O45="Camioneta 4x4"),5
,AND(M45="Gasolina",O45="Camión liviano (hasta 3.5 ton)"),6
,AND(M45="Gasolina",O45="Camión mediano"),7
,AND(M45="Gasolina",O45="Camión pesado"),8
,AND(M45="Gasolina",O45="Maquinaria"),9
,AND(M45="Gasolina",O45="Otro (especifique): "),10
,AND(M45="Diesel",O45="Vehículo Liviano (Sedán, Compacto)"),11
,AND(M45="Diesel",O45="Vehículo Liviano (SUV, Jeep, Station Wagon)"),12
,AND(M45="Diesel",O45="Utilitario, Furgón"),13
,AND(M45="Diesel",O45="Camioneta 4x2"),14
,AND(M45="Diesel",O45="Camioneta 4x4"),15
,AND(M45="Diesel",O45="Camión liviano (hasta 3.5 ton)"),16
,AND(M45="Diesel",O45="Camión mediano"),17
,AND(M45="Diesel",O45="Camión pesado"),18
,AND(M45="Diesel",O45="Maquinaria"),19
,AND(M45="Diesel",O45="Otro (especifique): "),20
,O45="Selecciona...",21),"")</f>
        <v/>
      </c>
      <c r="AA45" s="947" t="str">
        <f>IFERROR((ifs(Z45=1,Data!$D$100,Z45=2,Data!$D$101,Z45=3,Data!$D$102,Z45=4,Data!$D$103,Z45=5,Data!$D$104,Z45=6,Data!$D$105,Z45=7,Data!$D$106,Z45=8,Data!$D$107,Z45=9,Data!$D$108,Z45=10,Data!$D$109,Z45=11,Data!$D$110,Z45=12,Data!$D$111,Z45=13,Data!$D$112,Z45=14,Data!$D$113,Z45=15,Data!$D$114,Z45=16,Data!$D$115,Z45=17,Data!$D$116,Z45=18,Data!$D$117,Z45=19,Data!$D$118,Z45=20,Data!$D$119,Z45=21,Data!$D$120,Z45=0,Data!$D$121))*K45,"")</f>
        <v/>
      </c>
      <c r="AB45" s="947" t="str">
        <f>IFERROR((ifs(Z45=1,Data!$E$100,Z45=2,Data!$E$101,Z45=3,Data!$E$102,Z45=4,Data!$E$103,Z45=5,Data!$E$104,Z45=6,Data!$E$105,Z45=7,Data!$E$106,Z45=8,Data!$E$107,Z45=9,Data!$E$108,Z45=10,Data!$E$109,Z45=11,Data!$E$110,Z45=12,Data!$E$111,Z45=13,Data!$E$112,Z45=14,Data!$E$113,Z45=15,Data!$E$114,Z45=16,Data!$E$115,Z45=17,Data!$E$116,Z45=18,Data!$E$117,Z45=19,Data!$E$118,Z45=20,Data!$E$119,Z45=21,Data!$E$120,Z45=0,Data!$E$121))*K45/1000,"")</f>
        <v/>
      </c>
      <c r="AC45" s="948" t="str">
        <f>IFERROR((ifs(
Z45=1,Data!$G$100,
Z45=2,Data!$G$101,
Z45=3,Data!$G$102,
Z45=4,Data!$G$103,
Z45=5,Data!$G$104,
Z45=6,Data!$G$105,
Z45=7,Data!$G$106,
Z45=8,Data!$G$107,
Z45=9,Data!$G$108,
Z45=10,Data!G$109,
Z45=11,Data!G$110,
Z45=12,Data!G$111,
Z45=13,Data!$G$112,
Z45=14,Data!$G$113,
Z45=15,Data!$G$114,
Z45=16,Data!$G$115,
Z45=17,Data!$G$116,
Z45=18,Data!$G$117,
Z45=19,Data!$G$118,
Z45=20,Data!$G$119,
Z45=21,Data!$G$120,
Z45=0,Data!$G$121))
*K45/1000,"")</f>
        <v/>
      </c>
      <c r="AD45" s="949" t="str">
        <f>IFERROR((ifs(
Z45=1,Data!$H$100,
Z45=2,Data!$H$101,
Z45=3,Data!$H$102,
Z45=4,Data!$H$103,
Z45=5,Data!$H$104,
Z45=6,Data!$H$105,
Z45=7,Data!$H$106,
Z45=8,Data!$H$107,
Z45=9,Data!$H$108,
Z45=10,Data!H$109,
Z45=11,Data!H$110,
Z45=12,Data!H$111,
Z45=13,Data!$H$112,
Z45=14,Data!$H$113,
Z45=15,Data!$H$114,
Z45=16,Data!$H$115,
Z45=17,Data!$H$116,
Z45=18,Data!$H$117,
Z45=19,Data!$H$118,
Z45=20,Data!$H$119,
Z45=21,Data!$H$120,
Z45=0,Data!$H$121))*K45/1000,"")</f>
        <v/>
      </c>
      <c r="AE45" s="948" t="str">
        <f>IFERROR((ifs(
Z45=1,Data!$I$100,
Z45=2,Data!$I$101,
Z45=3,Data!$I$102,
Z45=4,Data!$I$103,
Z45=5,Data!$I$104,
Z45=6,Data!$I$105,
Z45=7,Data!$I$106,
Z45=8,Data!$I$107,
Z45=9,Data!$I$108,
Z45=10,Data!I$109,
Z45=11,Data!I$110,
Z45=12,Data!I$111,
Z45=13,Data!$I$112,
Z45=14,Data!$I$113,
Z45=15,Data!$I$114,
Z45=16,Data!$I$115,
Z45=17,Data!$I$116,
Z45=18,Data!$I$117,
Z45=19,Data!$I$118,
Z45=20,Data!$I$119,
Z45=21,Data!$I$120,
Z45=0,Data!$I$121)*K45/1000),"")</f>
        <v/>
      </c>
      <c r="AF45" s="947" t="str">
        <f>IFERROR((ifs(
Z45=1,Data!$J$100,
Z45=2,Data!$J$101,
Z45=3,Data!$J$102,
Z45=4,Data!$J$103,
Z45=5,Data!$J$104,
Z45=6,Data!$J$105,
Z45=7,Data!$J$106,
Z45=8,Data!$J$107,
Z45=9,Data!$J$108,
Z45=10,Data!J$109,
Z45=11,Data!J$110,
Z45=12,Data!J$111,
Z45=13,Data!J$112,
Z45=14,Data!$J$113,
Z45=15,Data!$J$114,
Z45=16,Data!$J$115,
Z45=17,Data!$J$116,
Z45=18,Data!$J$117,
Z45=19,Data!$J$118,
Z45=20,Data!$J$119,
Z45=21,Data!$J$120,
Z45=0,Data!$J$121)*K45),"")</f>
        <v/>
      </c>
      <c r="AG45" s="947" t="str">
        <f>IFERROR((ifs(
Z45=1,Data!$K$100,
Z45=2,Data!$K$101,
Z45=3,Data!$K$102,
Z45=4,Data!$K$103,
Z45=5,Data!$K$104,
Z45=6,Data!$K$105,
Z45=7,Data!$K$106,
Z45=8,Data!$K$107,
Z45=9,Data!$K$108,
Z45=10,Data!K$109,
Z45=11,Data!K$110,
Z45=12,Data!K$111,
Z45=13,Data!$K$112,
Z45=14,Data!$K$113,
Z45=15,Data!$K$114,
Z45=16,Data!$K$115,
Z45=17,Data!$K$116,
Z45=18,Data!$K$117,
Z45=19,Data!$K$118,
Z45=20,Data!$K$119,
Z45=21,Data!$K$120,
Z45=0,Data!$K$121)*K45),"")</f>
        <v/>
      </c>
      <c r="AH45" s="947" t="str">
        <f>IFERROR((ifs(
Z45=1,Data!$L$100,
Z45=2,Data!$L$101,
Z45=3,Data!$L$102,
Z45=4,Data!$L$103,
Z45=5,Data!$L$104,
Z45=6,Data!$L$105,
Z45=7,Data!$L$106,
Z45=8,Data!$L$107,
Z45=9,Data!$L$108,
Z45=10,Data!L$109,
Z45=11,Data!L$110,
Z45=12,Data!L$111,
Z45=13,Data!$L$112,
Z45=14,Data!$L$113,
Z45=15,Data!$L$114,
Z45=16,Data!$L$115,
Z45=17,Data!$L$116,
Z45=18,Data!$L$117,
Z45=19,Data!$L$118,
Z45=20,Data!$L$119,
Z45=21,Data!$L$120,
Z45=0,Data!$L$121)*K45),"")</f>
        <v/>
      </c>
      <c r="AI45" s="950" t="str">
        <f>'Registro Veh'!J57</f>
        <v/>
      </c>
      <c r="AJ45" s="950" t="str">
        <f>'Registro Veh'!M57</f>
        <v/>
      </c>
      <c r="AK45" s="951"/>
      <c r="AL45" s="951"/>
      <c r="AM45" s="951"/>
      <c r="AN45" s="951"/>
    </row>
    <row r="46">
      <c r="A46" s="941" t="str">
        <f>'Registro Veh'!B57</f>
        <v/>
      </c>
      <c r="B46" s="941" t="str">
        <f>Equipo!$F$2</f>
        <v>4.0</v>
      </c>
      <c r="C46" s="941" t="str">
        <f>Equipo!$E$14</f>
        <v/>
      </c>
      <c r="D46" s="941" t="str">
        <f>Equipo!$E$10</f>
        <v/>
      </c>
      <c r="E46" s="941" t="str">
        <f>'Registro Veh'!C57</f>
        <v/>
      </c>
      <c r="F46" s="941" t="str">
        <f>'Registro Veh'!D57</f>
        <v/>
      </c>
      <c r="G46" s="941" t="str">
        <f>'Registro Veh'!E57</f>
        <v/>
      </c>
      <c r="H46" s="941" t="str">
        <f>'Registro Veh'!F57</f>
        <v/>
      </c>
      <c r="I46" s="942" t="str">
        <f>'Registro Veh'!G57</f>
        <v/>
      </c>
      <c r="J46" s="942" t="str">
        <f>'Registro Veh'!I57</f>
        <v/>
      </c>
      <c r="K46" s="942" t="str">
        <f>'Registro Veh'!K57</f>
        <v/>
      </c>
      <c r="L46" s="942" t="str">
        <f>'Registro Veh'!L57</f>
        <v/>
      </c>
      <c r="M46" s="942" t="str">
        <f>'Registro Veh'!N57</f>
        <v/>
      </c>
      <c r="N46" s="943" t="str">
        <f>IFERROR(IFS(E46='BBDD R'!$F$2,'BBDD R'!$G$2,E46='BBDD R'!$F$3,'BBDD R'!$G$3,E46='BBDD R'!$F$4,'BBDD R'!$G$4,E46='BBDD R'!$F$5,'BBDD R'!$G$5,E46='BBDD R'!$F$6,'BBDD R'!$G$6,E46='BBDD R'!$F$7,'BBDD R'!$G$7),"")</f>
        <v/>
      </c>
      <c r="O46" s="943" t="str">
        <f>IFERROR(IFS(E46='BBDD R'!$F$2,'BBDD R'!$H$2,E46='BBDD R'!$F$3,'BBDD R'!$H$3,E46='BBDD R'!$F$4,'BBDD R'!$H$4,E46='BBDD R'!$F$5,'BBDD R'!$H$5,E46='BBDD R'!$F$6,'BBDD R'!$H$6,E46='BBDD R'!$F$7,'BBDD R'!$H$7),"")</f>
        <v/>
      </c>
      <c r="P46" s="944" t="str">
        <f>IFERROR(IFS(E46='BBDD R'!$F$2,'BBDD R'!$I$2,E46='BBDD R'!$F$3,'BBDD R'!$I$3,E46='BBDD R'!$F$4,'BBDD R'!$I$4,E46='BBDD R'!$F$5,'BBDD R'!$I$5,E46='BBDD R'!$F$6,'BBDD R'!$I$6,E46='BBDD R'!$F$7,'BBDD R'!$I$7),"")</f>
        <v/>
      </c>
      <c r="Q46" s="945" t="str">
        <f>IFERROR(IFS(E46='BBDD R'!$F$2,'BBDD R'!$J$2,E46='BBDD R'!$F$3,'BBDD R'!$J$3,E46='BBDD R'!$F$4,'BBDD R'!$J$4,E46='BBDD R'!$F$5,'BBDD R'!$J$5,E46='BBDD R'!$F$6,'BBDD R'!$J$6,E46='BBDD R'!$F$7,'BBDD R'!$J$7))</f>
        <v/>
      </c>
      <c r="R46" s="945" t="str">
        <f>IFERROR(IFS(E46='BBDD R'!$F$2,'BBDD R'!$K$2,E46='BBDD R'!$F$3,'BBDD R'!$K$3,E46='BBDD R'!$F$4,'BBDD R'!$K$4,E46='BBDD R'!$F$5,'BBDD R'!$K$5,E46='BBDD R'!$F$6,'BBDD R'!$K$6,E46='BBDD R'!$F$7,'BBDD R'!$K$7),"")</f>
        <v/>
      </c>
      <c r="S46" s="944" t="str">
        <f>IFERROR(IFS(E46='BBDD R'!$F$2,'BBDD R'!$L$2,E46='BBDD R'!$F$3,'BBDD R'!$L$3,E46='BBDD R'!$F$4,'BBDD R'!$L$4,E46='BBDD R'!$F$5,'BBDD R'!$L$5,E46='BBDD R'!$F$6,'BBDD R'!$L$6,E46='BBDD R'!$F$7,'BBDD R'!$L$7),"")</f>
        <v/>
      </c>
      <c r="T46" s="944" t="str">
        <f>IFERROR(IFS(E46='BBDD R'!$F$2,'BBDD R'!$M$2,E46='BBDD R'!$F$3,'BBDD R'!$M$3,E46='BBDD R'!$F$4,'BBDD R'!$M$4,E46='BBDD R'!$F$5,'BBDD R'!$M$5,E46='BBDD R'!$F$6,'BBDD R'!$M$6,E46='BBDD R'!$F$7,'BBDD R'!$M$7),"")</f>
        <v/>
      </c>
      <c r="U46" s="944" t="str">
        <f>IFERROR(IFS(E46='BBDD R'!$F$2,'BBDD R'!$N$2,E46='BBDD R'!$F$3,'BBDD R'!$N$3,E46='BBDD R'!$F$4,'BBDD R'!$N$4,E46='BBDD R'!$F$5,'BBDD R'!$N$5,E46='BBDD R'!$F$6,'BBDD R'!$N$6,E46='BBDD R'!$F$7,'BBDD R'!$N$7),"")</f>
        <v/>
      </c>
      <c r="V46" s="944" t="str">
        <f>IFERROR(IFS(E46='BBDD R'!$F$2,'BBDD R'!$O$2,E46='BBDD R'!$F$3,'BBDD R'!$O$3,E46='BBDD R'!$F$4,'BBDD R'!$O$4,E46='BBDD R'!$F$5,'BBDD R'!$O$5,E46='BBDD R'!$F$6,'BBDD R'!$O$6,E46='BBDD R'!$F$7,'BBDD R'!$O$7),"")</f>
        <v/>
      </c>
      <c r="W46" s="946" t="str">
        <f>IFERROR(IFS(E46='BBDD R'!$F$2,'BBDD R'!$P$2,E46='BBDD R'!$F$3,'BBDD R'!$P$3,E46='BBDD R'!$F$4,'BBDD R'!$P$4,E46='BBDD R'!$F$5,'BBDD R'!$P$5,E46='BBDD R'!$F$6,'BBDD R'!$P$6,E46='BBDD R'!$F$7,'BBDD R'!$P$7),"")</f>
        <v/>
      </c>
      <c r="X46" s="944" t="str">
        <f>IFERROR(IFS(E46='BBDD R'!$F$2,'BBDD R'!$Q$2,E46='BBDD R'!$F$3,'BBDD R'!$Q$3,E46='BBDD R'!$F$4,'BBDD R'!$Q$4,E46='BBDD R'!$F$5,'BBDD R'!$Q$5,E46='BBDD R'!$F$6,'BBDD R'!$Q$6,E46='BBDD R'!$F$7,'BBDD R'!$Q$7),"")</f>
        <v/>
      </c>
      <c r="Y46" s="944" t="str">
        <f>IFERROR(IFS(E46='BBDD R'!$F$2,'BBDD R'!$R$2,E46='BBDD R'!$F$3,'BBDD R'!$R$3,E46='BBDD R'!$F$4,'BBDD R'!$R$4,E46='BBDD R'!$F$5,'BBDD R'!$R$5,E46='BBDD R'!$F$6,'BBDD R'!$R$6,E46='BBDD R'!$F$7,'BBDD R'!$R$7),"")</f>
        <v/>
      </c>
      <c r="Z46" s="944" t="str">
        <f t="array" ref="Z46">IFERROR(ifs(AND(M46="Gasolina",O46="Vehículo Liviano (Sedán, Compacto)"),1
,AND(M46="Gasolina",O46="Vehículo Liviano (SUV, Jeep, Station Wagon)"),2
,AND(M46="Gasolina",O46="Utilitario, Furgón"),3
,AND(M46="Gasolina",O46="Camioneta 4x2"),4
,AND(M46="Gasolina",O46="Camioneta 4x4"),5
,AND(M46="Gasolina",O46="Camión liviano (hasta 3.5 ton)"),6
,AND(M46="Gasolina",O46="Camión mediano"),7
,AND(M46="Gasolina",O46="Camión pesado"),8
,AND(M46="Gasolina",O46="Maquinaria"),9
,AND(M46="Gasolina",O46="Otro (especifique): "),10
,AND(M46="Diesel",O46="Vehículo Liviano (Sedán, Compacto)"),11
,AND(M46="Diesel",O46="Vehículo Liviano (SUV, Jeep, Station Wagon)"),12
,AND(M46="Diesel",O46="Utilitario, Furgón"),13
,AND(M46="Diesel",O46="Camioneta 4x2"),14
,AND(M46="Diesel",O46="Camioneta 4x4"),15
,AND(M46="Diesel",O46="Camión liviano (hasta 3.5 ton)"),16
,AND(M46="Diesel",O46="Camión mediano"),17
,AND(M46="Diesel",O46="Camión pesado"),18
,AND(M46="Diesel",O46="Maquinaria"),19
,AND(M46="Diesel",O46="Otro (especifique): "),20
,O46="Selecciona...",21),"")</f>
        <v/>
      </c>
      <c r="AA46" s="947" t="str">
        <f>IFERROR((ifs(Z46=1,Data!$D$100,Z46=2,Data!$D$101,Z46=3,Data!$D$102,Z46=4,Data!$D$103,Z46=5,Data!$D$104,Z46=6,Data!$D$105,Z46=7,Data!$D$106,Z46=8,Data!$D$107,Z46=9,Data!$D$108,Z46=10,Data!$D$109,Z46=11,Data!$D$110,Z46=12,Data!$D$111,Z46=13,Data!$D$112,Z46=14,Data!$D$113,Z46=15,Data!$D$114,Z46=16,Data!$D$115,Z46=17,Data!$D$116,Z46=18,Data!$D$117,Z46=19,Data!$D$118,Z46=20,Data!$D$119,Z46=21,Data!$D$120,Z46=0,Data!$D$121))*K46,"")</f>
        <v/>
      </c>
      <c r="AB46" s="947" t="str">
        <f>IFERROR((ifs(Z46=1,Data!$E$100,Z46=2,Data!$E$101,Z46=3,Data!$E$102,Z46=4,Data!$E$103,Z46=5,Data!$E$104,Z46=6,Data!$E$105,Z46=7,Data!$E$106,Z46=8,Data!$E$107,Z46=9,Data!$E$108,Z46=10,Data!$E$109,Z46=11,Data!$E$110,Z46=12,Data!$E$111,Z46=13,Data!$E$112,Z46=14,Data!$E$113,Z46=15,Data!$E$114,Z46=16,Data!$E$115,Z46=17,Data!$E$116,Z46=18,Data!$E$117,Z46=19,Data!$E$118,Z46=20,Data!$E$119,Z46=21,Data!$E$120,Z46=0,Data!$E$121))*K46/1000,"")</f>
        <v/>
      </c>
      <c r="AC46" s="948" t="str">
        <f>IFERROR((ifs(
Z46=1,Data!$G$100,
Z46=2,Data!$G$101,
Z46=3,Data!$G$102,
Z46=4,Data!$G$103,
Z46=5,Data!$G$104,
Z46=6,Data!$G$105,
Z46=7,Data!$G$106,
Z46=8,Data!$G$107,
Z46=9,Data!$G$108,
Z46=10,Data!G$109,
Z46=11,Data!G$110,
Z46=12,Data!G$111,
Z46=13,Data!$G$112,
Z46=14,Data!$G$113,
Z46=15,Data!$G$114,
Z46=16,Data!$G$115,
Z46=17,Data!$G$116,
Z46=18,Data!$G$117,
Z46=19,Data!$G$118,
Z46=20,Data!$G$119,
Z46=21,Data!$G$120,
Z46=0,Data!$G$121))
*K46/1000,"")</f>
        <v/>
      </c>
      <c r="AD46" s="949" t="str">
        <f>IFERROR((ifs(
Z46=1,Data!$H$100,
Z46=2,Data!$H$101,
Z46=3,Data!$H$102,
Z46=4,Data!$H$103,
Z46=5,Data!$H$104,
Z46=6,Data!$H$105,
Z46=7,Data!$H$106,
Z46=8,Data!$H$107,
Z46=9,Data!$H$108,
Z46=10,Data!H$109,
Z46=11,Data!H$110,
Z46=12,Data!H$111,
Z46=13,Data!$H$112,
Z46=14,Data!$H$113,
Z46=15,Data!$H$114,
Z46=16,Data!$H$115,
Z46=17,Data!$H$116,
Z46=18,Data!$H$117,
Z46=19,Data!$H$118,
Z46=20,Data!$H$119,
Z46=21,Data!$H$120,
Z46=0,Data!$H$121))*K46/1000,"")</f>
        <v/>
      </c>
      <c r="AE46" s="948" t="str">
        <f>IFERROR((ifs(
Z46=1,Data!$I$100,
Z46=2,Data!$I$101,
Z46=3,Data!$I$102,
Z46=4,Data!$I$103,
Z46=5,Data!$I$104,
Z46=6,Data!$I$105,
Z46=7,Data!$I$106,
Z46=8,Data!$I$107,
Z46=9,Data!$I$108,
Z46=10,Data!I$109,
Z46=11,Data!I$110,
Z46=12,Data!I$111,
Z46=13,Data!$I$112,
Z46=14,Data!$I$113,
Z46=15,Data!$I$114,
Z46=16,Data!$I$115,
Z46=17,Data!$I$116,
Z46=18,Data!$I$117,
Z46=19,Data!$I$118,
Z46=20,Data!$I$119,
Z46=21,Data!$I$120,
Z46=0,Data!$I$121)*K46/1000),"")</f>
        <v/>
      </c>
      <c r="AF46" s="947" t="str">
        <f>IFERROR((ifs(
Z46=1,Data!$J$100,
Z46=2,Data!$J$101,
Z46=3,Data!$J$102,
Z46=4,Data!$J$103,
Z46=5,Data!$J$104,
Z46=6,Data!$J$105,
Z46=7,Data!$J$106,
Z46=8,Data!$J$107,
Z46=9,Data!$J$108,
Z46=10,Data!J$109,
Z46=11,Data!J$110,
Z46=12,Data!J$111,
Z46=13,Data!J$112,
Z46=14,Data!$J$113,
Z46=15,Data!$J$114,
Z46=16,Data!$J$115,
Z46=17,Data!$J$116,
Z46=18,Data!$J$117,
Z46=19,Data!$J$118,
Z46=20,Data!$J$119,
Z46=21,Data!$J$120,
Z46=0,Data!$J$121)*K46),"")</f>
        <v/>
      </c>
      <c r="AG46" s="947" t="str">
        <f>IFERROR((ifs(
Z46=1,Data!$K$100,
Z46=2,Data!$K$101,
Z46=3,Data!$K$102,
Z46=4,Data!$K$103,
Z46=5,Data!$K$104,
Z46=6,Data!$K$105,
Z46=7,Data!$K$106,
Z46=8,Data!$K$107,
Z46=9,Data!$K$108,
Z46=10,Data!K$109,
Z46=11,Data!K$110,
Z46=12,Data!K$111,
Z46=13,Data!$K$112,
Z46=14,Data!$K$113,
Z46=15,Data!$K$114,
Z46=16,Data!$K$115,
Z46=17,Data!$K$116,
Z46=18,Data!$K$117,
Z46=19,Data!$K$118,
Z46=20,Data!$K$119,
Z46=21,Data!$K$120,
Z46=0,Data!$K$121)*K46),"")</f>
        <v/>
      </c>
      <c r="AH46" s="947" t="str">
        <f>IFERROR((ifs(
Z46=1,Data!$L$100,
Z46=2,Data!$L$101,
Z46=3,Data!$L$102,
Z46=4,Data!$L$103,
Z46=5,Data!$L$104,
Z46=6,Data!$L$105,
Z46=7,Data!$L$106,
Z46=8,Data!$L$107,
Z46=9,Data!$L$108,
Z46=10,Data!L$109,
Z46=11,Data!L$110,
Z46=12,Data!L$111,
Z46=13,Data!$L$112,
Z46=14,Data!$L$113,
Z46=15,Data!$L$114,
Z46=16,Data!$L$115,
Z46=17,Data!$L$116,
Z46=18,Data!$L$117,
Z46=19,Data!$L$118,
Z46=20,Data!$L$119,
Z46=21,Data!$L$120,
Z46=0,Data!$L$121)*K46),"")</f>
        <v/>
      </c>
      <c r="AI46" s="950" t="str">
        <f>'Registro Veh'!J58</f>
        <v/>
      </c>
      <c r="AJ46" s="950" t="str">
        <f>'Registro Veh'!M58</f>
        <v/>
      </c>
      <c r="AK46" s="951"/>
      <c r="AL46" s="951"/>
      <c r="AM46" s="951"/>
      <c r="AN46" s="951"/>
    </row>
    <row r="47">
      <c r="A47" s="941" t="str">
        <f>'Registro Veh'!B58</f>
        <v/>
      </c>
      <c r="B47" s="941" t="str">
        <f>Equipo!$F$2</f>
        <v>4.0</v>
      </c>
      <c r="C47" s="941" t="str">
        <f>Equipo!$E$14</f>
        <v/>
      </c>
      <c r="D47" s="941" t="str">
        <f>Equipo!$E$10</f>
        <v/>
      </c>
      <c r="E47" s="941" t="str">
        <f>'Registro Veh'!C58</f>
        <v/>
      </c>
      <c r="F47" s="941" t="str">
        <f>'Registro Veh'!D58</f>
        <v/>
      </c>
      <c r="G47" s="941" t="str">
        <f>'Registro Veh'!E58</f>
        <v/>
      </c>
      <c r="H47" s="941" t="str">
        <f>'Registro Veh'!F58</f>
        <v/>
      </c>
      <c r="I47" s="942" t="str">
        <f>'Registro Veh'!G58</f>
        <v/>
      </c>
      <c r="J47" s="942" t="str">
        <f>'Registro Veh'!I58</f>
        <v/>
      </c>
      <c r="K47" s="942" t="str">
        <f>'Registro Veh'!K58</f>
        <v/>
      </c>
      <c r="L47" s="942" t="str">
        <f>'Registro Veh'!L58</f>
        <v/>
      </c>
      <c r="M47" s="942" t="str">
        <f>'Registro Veh'!N58</f>
        <v/>
      </c>
      <c r="N47" s="943" t="str">
        <f>IFERROR(IFS(E47='BBDD R'!$F$2,'BBDD R'!$G$2,E47='BBDD R'!$F$3,'BBDD R'!$G$3,E47='BBDD R'!$F$4,'BBDD R'!$G$4,E47='BBDD R'!$F$5,'BBDD R'!$G$5,E47='BBDD R'!$F$6,'BBDD R'!$G$6,E47='BBDD R'!$F$7,'BBDD R'!$G$7),"")</f>
        <v/>
      </c>
      <c r="O47" s="943" t="str">
        <f>IFERROR(IFS(E47='BBDD R'!$F$2,'BBDD R'!$H$2,E47='BBDD R'!$F$3,'BBDD R'!$H$3,E47='BBDD R'!$F$4,'BBDD R'!$H$4,E47='BBDD R'!$F$5,'BBDD R'!$H$5,E47='BBDD R'!$F$6,'BBDD R'!$H$6,E47='BBDD R'!$F$7,'BBDD R'!$H$7),"")</f>
        <v/>
      </c>
      <c r="P47" s="944" t="str">
        <f>IFERROR(IFS(E47='BBDD R'!$F$2,'BBDD R'!$I$2,E47='BBDD R'!$F$3,'BBDD R'!$I$3,E47='BBDD R'!$F$4,'BBDD R'!$I$4,E47='BBDD R'!$F$5,'BBDD R'!$I$5,E47='BBDD R'!$F$6,'BBDD R'!$I$6,E47='BBDD R'!$F$7,'BBDD R'!$I$7),"")</f>
        <v/>
      </c>
      <c r="Q47" s="945" t="str">
        <f>IFERROR(IFS(E47='BBDD R'!$F$2,'BBDD R'!$J$2,E47='BBDD R'!$F$3,'BBDD R'!$J$3,E47='BBDD R'!$F$4,'BBDD R'!$J$4,E47='BBDD R'!$F$5,'BBDD R'!$J$5,E47='BBDD R'!$F$6,'BBDD R'!$J$6,E47='BBDD R'!$F$7,'BBDD R'!$J$7))</f>
        <v/>
      </c>
      <c r="R47" s="945" t="str">
        <f>IFERROR(IFS(E47='BBDD R'!$F$2,'BBDD R'!$K$2,E47='BBDD R'!$F$3,'BBDD R'!$K$3,E47='BBDD R'!$F$4,'BBDD R'!$K$4,E47='BBDD R'!$F$5,'BBDD R'!$K$5,E47='BBDD R'!$F$6,'BBDD R'!$K$6,E47='BBDD R'!$F$7,'BBDD R'!$K$7),"")</f>
        <v/>
      </c>
      <c r="S47" s="944" t="str">
        <f>IFERROR(IFS(E47='BBDD R'!$F$2,'BBDD R'!$L$2,E47='BBDD R'!$F$3,'BBDD R'!$L$3,E47='BBDD R'!$F$4,'BBDD R'!$L$4,E47='BBDD R'!$F$5,'BBDD R'!$L$5,E47='BBDD R'!$F$6,'BBDD R'!$L$6,E47='BBDD R'!$F$7,'BBDD R'!$L$7),"")</f>
        <v/>
      </c>
      <c r="T47" s="944" t="str">
        <f>IFERROR(IFS(E47='BBDD R'!$F$2,'BBDD R'!$M$2,E47='BBDD R'!$F$3,'BBDD R'!$M$3,E47='BBDD R'!$F$4,'BBDD R'!$M$4,E47='BBDD R'!$F$5,'BBDD R'!$M$5,E47='BBDD R'!$F$6,'BBDD R'!$M$6,E47='BBDD R'!$F$7,'BBDD R'!$M$7),"")</f>
        <v/>
      </c>
      <c r="U47" s="944" t="str">
        <f>IFERROR(IFS(E47='BBDD R'!$F$2,'BBDD R'!$N$2,E47='BBDD R'!$F$3,'BBDD R'!$N$3,E47='BBDD R'!$F$4,'BBDD R'!$N$4,E47='BBDD R'!$F$5,'BBDD R'!$N$5,E47='BBDD R'!$F$6,'BBDD R'!$N$6,E47='BBDD R'!$F$7,'BBDD R'!$N$7),"")</f>
        <v/>
      </c>
      <c r="V47" s="944" t="str">
        <f>IFERROR(IFS(E47='BBDD R'!$F$2,'BBDD R'!$O$2,E47='BBDD R'!$F$3,'BBDD R'!$O$3,E47='BBDD R'!$F$4,'BBDD R'!$O$4,E47='BBDD R'!$F$5,'BBDD R'!$O$5,E47='BBDD R'!$F$6,'BBDD R'!$O$6,E47='BBDD R'!$F$7,'BBDD R'!$O$7),"")</f>
        <v/>
      </c>
      <c r="W47" s="946" t="str">
        <f>IFERROR(IFS(E47='BBDD R'!$F$2,'BBDD R'!$P$2,E47='BBDD R'!$F$3,'BBDD R'!$P$3,E47='BBDD R'!$F$4,'BBDD R'!$P$4,E47='BBDD R'!$F$5,'BBDD R'!$P$5,E47='BBDD R'!$F$6,'BBDD R'!$P$6,E47='BBDD R'!$F$7,'BBDD R'!$P$7),"")</f>
        <v/>
      </c>
      <c r="X47" s="944" t="str">
        <f>IFERROR(IFS(E47='BBDD R'!$F$2,'BBDD R'!$Q$2,E47='BBDD R'!$F$3,'BBDD R'!$Q$3,E47='BBDD R'!$F$4,'BBDD R'!$Q$4,E47='BBDD R'!$F$5,'BBDD R'!$Q$5,E47='BBDD R'!$F$6,'BBDD R'!$Q$6,E47='BBDD R'!$F$7,'BBDD R'!$Q$7),"")</f>
        <v/>
      </c>
      <c r="Y47" s="944" t="str">
        <f>IFERROR(IFS(E47='BBDD R'!$F$2,'BBDD R'!$R$2,E47='BBDD R'!$F$3,'BBDD R'!$R$3,E47='BBDD R'!$F$4,'BBDD R'!$R$4,E47='BBDD R'!$F$5,'BBDD R'!$R$5,E47='BBDD R'!$F$6,'BBDD R'!$R$6,E47='BBDD R'!$F$7,'BBDD R'!$R$7),"")</f>
        <v/>
      </c>
      <c r="Z47" s="944" t="str">
        <f t="array" ref="Z47">IFERROR(ifs(AND(M47="Gasolina",O47="Vehículo Liviano (Sedán, Compacto)"),1
,AND(M47="Gasolina",O47="Vehículo Liviano (SUV, Jeep, Station Wagon)"),2
,AND(M47="Gasolina",O47="Utilitario, Furgón"),3
,AND(M47="Gasolina",O47="Camioneta 4x2"),4
,AND(M47="Gasolina",O47="Camioneta 4x4"),5
,AND(M47="Gasolina",O47="Camión liviano (hasta 3.5 ton)"),6
,AND(M47="Gasolina",O47="Camión mediano"),7
,AND(M47="Gasolina",O47="Camión pesado"),8
,AND(M47="Gasolina",O47="Maquinaria"),9
,AND(M47="Gasolina",O47="Otro (especifique): "),10
,AND(M47="Diesel",O47="Vehículo Liviano (Sedán, Compacto)"),11
,AND(M47="Diesel",O47="Vehículo Liviano (SUV, Jeep, Station Wagon)"),12
,AND(M47="Diesel",O47="Utilitario, Furgón"),13
,AND(M47="Diesel",O47="Camioneta 4x2"),14
,AND(M47="Diesel",O47="Camioneta 4x4"),15
,AND(M47="Diesel",O47="Camión liviano (hasta 3.5 ton)"),16
,AND(M47="Diesel",O47="Camión mediano"),17
,AND(M47="Diesel",O47="Camión pesado"),18
,AND(M47="Diesel",O47="Maquinaria"),19
,AND(M47="Diesel",O47="Otro (especifique): "),20
,O47="Selecciona...",21),"")</f>
        <v/>
      </c>
      <c r="AA47" s="947" t="str">
        <f>IFERROR((ifs(Z47=1,Data!$D$100,Z47=2,Data!$D$101,Z47=3,Data!$D$102,Z47=4,Data!$D$103,Z47=5,Data!$D$104,Z47=6,Data!$D$105,Z47=7,Data!$D$106,Z47=8,Data!$D$107,Z47=9,Data!$D$108,Z47=10,Data!$D$109,Z47=11,Data!$D$110,Z47=12,Data!$D$111,Z47=13,Data!$D$112,Z47=14,Data!$D$113,Z47=15,Data!$D$114,Z47=16,Data!$D$115,Z47=17,Data!$D$116,Z47=18,Data!$D$117,Z47=19,Data!$D$118,Z47=20,Data!$D$119,Z47=21,Data!$D$120,Z47=0,Data!$D$121))*K47,"")</f>
        <v/>
      </c>
      <c r="AB47" s="947" t="str">
        <f>IFERROR((ifs(Z47=1,Data!$E$100,Z47=2,Data!$E$101,Z47=3,Data!$E$102,Z47=4,Data!$E$103,Z47=5,Data!$E$104,Z47=6,Data!$E$105,Z47=7,Data!$E$106,Z47=8,Data!$E$107,Z47=9,Data!$E$108,Z47=10,Data!$E$109,Z47=11,Data!$E$110,Z47=12,Data!$E$111,Z47=13,Data!$E$112,Z47=14,Data!$E$113,Z47=15,Data!$E$114,Z47=16,Data!$E$115,Z47=17,Data!$E$116,Z47=18,Data!$E$117,Z47=19,Data!$E$118,Z47=20,Data!$E$119,Z47=21,Data!$E$120,Z47=0,Data!$E$121))*K47/1000,"")</f>
        <v/>
      </c>
      <c r="AC47" s="948" t="str">
        <f>IFERROR((ifs(
Z47=1,Data!$G$100,
Z47=2,Data!$G$101,
Z47=3,Data!$G$102,
Z47=4,Data!$G$103,
Z47=5,Data!$G$104,
Z47=6,Data!$G$105,
Z47=7,Data!$G$106,
Z47=8,Data!$G$107,
Z47=9,Data!$G$108,
Z47=10,Data!G$109,
Z47=11,Data!G$110,
Z47=12,Data!G$111,
Z47=13,Data!$G$112,
Z47=14,Data!$G$113,
Z47=15,Data!$G$114,
Z47=16,Data!$G$115,
Z47=17,Data!$G$116,
Z47=18,Data!$G$117,
Z47=19,Data!$G$118,
Z47=20,Data!$G$119,
Z47=21,Data!$G$120,
Z47=0,Data!$G$121))
*K47/1000,"")</f>
        <v/>
      </c>
      <c r="AD47" s="949" t="str">
        <f>IFERROR((ifs(
Z47=1,Data!$H$100,
Z47=2,Data!$H$101,
Z47=3,Data!$H$102,
Z47=4,Data!$H$103,
Z47=5,Data!$H$104,
Z47=6,Data!$H$105,
Z47=7,Data!$H$106,
Z47=8,Data!$H$107,
Z47=9,Data!$H$108,
Z47=10,Data!H$109,
Z47=11,Data!H$110,
Z47=12,Data!H$111,
Z47=13,Data!$H$112,
Z47=14,Data!$H$113,
Z47=15,Data!$H$114,
Z47=16,Data!$H$115,
Z47=17,Data!$H$116,
Z47=18,Data!$H$117,
Z47=19,Data!$H$118,
Z47=20,Data!$H$119,
Z47=21,Data!$H$120,
Z47=0,Data!$H$121))*K47/1000,"")</f>
        <v/>
      </c>
      <c r="AE47" s="948" t="str">
        <f>IFERROR((ifs(
Z47=1,Data!$I$100,
Z47=2,Data!$I$101,
Z47=3,Data!$I$102,
Z47=4,Data!$I$103,
Z47=5,Data!$I$104,
Z47=6,Data!$I$105,
Z47=7,Data!$I$106,
Z47=8,Data!$I$107,
Z47=9,Data!$I$108,
Z47=10,Data!I$109,
Z47=11,Data!I$110,
Z47=12,Data!I$111,
Z47=13,Data!$I$112,
Z47=14,Data!$I$113,
Z47=15,Data!$I$114,
Z47=16,Data!$I$115,
Z47=17,Data!$I$116,
Z47=18,Data!$I$117,
Z47=19,Data!$I$118,
Z47=20,Data!$I$119,
Z47=21,Data!$I$120,
Z47=0,Data!$I$121)*K47/1000),"")</f>
        <v/>
      </c>
      <c r="AF47" s="947" t="str">
        <f>IFERROR((ifs(
Z47=1,Data!$J$100,
Z47=2,Data!$J$101,
Z47=3,Data!$J$102,
Z47=4,Data!$J$103,
Z47=5,Data!$J$104,
Z47=6,Data!$J$105,
Z47=7,Data!$J$106,
Z47=8,Data!$J$107,
Z47=9,Data!$J$108,
Z47=10,Data!J$109,
Z47=11,Data!J$110,
Z47=12,Data!J$111,
Z47=13,Data!J$112,
Z47=14,Data!$J$113,
Z47=15,Data!$J$114,
Z47=16,Data!$J$115,
Z47=17,Data!$J$116,
Z47=18,Data!$J$117,
Z47=19,Data!$J$118,
Z47=20,Data!$J$119,
Z47=21,Data!$J$120,
Z47=0,Data!$J$121)*K47),"")</f>
        <v/>
      </c>
      <c r="AG47" s="947" t="str">
        <f>IFERROR((ifs(
Z47=1,Data!$K$100,
Z47=2,Data!$K$101,
Z47=3,Data!$K$102,
Z47=4,Data!$K$103,
Z47=5,Data!$K$104,
Z47=6,Data!$K$105,
Z47=7,Data!$K$106,
Z47=8,Data!$K$107,
Z47=9,Data!$K$108,
Z47=10,Data!K$109,
Z47=11,Data!K$110,
Z47=12,Data!K$111,
Z47=13,Data!$K$112,
Z47=14,Data!$K$113,
Z47=15,Data!$K$114,
Z47=16,Data!$K$115,
Z47=17,Data!$K$116,
Z47=18,Data!$K$117,
Z47=19,Data!$K$118,
Z47=20,Data!$K$119,
Z47=21,Data!$K$120,
Z47=0,Data!$K$121)*K47),"")</f>
        <v/>
      </c>
      <c r="AH47" s="947" t="str">
        <f>IFERROR((ifs(
Z47=1,Data!$L$100,
Z47=2,Data!$L$101,
Z47=3,Data!$L$102,
Z47=4,Data!$L$103,
Z47=5,Data!$L$104,
Z47=6,Data!$L$105,
Z47=7,Data!$L$106,
Z47=8,Data!$L$107,
Z47=9,Data!$L$108,
Z47=10,Data!L$109,
Z47=11,Data!L$110,
Z47=12,Data!L$111,
Z47=13,Data!$L$112,
Z47=14,Data!$L$113,
Z47=15,Data!$L$114,
Z47=16,Data!$L$115,
Z47=17,Data!$L$116,
Z47=18,Data!$L$117,
Z47=19,Data!$L$118,
Z47=20,Data!$L$119,
Z47=21,Data!$L$120,
Z47=0,Data!$L$121)*K47),"")</f>
        <v/>
      </c>
      <c r="AI47" s="950" t="str">
        <f>'Registro Veh'!J59</f>
        <v/>
      </c>
      <c r="AJ47" s="950" t="str">
        <f>'Registro Veh'!M59</f>
        <v/>
      </c>
      <c r="AK47" s="951"/>
      <c r="AL47" s="951"/>
      <c r="AM47" s="951"/>
      <c r="AN47" s="951"/>
    </row>
    <row r="48">
      <c r="A48" s="941" t="str">
        <f>'Registro Veh'!B59</f>
        <v/>
      </c>
      <c r="B48" s="941" t="str">
        <f>Equipo!$F$2</f>
        <v>4.0</v>
      </c>
      <c r="C48" s="941" t="str">
        <f>Equipo!$E$14</f>
        <v/>
      </c>
      <c r="D48" s="941" t="str">
        <f>Equipo!$E$10</f>
        <v/>
      </c>
      <c r="E48" s="941" t="str">
        <f>'Registro Veh'!C59</f>
        <v/>
      </c>
      <c r="F48" s="941" t="str">
        <f>'Registro Veh'!D59</f>
        <v/>
      </c>
      <c r="G48" s="941" t="str">
        <f>'Registro Veh'!E59</f>
        <v/>
      </c>
      <c r="H48" s="941" t="str">
        <f>'Registro Veh'!F59</f>
        <v/>
      </c>
      <c r="I48" s="942" t="str">
        <f>'Registro Veh'!G59</f>
        <v/>
      </c>
      <c r="J48" s="942" t="str">
        <f>'Registro Veh'!I59</f>
        <v/>
      </c>
      <c r="K48" s="942" t="str">
        <f>'Registro Veh'!K59</f>
        <v/>
      </c>
      <c r="L48" s="942" t="str">
        <f>'Registro Veh'!L59</f>
        <v/>
      </c>
      <c r="M48" s="942" t="str">
        <f>'Registro Veh'!N59</f>
        <v/>
      </c>
      <c r="N48" s="943" t="str">
        <f>IFERROR(IFS(E48='BBDD R'!$F$2,'BBDD R'!$G$2,E48='BBDD R'!$F$3,'BBDD R'!$G$3,E48='BBDD R'!$F$4,'BBDD R'!$G$4,E48='BBDD R'!$F$5,'BBDD R'!$G$5,E48='BBDD R'!$F$6,'BBDD R'!$G$6,E48='BBDD R'!$F$7,'BBDD R'!$G$7),"")</f>
        <v/>
      </c>
      <c r="O48" s="943" t="str">
        <f>IFERROR(IFS(E48='BBDD R'!$F$2,'BBDD R'!$H$2,E48='BBDD R'!$F$3,'BBDD R'!$H$3,E48='BBDD R'!$F$4,'BBDD R'!$H$4,E48='BBDD R'!$F$5,'BBDD R'!$H$5,E48='BBDD R'!$F$6,'BBDD R'!$H$6,E48='BBDD R'!$F$7,'BBDD R'!$H$7),"")</f>
        <v/>
      </c>
      <c r="P48" s="944" t="str">
        <f>IFERROR(IFS(E48='BBDD R'!$F$2,'BBDD R'!$I$2,E48='BBDD R'!$F$3,'BBDD R'!$I$3,E48='BBDD R'!$F$4,'BBDD R'!$I$4,E48='BBDD R'!$F$5,'BBDD R'!$I$5,E48='BBDD R'!$F$6,'BBDD R'!$I$6,E48='BBDD R'!$F$7,'BBDD R'!$I$7),"")</f>
        <v/>
      </c>
      <c r="Q48" s="945" t="str">
        <f>IFERROR(IFS(E48='BBDD R'!$F$2,'BBDD R'!$J$2,E48='BBDD R'!$F$3,'BBDD R'!$J$3,E48='BBDD R'!$F$4,'BBDD R'!$J$4,E48='BBDD R'!$F$5,'BBDD R'!$J$5,E48='BBDD R'!$F$6,'BBDD R'!$J$6,E48='BBDD R'!$F$7,'BBDD R'!$J$7))</f>
        <v/>
      </c>
      <c r="R48" s="945" t="str">
        <f>IFERROR(IFS(E48='BBDD R'!$F$2,'BBDD R'!$K$2,E48='BBDD R'!$F$3,'BBDD R'!$K$3,E48='BBDD R'!$F$4,'BBDD R'!$K$4,E48='BBDD R'!$F$5,'BBDD R'!$K$5,E48='BBDD R'!$F$6,'BBDD R'!$K$6,E48='BBDD R'!$F$7,'BBDD R'!$K$7),"")</f>
        <v/>
      </c>
      <c r="S48" s="944" t="str">
        <f>IFERROR(IFS(E48='BBDD R'!$F$2,'BBDD R'!$L$2,E48='BBDD R'!$F$3,'BBDD R'!$L$3,E48='BBDD R'!$F$4,'BBDD R'!$L$4,E48='BBDD R'!$F$5,'BBDD R'!$L$5,E48='BBDD R'!$F$6,'BBDD R'!$L$6,E48='BBDD R'!$F$7,'BBDD R'!$L$7),"")</f>
        <v/>
      </c>
      <c r="T48" s="944" t="str">
        <f>IFERROR(IFS(E48='BBDD R'!$F$2,'BBDD R'!$M$2,E48='BBDD R'!$F$3,'BBDD R'!$M$3,E48='BBDD R'!$F$4,'BBDD R'!$M$4,E48='BBDD R'!$F$5,'BBDD R'!$M$5,E48='BBDD R'!$F$6,'BBDD R'!$M$6,E48='BBDD R'!$F$7,'BBDD R'!$M$7),"")</f>
        <v/>
      </c>
      <c r="U48" s="944" t="str">
        <f>IFERROR(IFS(E48='BBDD R'!$F$2,'BBDD R'!$N$2,E48='BBDD R'!$F$3,'BBDD R'!$N$3,E48='BBDD R'!$F$4,'BBDD R'!$N$4,E48='BBDD R'!$F$5,'BBDD R'!$N$5,E48='BBDD R'!$F$6,'BBDD R'!$N$6,E48='BBDD R'!$F$7,'BBDD R'!$N$7),"")</f>
        <v/>
      </c>
      <c r="V48" s="944" t="str">
        <f>IFERROR(IFS(E48='BBDD R'!$F$2,'BBDD R'!$O$2,E48='BBDD R'!$F$3,'BBDD R'!$O$3,E48='BBDD R'!$F$4,'BBDD R'!$O$4,E48='BBDD R'!$F$5,'BBDD R'!$O$5,E48='BBDD R'!$F$6,'BBDD R'!$O$6,E48='BBDD R'!$F$7,'BBDD R'!$O$7),"")</f>
        <v/>
      </c>
      <c r="W48" s="946" t="str">
        <f>IFERROR(IFS(E48='BBDD R'!$F$2,'BBDD R'!$P$2,E48='BBDD R'!$F$3,'BBDD R'!$P$3,E48='BBDD R'!$F$4,'BBDD R'!$P$4,E48='BBDD R'!$F$5,'BBDD R'!$P$5,E48='BBDD R'!$F$6,'BBDD R'!$P$6,E48='BBDD R'!$F$7,'BBDD R'!$P$7),"")</f>
        <v/>
      </c>
      <c r="X48" s="944" t="str">
        <f>IFERROR(IFS(E48='BBDD R'!$F$2,'BBDD R'!$Q$2,E48='BBDD R'!$F$3,'BBDD R'!$Q$3,E48='BBDD R'!$F$4,'BBDD R'!$Q$4,E48='BBDD R'!$F$5,'BBDD R'!$Q$5,E48='BBDD R'!$F$6,'BBDD R'!$Q$6,E48='BBDD R'!$F$7,'BBDD R'!$Q$7),"")</f>
        <v/>
      </c>
      <c r="Y48" s="944" t="str">
        <f>IFERROR(IFS(E48='BBDD R'!$F$2,'BBDD R'!$R$2,E48='BBDD R'!$F$3,'BBDD R'!$R$3,E48='BBDD R'!$F$4,'BBDD R'!$R$4,E48='BBDD R'!$F$5,'BBDD R'!$R$5,E48='BBDD R'!$F$6,'BBDD R'!$R$6,E48='BBDD R'!$F$7,'BBDD R'!$R$7),"")</f>
        <v/>
      </c>
      <c r="Z48" s="944" t="str">
        <f t="array" ref="Z48">IFERROR(ifs(AND(M48="Gasolina",O48="Vehículo Liviano (Sedán, Compacto)"),1
,AND(M48="Gasolina",O48="Vehículo Liviano (SUV, Jeep, Station Wagon)"),2
,AND(M48="Gasolina",O48="Utilitario, Furgón"),3
,AND(M48="Gasolina",O48="Camioneta 4x2"),4
,AND(M48="Gasolina",O48="Camioneta 4x4"),5
,AND(M48="Gasolina",O48="Camión liviano (hasta 3.5 ton)"),6
,AND(M48="Gasolina",O48="Camión mediano"),7
,AND(M48="Gasolina",O48="Camión pesado"),8
,AND(M48="Gasolina",O48="Maquinaria"),9
,AND(M48="Gasolina",O48="Otro (especifique): "),10
,AND(M48="Diesel",O48="Vehículo Liviano (Sedán, Compacto)"),11
,AND(M48="Diesel",O48="Vehículo Liviano (SUV, Jeep, Station Wagon)"),12
,AND(M48="Diesel",O48="Utilitario, Furgón"),13
,AND(M48="Diesel",O48="Camioneta 4x2"),14
,AND(M48="Diesel",O48="Camioneta 4x4"),15
,AND(M48="Diesel",O48="Camión liviano (hasta 3.5 ton)"),16
,AND(M48="Diesel",O48="Camión mediano"),17
,AND(M48="Diesel",O48="Camión pesado"),18
,AND(M48="Diesel",O48="Maquinaria"),19
,AND(M48="Diesel",O48="Otro (especifique): "),20
,O48="Selecciona...",21),"")</f>
        <v/>
      </c>
      <c r="AA48" s="947" t="str">
        <f>IFERROR((ifs(Z48=1,Data!$D$100,Z48=2,Data!$D$101,Z48=3,Data!$D$102,Z48=4,Data!$D$103,Z48=5,Data!$D$104,Z48=6,Data!$D$105,Z48=7,Data!$D$106,Z48=8,Data!$D$107,Z48=9,Data!$D$108,Z48=10,Data!$D$109,Z48=11,Data!$D$110,Z48=12,Data!$D$111,Z48=13,Data!$D$112,Z48=14,Data!$D$113,Z48=15,Data!$D$114,Z48=16,Data!$D$115,Z48=17,Data!$D$116,Z48=18,Data!$D$117,Z48=19,Data!$D$118,Z48=20,Data!$D$119,Z48=21,Data!$D$120,Z48=0,Data!$D$121))*K48,"")</f>
        <v/>
      </c>
      <c r="AB48" s="947" t="str">
        <f>IFERROR((ifs(Z48=1,Data!$E$100,Z48=2,Data!$E$101,Z48=3,Data!$E$102,Z48=4,Data!$E$103,Z48=5,Data!$E$104,Z48=6,Data!$E$105,Z48=7,Data!$E$106,Z48=8,Data!$E$107,Z48=9,Data!$E$108,Z48=10,Data!$E$109,Z48=11,Data!$E$110,Z48=12,Data!$E$111,Z48=13,Data!$E$112,Z48=14,Data!$E$113,Z48=15,Data!$E$114,Z48=16,Data!$E$115,Z48=17,Data!$E$116,Z48=18,Data!$E$117,Z48=19,Data!$E$118,Z48=20,Data!$E$119,Z48=21,Data!$E$120,Z48=0,Data!$E$121))*K48/1000,"")</f>
        <v/>
      </c>
      <c r="AC48" s="948" t="str">
        <f>IFERROR((ifs(
Z48=1,Data!$G$100,
Z48=2,Data!$G$101,
Z48=3,Data!$G$102,
Z48=4,Data!$G$103,
Z48=5,Data!$G$104,
Z48=6,Data!$G$105,
Z48=7,Data!$G$106,
Z48=8,Data!$G$107,
Z48=9,Data!$G$108,
Z48=10,Data!G$109,
Z48=11,Data!G$110,
Z48=12,Data!G$111,
Z48=13,Data!$G$112,
Z48=14,Data!$G$113,
Z48=15,Data!$G$114,
Z48=16,Data!$G$115,
Z48=17,Data!$G$116,
Z48=18,Data!$G$117,
Z48=19,Data!$G$118,
Z48=20,Data!$G$119,
Z48=21,Data!$G$120,
Z48=0,Data!$G$121))
*K48/1000,"")</f>
        <v/>
      </c>
      <c r="AD48" s="949" t="str">
        <f>IFERROR((ifs(
Z48=1,Data!$H$100,
Z48=2,Data!$H$101,
Z48=3,Data!$H$102,
Z48=4,Data!$H$103,
Z48=5,Data!$H$104,
Z48=6,Data!$H$105,
Z48=7,Data!$H$106,
Z48=8,Data!$H$107,
Z48=9,Data!$H$108,
Z48=10,Data!H$109,
Z48=11,Data!H$110,
Z48=12,Data!H$111,
Z48=13,Data!$H$112,
Z48=14,Data!$H$113,
Z48=15,Data!$H$114,
Z48=16,Data!$H$115,
Z48=17,Data!$H$116,
Z48=18,Data!$H$117,
Z48=19,Data!$H$118,
Z48=20,Data!$H$119,
Z48=21,Data!$H$120,
Z48=0,Data!$H$121))*K48/1000,"")</f>
        <v/>
      </c>
      <c r="AE48" s="948" t="str">
        <f>IFERROR((ifs(
Z48=1,Data!$I$100,
Z48=2,Data!$I$101,
Z48=3,Data!$I$102,
Z48=4,Data!$I$103,
Z48=5,Data!$I$104,
Z48=6,Data!$I$105,
Z48=7,Data!$I$106,
Z48=8,Data!$I$107,
Z48=9,Data!$I$108,
Z48=10,Data!I$109,
Z48=11,Data!I$110,
Z48=12,Data!I$111,
Z48=13,Data!$I$112,
Z48=14,Data!$I$113,
Z48=15,Data!$I$114,
Z48=16,Data!$I$115,
Z48=17,Data!$I$116,
Z48=18,Data!$I$117,
Z48=19,Data!$I$118,
Z48=20,Data!$I$119,
Z48=21,Data!$I$120,
Z48=0,Data!$I$121)*K48/1000),"")</f>
        <v/>
      </c>
      <c r="AF48" s="947" t="str">
        <f>IFERROR((ifs(
Z48=1,Data!$J$100,
Z48=2,Data!$J$101,
Z48=3,Data!$J$102,
Z48=4,Data!$J$103,
Z48=5,Data!$J$104,
Z48=6,Data!$J$105,
Z48=7,Data!$J$106,
Z48=8,Data!$J$107,
Z48=9,Data!$J$108,
Z48=10,Data!J$109,
Z48=11,Data!J$110,
Z48=12,Data!J$111,
Z48=13,Data!J$112,
Z48=14,Data!$J$113,
Z48=15,Data!$J$114,
Z48=16,Data!$J$115,
Z48=17,Data!$J$116,
Z48=18,Data!$J$117,
Z48=19,Data!$J$118,
Z48=20,Data!$J$119,
Z48=21,Data!$J$120,
Z48=0,Data!$J$121)*K48),"")</f>
        <v/>
      </c>
      <c r="AG48" s="947" t="str">
        <f>IFERROR((ifs(
Z48=1,Data!$K$100,
Z48=2,Data!$K$101,
Z48=3,Data!$K$102,
Z48=4,Data!$K$103,
Z48=5,Data!$K$104,
Z48=6,Data!$K$105,
Z48=7,Data!$K$106,
Z48=8,Data!$K$107,
Z48=9,Data!$K$108,
Z48=10,Data!K$109,
Z48=11,Data!K$110,
Z48=12,Data!K$111,
Z48=13,Data!$K$112,
Z48=14,Data!$K$113,
Z48=15,Data!$K$114,
Z48=16,Data!$K$115,
Z48=17,Data!$K$116,
Z48=18,Data!$K$117,
Z48=19,Data!$K$118,
Z48=20,Data!$K$119,
Z48=21,Data!$K$120,
Z48=0,Data!$K$121)*K48),"")</f>
        <v/>
      </c>
      <c r="AH48" s="947" t="str">
        <f>IFERROR((ifs(
Z48=1,Data!$L$100,
Z48=2,Data!$L$101,
Z48=3,Data!$L$102,
Z48=4,Data!$L$103,
Z48=5,Data!$L$104,
Z48=6,Data!$L$105,
Z48=7,Data!$L$106,
Z48=8,Data!$L$107,
Z48=9,Data!$L$108,
Z48=10,Data!L$109,
Z48=11,Data!L$110,
Z48=12,Data!L$111,
Z48=13,Data!$L$112,
Z48=14,Data!$L$113,
Z48=15,Data!$L$114,
Z48=16,Data!$L$115,
Z48=17,Data!$L$116,
Z48=18,Data!$L$117,
Z48=19,Data!$L$118,
Z48=20,Data!$L$119,
Z48=21,Data!$L$120,
Z48=0,Data!$L$121)*K48),"")</f>
        <v/>
      </c>
      <c r="AI48" s="950" t="str">
        <f>'Registro Veh'!J60</f>
        <v/>
      </c>
      <c r="AJ48" s="950" t="str">
        <f>'Registro Veh'!M60</f>
        <v/>
      </c>
      <c r="AK48" s="951"/>
      <c r="AL48" s="951"/>
      <c r="AM48" s="951"/>
      <c r="AN48" s="951"/>
    </row>
    <row r="49">
      <c r="A49" s="941" t="str">
        <f>'Registro Veh'!B60</f>
        <v/>
      </c>
      <c r="B49" s="941" t="str">
        <f>Equipo!$F$2</f>
        <v>4.0</v>
      </c>
      <c r="C49" s="941" t="str">
        <f>Equipo!$E$14</f>
        <v/>
      </c>
      <c r="D49" s="941" t="str">
        <f>Equipo!$E$10</f>
        <v/>
      </c>
      <c r="E49" s="941" t="str">
        <f>'Registro Veh'!C60</f>
        <v/>
      </c>
      <c r="F49" s="941" t="str">
        <f>'Registro Veh'!D60</f>
        <v/>
      </c>
      <c r="G49" s="941" t="str">
        <f>'Registro Veh'!E60</f>
        <v/>
      </c>
      <c r="H49" s="941" t="str">
        <f>'Registro Veh'!F60</f>
        <v/>
      </c>
      <c r="I49" s="942" t="str">
        <f>'Registro Veh'!G60</f>
        <v/>
      </c>
      <c r="J49" s="942" t="str">
        <f>'Registro Veh'!I60</f>
        <v/>
      </c>
      <c r="K49" s="942" t="str">
        <f>'Registro Veh'!K60</f>
        <v/>
      </c>
      <c r="L49" s="942" t="str">
        <f>'Registro Veh'!L60</f>
        <v/>
      </c>
      <c r="M49" s="942" t="str">
        <f>'Registro Veh'!N60</f>
        <v/>
      </c>
      <c r="N49" s="943" t="str">
        <f>IFERROR(IFS(E49='BBDD R'!$F$2,'BBDD R'!$G$2,E49='BBDD R'!$F$3,'BBDD R'!$G$3,E49='BBDD R'!$F$4,'BBDD R'!$G$4,E49='BBDD R'!$F$5,'BBDD R'!$G$5,E49='BBDD R'!$F$6,'BBDD R'!$G$6,E49='BBDD R'!$F$7,'BBDD R'!$G$7),"")</f>
        <v/>
      </c>
      <c r="O49" s="943" t="str">
        <f>IFERROR(IFS(E49='BBDD R'!$F$2,'BBDD R'!$H$2,E49='BBDD R'!$F$3,'BBDD R'!$H$3,E49='BBDD R'!$F$4,'BBDD R'!$H$4,E49='BBDD R'!$F$5,'BBDD R'!$H$5,E49='BBDD R'!$F$6,'BBDD R'!$H$6,E49='BBDD R'!$F$7,'BBDD R'!$H$7),"")</f>
        <v/>
      </c>
      <c r="P49" s="944" t="str">
        <f>IFERROR(IFS(E49='BBDD R'!$F$2,'BBDD R'!$I$2,E49='BBDD R'!$F$3,'BBDD R'!$I$3,E49='BBDD R'!$F$4,'BBDD R'!$I$4,E49='BBDD R'!$F$5,'BBDD R'!$I$5,E49='BBDD R'!$F$6,'BBDD R'!$I$6,E49='BBDD R'!$F$7,'BBDD R'!$I$7),"")</f>
        <v/>
      </c>
      <c r="Q49" s="945" t="str">
        <f>IFERROR(IFS(E49='BBDD R'!$F$2,'BBDD R'!$J$2,E49='BBDD R'!$F$3,'BBDD R'!$J$3,E49='BBDD R'!$F$4,'BBDD R'!$J$4,E49='BBDD R'!$F$5,'BBDD R'!$J$5,E49='BBDD R'!$F$6,'BBDD R'!$J$6,E49='BBDD R'!$F$7,'BBDD R'!$J$7))</f>
        <v/>
      </c>
      <c r="R49" s="945" t="str">
        <f>IFERROR(IFS(E49='BBDD R'!$F$2,'BBDD R'!$K$2,E49='BBDD R'!$F$3,'BBDD R'!$K$3,E49='BBDD R'!$F$4,'BBDD R'!$K$4,E49='BBDD R'!$F$5,'BBDD R'!$K$5,E49='BBDD R'!$F$6,'BBDD R'!$K$6,E49='BBDD R'!$F$7,'BBDD R'!$K$7),"")</f>
        <v/>
      </c>
      <c r="S49" s="944" t="str">
        <f>IFERROR(IFS(E49='BBDD R'!$F$2,'BBDD R'!$L$2,E49='BBDD R'!$F$3,'BBDD R'!$L$3,E49='BBDD R'!$F$4,'BBDD R'!$L$4,E49='BBDD R'!$F$5,'BBDD R'!$L$5,E49='BBDD R'!$F$6,'BBDD R'!$L$6,E49='BBDD R'!$F$7,'BBDD R'!$L$7),"")</f>
        <v/>
      </c>
      <c r="T49" s="944" t="str">
        <f>IFERROR(IFS(E49='BBDD R'!$F$2,'BBDD R'!$M$2,E49='BBDD R'!$F$3,'BBDD R'!$M$3,E49='BBDD R'!$F$4,'BBDD R'!$M$4,E49='BBDD R'!$F$5,'BBDD R'!$M$5,E49='BBDD R'!$F$6,'BBDD R'!$M$6,E49='BBDD R'!$F$7,'BBDD R'!$M$7),"")</f>
        <v/>
      </c>
      <c r="U49" s="944" t="str">
        <f>IFERROR(IFS(E49='BBDD R'!$F$2,'BBDD R'!$N$2,E49='BBDD R'!$F$3,'BBDD R'!$N$3,E49='BBDD R'!$F$4,'BBDD R'!$N$4,E49='BBDD R'!$F$5,'BBDD R'!$N$5,E49='BBDD R'!$F$6,'BBDD R'!$N$6,E49='BBDD R'!$F$7,'BBDD R'!$N$7),"")</f>
        <v/>
      </c>
      <c r="V49" s="944" t="str">
        <f>IFERROR(IFS(E49='BBDD R'!$F$2,'BBDD R'!$O$2,E49='BBDD R'!$F$3,'BBDD R'!$O$3,E49='BBDD R'!$F$4,'BBDD R'!$O$4,E49='BBDD R'!$F$5,'BBDD R'!$O$5,E49='BBDD R'!$F$6,'BBDD R'!$O$6,E49='BBDD R'!$F$7,'BBDD R'!$O$7),"")</f>
        <v/>
      </c>
      <c r="W49" s="946" t="str">
        <f>IFERROR(IFS(E49='BBDD R'!$F$2,'BBDD R'!$P$2,E49='BBDD R'!$F$3,'BBDD R'!$P$3,E49='BBDD R'!$F$4,'BBDD R'!$P$4,E49='BBDD R'!$F$5,'BBDD R'!$P$5,E49='BBDD R'!$F$6,'BBDD R'!$P$6,E49='BBDD R'!$F$7,'BBDD R'!$P$7),"")</f>
        <v/>
      </c>
      <c r="X49" s="944" t="str">
        <f>IFERROR(IFS(E49='BBDD R'!$F$2,'BBDD R'!$Q$2,E49='BBDD R'!$F$3,'BBDD R'!$Q$3,E49='BBDD R'!$F$4,'BBDD R'!$Q$4,E49='BBDD R'!$F$5,'BBDD R'!$Q$5,E49='BBDD R'!$F$6,'BBDD R'!$Q$6,E49='BBDD R'!$F$7,'BBDD R'!$Q$7),"")</f>
        <v/>
      </c>
      <c r="Y49" s="944" t="str">
        <f>IFERROR(IFS(E49='BBDD R'!$F$2,'BBDD R'!$R$2,E49='BBDD R'!$F$3,'BBDD R'!$R$3,E49='BBDD R'!$F$4,'BBDD R'!$R$4,E49='BBDD R'!$F$5,'BBDD R'!$R$5,E49='BBDD R'!$F$6,'BBDD R'!$R$6,E49='BBDD R'!$F$7,'BBDD R'!$R$7),"")</f>
        <v/>
      </c>
      <c r="Z49" s="944" t="str">
        <f t="array" ref="Z49">IFERROR(ifs(AND(M49="Gasolina",O49="Vehículo Liviano (Sedán, Compacto)"),1
,AND(M49="Gasolina",O49="Vehículo Liviano (SUV, Jeep, Station Wagon)"),2
,AND(M49="Gasolina",O49="Utilitario, Furgón"),3
,AND(M49="Gasolina",O49="Camioneta 4x2"),4
,AND(M49="Gasolina",O49="Camioneta 4x4"),5
,AND(M49="Gasolina",O49="Camión liviano (hasta 3.5 ton)"),6
,AND(M49="Gasolina",O49="Camión mediano"),7
,AND(M49="Gasolina",O49="Camión pesado"),8
,AND(M49="Gasolina",O49="Maquinaria"),9
,AND(M49="Gasolina",O49="Otro (especifique): "),10
,AND(M49="Diesel",O49="Vehículo Liviano (Sedán, Compacto)"),11
,AND(M49="Diesel",O49="Vehículo Liviano (SUV, Jeep, Station Wagon)"),12
,AND(M49="Diesel",O49="Utilitario, Furgón"),13
,AND(M49="Diesel",O49="Camioneta 4x2"),14
,AND(M49="Diesel",O49="Camioneta 4x4"),15
,AND(M49="Diesel",O49="Camión liviano (hasta 3.5 ton)"),16
,AND(M49="Diesel",O49="Camión mediano"),17
,AND(M49="Diesel",O49="Camión pesado"),18
,AND(M49="Diesel",O49="Maquinaria"),19
,AND(M49="Diesel",O49="Otro (especifique): "),20
,O49="Selecciona...",21),"")</f>
        <v/>
      </c>
      <c r="AA49" s="947" t="str">
        <f>IFERROR((ifs(Z49=1,Data!$D$100,Z49=2,Data!$D$101,Z49=3,Data!$D$102,Z49=4,Data!$D$103,Z49=5,Data!$D$104,Z49=6,Data!$D$105,Z49=7,Data!$D$106,Z49=8,Data!$D$107,Z49=9,Data!$D$108,Z49=10,Data!$D$109,Z49=11,Data!$D$110,Z49=12,Data!$D$111,Z49=13,Data!$D$112,Z49=14,Data!$D$113,Z49=15,Data!$D$114,Z49=16,Data!$D$115,Z49=17,Data!$D$116,Z49=18,Data!$D$117,Z49=19,Data!$D$118,Z49=20,Data!$D$119,Z49=21,Data!$D$120,Z49=0,Data!$D$121))*K49,"")</f>
        <v/>
      </c>
      <c r="AB49" s="947" t="str">
        <f>IFERROR((ifs(Z49=1,Data!$E$100,Z49=2,Data!$E$101,Z49=3,Data!$E$102,Z49=4,Data!$E$103,Z49=5,Data!$E$104,Z49=6,Data!$E$105,Z49=7,Data!$E$106,Z49=8,Data!$E$107,Z49=9,Data!$E$108,Z49=10,Data!$E$109,Z49=11,Data!$E$110,Z49=12,Data!$E$111,Z49=13,Data!$E$112,Z49=14,Data!$E$113,Z49=15,Data!$E$114,Z49=16,Data!$E$115,Z49=17,Data!$E$116,Z49=18,Data!$E$117,Z49=19,Data!$E$118,Z49=20,Data!$E$119,Z49=21,Data!$E$120,Z49=0,Data!$E$121))*K49/1000,"")</f>
        <v/>
      </c>
      <c r="AC49" s="948" t="str">
        <f>IFERROR((ifs(
Z49=1,Data!$G$100,
Z49=2,Data!$G$101,
Z49=3,Data!$G$102,
Z49=4,Data!$G$103,
Z49=5,Data!$G$104,
Z49=6,Data!$G$105,
Z49=7,Data!$G$106,
Z49=8,Data!$G$107,
Z49=9,Data!$G$108,
Z49=10,Data!G$109,
Z49=11,Data!G$110,
Z49=12,Data!G$111,
Z49=13,Data!$G$112,
Z49=14,Data!$G$113,
Z49=15,Data!$G$114,
Z49=16,Data!$G$115,
Z49=17,Data!$G$116,
Z49=18,Data!$G$117,
Z49=19,Data!$G$118,
Z49=20,Data!$G$119,
Z49=21,Data!$G$120,
Z49=0,Data!$G$121))
*K49/1000,"")</f>
        <v/>
      </c>
      <c r="AD49" s="949" t="str">
        <f>IFERROR((ifs(
Z49=1,Data!$H$100,
Z49=2,Data!$H$101,
Z49=3,Data!$H$102,
Z49=4,Data!$H$103,
Z49=5,Data!$H$104,
Z49=6,Data!$H$105,
Z49=7,Data!$H$106,
Z49=8,Data!$H$107,
Z49=9,Data!$H$108,
Z49=10,Data!H$109,
Z49=11,Data!H$110,
Z49=12,Data!H$111,
Z49=13,Data!$H$112,
Z49=14,Data!$H$113,
Z49=15,Data!$H$114,
Z49=16,Data!$H$115,
Z49=17,Data!$H$116,
Z49=18,Data!$H$117,
Z49=19,Data!$H$118,
Z49=20,Data!$H$119,
Z49=21,Data!$H$120,
Z49=0,Data!$H$121))*K49/1000,"")</f>
        <v/>
      </c>
      <c r="AE49" s="948" t="str">
        <f>IFERROR((ifs(
Z49=1,Data!$I$100,
Z49=2,Data!$I$101,
Z49=3,Data!$I$102,
Z49=4,Data!$I$103,
Z49=5,Data!$I$104,
Z49=6,Data!$I$105,
Z49=7,Data!$I$106,
Z49=8,Data!$I$107,
Z49=9,Data!$I$108,
Z49=10,Data!I$109,
Z49=11,Data!I$110,
Z49=12,Data!I$111,
Z49=13,Data!$I$112,
Z49=14,Data!$I$113,
Z49=15,Data!$I$114,
Z49=16,Data!$I$115,
Z49=17,Data!$I$116,
Z49=18,Data!$I$117,
Z49=19,Data!$I$118,
Z49=20,Data!$I$119,
Z49=21,Data!$I$120,
Z49=0,Data!$I$121)*K49/1000),"")</f>
        <v/>
      </c>
      <c r="AF49" s="947" t="str">
        <f>IFERROR((ifs(
Z49=1,Data!$J$100,
Z49=2,Data!$J$101,
Z49=3,Data!$J$102,
Z49=4,Data!$J$103,
Z49=5,Data!$J$104,
Z49=6,Data!$J$105,
Z49=7,Data!$J$106,
Z49=8,Data!$J$107,
Z49=9,Data!$J$108,
Z49=10,Data!J$109,
Z49=11,Data!J$110,
Z49=12,Data!J$111,
Z49=13,Data!J$112,
Z49=14,Data!$J$113,
Z49=15,Data!$J$114,
Z49=16,Data!$J$115,
Z49=17,Data!$J$116,
Z49=18,Data!$J$117,
Z49=19,Data!$J$118,
Z49=20,Data!$J$119,
Z49=21,Data!$J$120,
Z49=0,Data!$J$121)*K49),"")</f>
        <v/>
      </c>
      <c r="AG49" s="947" t="str">
        <f>IFERROR((ifs(
Z49=1,Data!$K$100,
Z49=2,Data!$K$101,
Z49=3,Data!$K$102,
Z49=4,Data!$K$103,
Z49=5,Data!$K$104,
Z49=6,Data!$K$105,
Z49=7,Data!$K$106,
Z49=8,Data!$K$107,
Z49=9,Data!$K$108,
Z49=10,Data!K$109,
Z49=11,Data!K$110,
Z49=12,Data!K$111,
Z49=13,Data!$K$112,
Z49=14,Data!$K$113,
Z49=15,Data!$K$114,
Z49=16,Data!$K$115,
Z49=17,Data!$K$116,
Z49=18,Data!$K$117,
Z49=19,Data!$K$118,
Z49=20,Data!$K$119,
Z49=21,Data!$K$120,
Z49=0,Data!$K$121)*K49),"")</f>
        <v/>
      </c>
      <c r="AH49" s="947" t="str">
        <f>IFERROR((ifs(
Z49=1,Data!$L$100,
Z49=2,Data!$L$101,
Z49=3,Data!$L$102,
Z49=4,Data!$L$103,
Z49=5,Data!$L$104,
Z49=6,Data!$L$105,
Z49=7,Data!$L$106,
Z49=8,Data!$L$107,
Z49=9,Data!$L$108,
Z49=10,Data!L$109,
Z49=11,Data!L$110,
Z49=12,Data!L$111,
Z49=13,Data!$L$112,
Z49=14,Data!$L$113,
Z49=15,Data!$L$114,
Z49=16,Data!$L$115,
Z49=17,Data!$L$116,
Z49=18,Data!$L$117,
Z49=19,Data!$L$118,
Z49=20,Data!$L$119,
Z49=21,Data!$L$120,
Z49=0,Data!$L$121)*K49),"")</f>
        <v/>
      </c>
      <c r="AI49" s="950" t="str">
        <f>'Registro Veh'!J61</f>
        <v/>
      </c>
      <c r="AJ49" s="950" t="str">
        <f>'Registro Veh'!M61</f>
        <v/>
      </c>
      <c r="AK49" s="951"/>
      <c r="AL49" s="951"/>
      <c r="AM49" s="951"/>
      <c r="AN49" s="951"/>
    </row>
    <row r="50">
      <c r="A50" s="941" t="str">
        <f>'Registro Veh'!B61</f>
        <v/>
      </c>
      <c r="B50" s="941" t="str">
        <f>Equipo!$F$2</f>
        <v>4.0</v>
      </c>
      <c r="C50" s="941" t="str">
        <f>Equipo!$E$14</f>
        <v/>
      </c>
      <c r="D50" s="941" t="str">
        <f>Equipo!$E$10</f>
        <v/>
      </c>
      <c r="E50" s="941" t="str">
        <f>'Registro Veh'!C61</f>
        <v/>
      </c>
      <c r="F50" s="941" t="str">
        <f>'Registro Veh'!D61</f>
        <v/>
      </c>
      <c r="G50" s="941" t="str">
        <f>'Registro Veh'!E61</f>
        <v/>
      </c>
      <c r="H50" s="941" t="str">
        <f>'Registro Veh'!F61</f>
        <v/>
      </c>
      <c r="I50" s="942" t="str">
        <f>'Registro Veh'!G61</f>
        <v/>
      </c>
      <c r="J50" s="942" t="str">
        <f>'Registro Veh'!I61</f>
        <v/>
      </c>
      <c r="K50" s="942" t="str">
        <f>'Registro Veh'!K61</f>
        <v/>
      </c>
      <c r="L50" s="942" t="str">
        <f>'Registro Veh'!L61</f>
        <v/>
      </c>
      <c r="M50" s="942" t="str">
        <f>'Registro Veh'!N61</f>
        <v/>
      </c>
      <c r="N50" s="943" t="str">
        <f>IFERROR(IFS(E50='BBDD R'!$F$2,'BBDD R'!$G$2,E50='BBDD R'!$F$3,'BBDD R'!$G$3,E50='BBDD R'!$F$4,'BBDD R'!$G$4,E50='BBDD R'!$F$5,'BBDD R'!$G$5,E50='BBDD R'!$F$6,'BBDD R'!$G$6,E50='BBDD R'!$F$7,'BBDD R'!$G$7),"")</f>
        <v/>
      </c>
      <c r="O50" s="943" t="str">
        <f>IFERROR(IFS(E50='BBDD R'!$F$2,'BBDD R'!$H$2,E50='BBDD R'!$F$3,'BBDD R'!$H$3,E50='BBDD R'!$F$4,'BBDD R'!$H$4,E50='BBDD R'!$F$5,'BBDD R'!$H$5,E50='BBDD R'!$F$6,'BBDD R'!$H$6,E50='BBDD R'!$F$7,'BBDD R'!$H$7),"")</f>
        <v/>
      </c>
      <c r="P50" s="944" t="str">
        <f>IFERROR(IFS(E50='BBDD R'!$F$2,'BBDD R'!$I$2,E50='BBDD R'!$F$3,'BBDD R'!$I$3,E50='BBDD R'!$F$4,'BBDD R'!$I$4,E50='BBDD R'!$F$5,'BBDD R'!$I$5,E50='BBDD R'!$F$6,'BBDD R'!$I$6,E50='BBDD R'!$F$7,'BBDD R'!$I$7),"")</f>
        <v/>
      </c>
      <c r="Q50" s="945" t="str">
        <f>IFERROR(IFS(E50='BBDD R'!$F$2,'BBDD R'!$J$2,E50='BBDD R'!$F$3,'BBDD R'!$J$3,E50='BBDD R'!$F$4,'BBDD R'!$J$4,E50='BBDD R'!$F$5,'BBDD R'!$J$5,E50='BBDD R'!$F$6,'BBDD R'!$J$6,E50='BBDD R'!$F$7,'BBDD R'!$J$7))</f>
        <v/>
      </c>
      <c r="R50" s="945" t="str">
        <f>IFERROR(IFS(E50='BBDD R'!$F$2,'BBDD R'!$K$2,E50='BBDD R'!$F$3,'BBDD R'!$K$3,E50='BBDD R'!$F$4,'BBDD R'!$K$4,E50='BBDD R'!$F$5,'BBDD R'!$K$5,E50='BBDD R'!$F$6,'BBDD R'!$K$6,E50='BBDD R'!$F$7,'BBDD R'!$K$7),"")</f>
        <v/>
      </c>
      <c r="S50" s="944" t="str">
        <f>IFERROR(IFS(E50='BBDD R'!$F$2,'BBDD R'!$L$2,E50='BBDD R'!$F$3,'BBDD R'!$L$3,E50='BBDD R'!$F$4,'BBDD R'!$L$4,E50='BBDD R'!$F$5,'BBDD R'!$L$5,E50='BBDD R'!$F$6,'BBDD R'!$L$6,E50='BBDD R'!$F$7,'BBDD R'!$L$7),"")</f>
        <v/>
      </c>
      <c r="T50" s="944" t="str">
        <f>IFERROR(IFS(E50='BBDD R'!$F$2,'BBDD R'!$M$2,E50='BBDD R'!$F$3,'BBDD R'!$M$3,E50='BBDD R'!$F$4,'BBDD R'!$M$4,E50='BBDD R'!$F$5,'BBDD R'!$M$5,E50='BBDD R'!$F$6,'BBDD R'!$M$6,E50='BBDD R'!$F$7,'BBDD R'!$M$7),"")</f>
        <v/>
      </c>
      <c r="U50" s="944" t="str">
        <f>IFERROR(IFS(E50='BBDD R'!$F$2,'BBDD R'!$N$2,E50='BBDD R'!$F$3,'BBDD R'!$N$3,E50='BBDD R'!$F$4,'BBDD R'!$N$4,E50='BBDD R'!$F$5,'BBDD R'!$N$5,E50='BBDD R'!$F$6,'BBDD R'!$N$6,E50='BBDD R'!$F$7,'BBDD R'!$N$7),"")</f>
        <v/>
      </c>
      <c r="V50" s="944" t="str">
        <f>IFERROR(IFS(E50='BBDD R'!$F$2,'BBDD R'!$O$2,E50='BBDD R'!$F$3,'BBDD R'!$O$3,E50='BBDD R'!$F$4,'BBDD R'!$O$4,E50='BBDD R'!$F$5,'BBDD R'!$O$5,E50='BBDD R'!$F$6,'BBDD R'!$O$6,E50='BBDD R'!$F$7,'BBDD R'!$O$7),"")</f>
        <v/>
      </c>
      <c r="W50" s="946" t="str">
        <f>IFERROR(IFS(E50='BBDD R'!$F$2,'BBDD R'!$P$2,E50='BBDD R'!$F$3,'BBDD R'!$P$3,E50='BBDD R'!$F$4,'BBDD R'!$P$4,E50='BBDD R'!$F$5,'BBDD R'!$P$5,E50='BBDD R'!$F$6,'BBDD R'!$P$6,E50='BBDD R'!$F$7,'BBDD R'!$P$7),"")</f>
        <v/>
      </c>
      <c r="X50" s="944" t="str">
        <f>IFERROR(IFS(E50='BBDD R'!$F$2,'BBDD R'!$Q$2,E50='BBDD R'!$F$3,'BBDD R'!$Q$3,E50='BBDD R'!$F$4,'BBDD R'!$Q$4,E50='BBDD R'!$F$5,'BBDD R'!$Q$5,E50='BBDD R'!$F$6,'BBDD R'!$Q$6,E50='BBDD R'!$F$7,'BBDD R'!$Q$7),"")</f>
        <v/>
      </c>
      <c r="Y50" s="944" t="str">
        <f>IFERROR(IFS(E50='BBDD R'!$F$2,'BBDD R'!$R$2,E50='BBDD R'!$F$3,'BBDD R'!$R$3,E50='BBDD R'!$F$4,'BBDD R'!$R$4,E50='BBDD R'!$F$5,'BBDD R'!$R$5,E50='BBDD R'!$F$6,'BBDD R'!$R$6,E50='BBDD R'!$F$7,'BBDD R'!$R$7),"")</f>
        <v/>
      </c>
      <c r="Z50" s="944" t="str">
        <f t="array" ref="Z50">IFERROR(ifs(AND(M50="Gasolina",O50="Vehículo Liviano (Sedán, Compacto)"),1
,AND(M50="Gasolina",O50="Vehículo Liviano (SUV, Jeep, Station Wagon)"),2
,AND(M50="Gasolina",O50="Utilitario, Furgón"),3
,AND(M50="Gasolina",O50="Camioneta 4x2"),4
,AND(M50="Gasolina",O50="Camioneta 4x4"),5
,AND(M50="Gasolina",O50="Camión liviano (hasta 3.5 ton)"),6
,AND(M50="Gasolina",O50="Camión mediano"),7
,AND(M50="Gasolina",O50="Camión pesado"),8
,AND(M50="Gasolina",O50="Maquinaria"),9
,AND(M50="Gasolina",O50="Otro (especifique): "),10
,AND(M50="Diesel",O50="Vehículo Liviano (Sedán, Compacto)"),11
,AND(M50="Diesel",O50="Vehículo Liviano (SUV, Jeep, Station Wagon)"),12
,AND(M50="Diesel",O50="Utilitario, Furgón"),13
,AND(M50="Diesel",O50="Camioneta 4x2"),14
,AND(M50="Diesel",O50="Camioneta 4x4"),15
,AND(M50="Diesel",O50="Camión liviano (hasta 3.5 ton)"),16
,AND(M50="Diesel",O50="Camión mediano"),17
,AND(M50="Diesel",O50="Camión pesado"),18
,AND(M50="Diesel",O50="Maquinaria"),19
,AND(M50="Diesel",O50="Otro (especifique): "),20
,O50="Selecciona...",21),"")</f>
        <v/>
      </c>
      <c r="AA50" s="947" t="str">
        <f>IFERROR((ifs(Z50=1,Data!$D$100,Z50=2,Data!$D$101,Z50=3,Data!$D$102,Z50=4,Data!$D$103,Z50=5,Data!$D$104,Z50=6,Data!$D$105,Z50=7,Data!$D$106,Z50=8,Data!$D$107,Z50=9,Data!$D$108,Z50=10,Data!$D$109,Z50=11,Data!$D$110,Z50=12,Data!$D$111,Z50=13,Data!$D$112,Z50=14,Data!$D$113,Z50=15,Data!$D$114,Z50=16,Data!$D$115,Z50=17,Data!$D$116,Z50=18,Data!$D$117,Z50=19,Data!$D$118,Z50=20,Data!$D$119,Z50=21,Data!$D$120,Z50=0,Data!$D$121))*K50,"")</f>
        <v/>
      </c>
      <c r="AB50" s="947" t="str">
        <f>IFERROR((ifs(Z50=1,Data!$E$100,Z50=2,Data!$E$101,Z50=3,Data!$E$102,Z50=4,Data!$E$103,Z50=5,Data!$E$104,Z50=6,Data!$E$105,Z50=7,Data!$E$106,Z50=8,Data!$E$107,Z50=9,Data!$E$108,Z50=10,Data!$E$109,Z50=11,Data!$E$110,Z50=12,Data!$E$111,Z50=13,Data!$E$112,Z50=14,Data!$E$113,Z50=15,Data!$E$114,Z50=16,Data!$E$115,Z50=17,Data!$E$116,Z50=18,Data!$E$117,Z50=19,Data!$E$118,Z50=20,Data!$E$119,Z50=21,Data!$E$120,Z50=0,Data!$E$121))*K50/1000,"")</f>
        <v/>
      </c>
      <c r="AC50" s="948" t="str">
        <f>IFERROR((ifs(
Z50=1,Data!$G$100,
Z50=2,Data!$G$101,
Z50=3,Data!$G$102,
Z50=4,Data!$G$103,
Z50=5,Data!$G$104,
Z50=6,Data!$G$105,
Z50=7,Data!$G$106,
Z50=8,Data!$G$107,
Z50=9,Data!$G$108,
Z50=10,Data!G$109,
Z50=11,Data!G$110,
Z50=12,Data!G$111,
Z50=13,Data!$G$112,
Z50=14,Data!$G$113,
Z50=15,Data!$G$114,
Z50=16,Data!$G$115,
Z50=17,Data!$G$116,
Z50=18,Data!$G$117,
Z50=19,Data!$G$118,
Z50=20,Data!$G$119,
Z50=21,Data!$G$120,
Z50=0,Data!$G$121))
*K50/1000,"")</f>
        <v/>
      </c>
      <c r="AD50" s="949" t="str">
        <f>IFERROR((ifs(
Z50=1,Data!$H$100,
Z50=2,Data!$H$101,
Z50=3,Data!$H$102,
Z50=4,Data!$H$103,
Z50=5,Data!$H$104,
Z50=6,Data!$H$105,
Z50=7,Data!$H$106,
Z50=8,Data!$H$107,
Z50=9,Data!$H$108,
Z50=10,Data!H$109,
Z50=11,Data!H$110,
Z50=12,Data!H$111,
Z50=13,Data!$H$112,
Z50=14,Data!$H$113,
Z50=15,Data!$H$114,
Z50=16,Data!$H$115,
Z50=17,Data!$H$116,
Z50=18,Data!$H$117,
Z50=19,Data!$H$118,
Z50=20,Data!$H$119,
Z50=21,Data!$H$120,
Z50=0,Data!$H$121))*K50/1000,"")</f>
        <v/>
      </c>
      <c r="AE50" s="948" t="str">
        <f>IFERROR((ifs(
Z50=1,Data!$I$100,
Z50=2,Data!$I$101,
Z50=3,Data!$I$102,
Z50=4,Data!$I$103,
Z50=5,Data!$I$104,
Z50=6,Data!$I$105,
Z50=7,Data!$I$106,
Z50=8,Data!$I$107,
Z50=9,Data!$I$108,
Z50=10,Data!I$109,
Z50=11,Data!I$110,
Z50=12,Data!I$111,
Z50=13,Data!$I$112,
Z50=14,Data!$I$113,
Z50=15,Data!$I$114,
Z50=16,Data!$I$115,
Z50=17,Data!$I$116,
Z50=18,Data!$I$117,
Z50=19,Data!$I$118,
Z50=20,Data!$I$119,
Z50=21,Data!$I$120,
Z50=0,Data!$I$121)*K50/1000),"")</f>
        <v/>
      </c>
      <c r="AF50" s="947" t="str">
        <f>IFERROR((ifs(
Z50=1,Data!$J$100,
Z50=2,Data!$J$101,
Z50=3,Data!$J$102,
Z50=4,Data!$J$103,
Z50=5,Data!$J$104,
Z50=6,Data!$J$105,
Z50=7,Data!$J$106,
Z50=8,Data!$J$107,
Z50=9,Data!$J$108,
Z50=10,Data!J$109,
Z50=11,Data!J$110,
Z50=12,Data!J$111,
Z50=13,Data!J$112,
Z50=14,Data!$J$113,
Z50=15,Data!$J$114,
Z50=16,Data!$J$115,
Z50=17,Data!$J$116,
Z50=18,Data!$J$117,
Z50=19,Data!$J$118,
Z50=20,Data!$J$119,
Z50=21,Data!$J$120,
Z50=0,Data!$J$121)*K50),"")</f>
        <v/>
      </c>
      <c r="AG50" s="947" t="str">
        <f>IFERROR((ifs(
Z50=1,Data!$K$100,
Z50=2,Data!$K$101,
Z50=3,Data!$K$102,
Z50=4,Data!$K$103,
Z50=5,Data!$K$104,
Z50=6,Data!$K$105,
Z50=7,Data!$K$106,
Z50=8,Data!$K$107,
Z50=9,Data!$K$108,
Z50=10,Data!K$109,
Z50=11,Data!K$110,
Z50=12,Data!K$111,
Z50=13,Data!$K$112,
Z50=14,Data!$K$113,
Z50=15,Data!$K$114,
Z50=16,Data!$K$115,
Z50=17,Data!$K$116,
Z50=18,Data!$K$117,
Z50=19,Data!$K$118,
Z50=20,Data!$K$119,
Z50=21,Data!$K$120,
Z50=0,Data!$K$121)*K50),"")</f>
        <v/>
      </c>
      <c r="AH50" s="947" t="str">
        <f>IFERROR((ifs(
Z50=1,Data!$L$100,
Z50=2,Data!$L$101,
Z50=3,Data!$L$102,
Z50=4,Data!$L$103,
Z50=5,Data!$L$104,
Z50=6,Data!$L$105,
Z50=7,Data!$L$106,
Z50=8,Data!$L$107,
Z50=9,Data!$L$108,
Z50=10,Data!L$109,
Z50=11,Data!L$110,
Z50=12,Data!L$111,
Z50=13,Data!$L$112,
Z50=14,Data!$L$113,
Z50=15,Data!$L$114,
Z50=16,Data!$L$115,
Z50=17,Data!$L$116,
Z50=18,Data!$L$117,
Z50=19,Data!$L$118,
Z50=20,Data!$L$119,
Z50=21,Data!$L$120,
Z50=0,Data!$L$121)*K50),"")</f>
        <v/>
      </c>
      <c r="AI50" s="950" t="str">
        <f>'Registro Veh'!J62</f>
        <v/>
      </c>
      <c r="AJ50" s="950" t="str">
        <f>'Registro Veh'!M62</f>
        <v/>
      </c>
      <c r="AK50" s="951"/>
      <c r="AL50" s="951"/>
      <c r="AM50" s="951"/>
      <c r="AN50" s="951"/>
    </row>
    <row r="51">
      <c r="A51" s="941" t="str">
        <f>'Registro Veh'!B62</f>
        <v/>
      </c>
      <c r="B51" s="941" t="str">
        <f>Equipo!$F$2</f>
        <v>4.0</v>
      </c>
      <c r="C51" s="941" t="str">
        <f>Equipo!$E$14</f>
        <v/>
      </c>
      <c r="D51" s="941" t="str">
        <f>Equipo!$E$10</f>
        <v/>
      </c>
      <c r="E51" s="941" t="str">
        <f>'Registro Veh'!C62</f>
        <v/>
      </c>
      <c r="F51" s="941" t="str">
        <f>'Registro Veh'!D62</f>
        <v/>
      </c>
      <c r="G51" s="941" t="str">
        <f>'Registro Veh'!E62</f>
        <v/>
      </c>
      <c r="H51" s="941" t="str">
        <f>'Registro Veh'!F62</f>
        <v/>
      </c>
      <c r="I51" s="942" t="str">
        <f>'Registro Veh'!G62</f>
        <v/>
      </c>
      <c r="J51" s="942" t="str">
        <f>'Registro Veh'!I62</f>
        <v/>
      </c>
      <c r="K51" s="942" t="str">
        <f>'Registro Veh'!K62</f>
        <v/>
      </c>
      <c r="L51" s="942" t="str">
        <f>'Registro Veh'!L62</f>
        <v/>
      </c>
      <c r="M51" s="942" t="str">
        <f>'Registro Veh'!N62</f>
        <v/>
      </c>
      <c r="N51" s="943" t="str">
        <f>IFERROR(IFS(E51='BBDD R'!$F$2,'BBDD R'!$G$2,E51='BBDD R'!$F$3,'BBDD R'!$G$3,E51='BBDD R'!$F$4,'BBDD R'!$G$4,E51='BBDD R'!$F$5,'BBDD R'!$G$5,E51='BBDD R'!$F$6,'BBDD R'!$G$6,E51='BBDD R'!$F$7,'BBDD R'!$G$7),"")</f>
        <v/>
      </c>
      <c r="O51" s="943" t="str">
        <f>IFERROR(IFS(E51='BBDD R'!$F$2,'BBDD R'!$H$2,E51='BBDD R'!$F$3,'BBDD R'!$H$3,E51='BBDD R'!$F$4,'BBDD R'!$H$4,E51='BBDD R'!$F$5,'BBDD R'!$H$5,E51='BBDD R'!$F$6,'BBDD R'!$H$6,E51='BBDD R'!$F$7,'BBDD R'!$H$7),"")</f>
        <v/>
      </c>
      <c r="P51" s="944" t="str">
        <f>IFERROR(IFS(E51='BBDD R'!$F$2,'BBDD R'!$I$2,E51='BBDD R'!$F$3,'BBDD R'!$I$3,E51='BBDD R'!$F$4,'BBDD R'!$I$4,E51='BBDD R'!$F$5,'BBDD R'!$I$5,E51='BBDD R'!$F$6,'BBDD R'!$I$6,E51='BBDD R'!$F$7,'BBDD R'!$I$7),"")</f>
        <v/>
      </c>
      <c r="Q51" s="945" t="str">
        <f>IFERROR(IFS(E51='BBDD R'!$F$2,'BBDD R'!$J$2,E51='BBDD R'!$F$3,'BBDD R'!$J$3,E51='BBDD R'!$F$4,'BBDD R'!$J$4,E51='BBDD R'!$F$5,'BBDD R'!$J$5,E51='BBDD R'!$F$6,'BBDD R'!$J$6,E51='BBDD R'!$F$7,'BBDD R'!$J$7))</f>
        <v/>
      </c>
      <c r="R51" s="945" t="str">
        <f>IFERROR(IFS(E51='BBDD R'!$F$2,'BBDD R'!$K$2,E51='BBDD R'!$F$3,'BBDD R'!$K$3,E51='BBDD R'!$F$4,'BBDD R'!$K$4,E51='BBDD R'!$F$5,'BBDD R'!$K$5,E51='BBDD R'!$F$6,'BBDD R'!$K$6,E51='BBDD R'!$F$7,'BBDD R'!$K$7),"")</f>
        <v/>
      </c>
      <c r="S51" s="944" t="str">
        <f>IFERROR(IFS(E51='BBDD R'!$F$2,'BBDD R'!$L$2,E51='BBDD R'!$F$3,'BBDD R'!$L$3,E51='BBDD R'!$F$4,'BBDD R'!$L$4,E51='BBDD R'!$F$5,'BBDD R'!$L$5,E51='BBDD R'!$F$6,'BBDD R'!$L$6,E51='BBDD R'!$F$7,'BBDD R'!$L$7),"")</f>
        <v/>
      </c>
      <c r="T51" s="944" t="str">
        <f>IFERROR(IFS(E51='BBDD R'!$F$2,'BBDD R'!$M$2,E51='BBDD R'!$F$3,'BBDD R'!$M$3,E51='BBDD R'!$F$4,'BBDD R'!$M$4,E51='BBDD R'!$F$5,'BBDD R'!$M$5,E51='BBDD R'!$F$6,'BBDD R'!$M$6,E51='BBDD R'!$F$7,'BBDD R'!$M$7),"")</f>
        <v/>
      </c>
      <c r="U51" s="944" t="str">
        <f>IFERROR(IFS(E51='BBDD R'!$F$2,'BBDD R'!$N$2,E51='BBDD R'!$F$3,'BBDD R'!$N$3,E51='BBDD R'!$F$4,'BBDD R'!$N$4,E51='BBDD R'!$F$5,'BBDD R'!$N$5,E51='BBDD R'!$F$6,'BBDD R'!$N$6,E51='BBDD R'!$F$7,'BBDD R'!$N$7),"")</f>
        <v/>
      </c>
      <c r="V51" s="944" t="str">
        <f>IFERROR(IFS(E51='BBDD R'!$F$2,'BBDD R'!$O$2,E51='BBDD R'!$F$3,'BBDD R'!$O$3,E51='BBDD R'!$F$4,'BBDD R'!$O$4,E51='BBDD R'!$F$5,'BBDD R'!$O$5,E51='BBDD R'!$F$6,'BBDD R'!$O$6,E51='BBDD R'!$F$7,'BBDD R'!$O$7),"")</f>
        <v/>
      </c>
      <c r="W51" s="946" t="str">
        <f>IFERROR(IFS(E51='BBDD R'!$F$2,'BBDD R'!$P$2,E51='BBDD R'!$F$3,'BBDD R'!$P$3,E51='BBDD R'!$F$4,'BBDD R'!$P$4,E51='BBDD R'!$F$5,'BBDD R'!$P$5,E51='BBDD R'!$F$6,'BBDD R'!$P$6,E51='BBDD R'!$F$7,'BBDD R'!$P$7),"")</f>
        <v/>
      </c>
      <c r="X51" s="944" t="str">
        <f>IFERROR(IFS(E51='BBDD R'!$F$2,'BBDD R'!$Q$2,E51='BBDD R'!$F$3,'BBDD R'!$Q$3,E51='BBDD R'!$F$4,'BBDD R'!$Q$4,E51='BBDD R'!$F$5,'BBDD R'!$Q$5,E51='BBDD R'!$F$6,'BBDD R'!$Q$6,E51='BBDD R'!$F$7,'BBDD R'!$Q$7),"")</f>
        <v/>
      </c>
      <c r="Y51" s="944" t="str">
        <f>IFERROR(IFS(E51='BBDD R'!$F$2,'BBDD R'!$R$2,E51='BBDD R'!$F$3,'BBDD R'!$R$3,E51='BBDD R'!$F$4,'BBDD R'!$R$4,E51='BBDD R'!$F$5,'BBDD R'!$R$5,E51='BBDD R'!$F$6,'BBDD R'!$R$6,E51='BBDD R'!$F$7,'BBDD R'!$R$7),"")</f>
        <v/>
      </c>
      <c r="Z51" s="944" t="str">
        <f t="array" ref="Z51">IFERROR(ifs(AND(M51="Gasolina",O51="Vehículo Liviano (Sedán, Compacto)"),1
,AND(M51="Gasolina",O51="Vehículo Liviano (SUV, Jeep, Station Wagon)"),2
,AND(M51="Gasolina",O51="Utilitario, Furgón"),3
,AND(M51="Gasolina",O51="Camioneta 4x2"),4
,AND(M51="Gasolina",O51="Camioneta 4x4"),5
,AND(M51="Gasolina",O51="Camión liviano (hasta 3.5 ton)"),6
,AND(M51="Gasolina",O51="Camión mediano"),7
,AND(M51="Gasolina",O51="Camión pesado"),8
,AND(M51="Gasolina",O51="Maquinaria"),9
,AND(M51="Gasolina",O51="Otro (especifique): "),10
,AND(M51="Diesel",O51="Vehículo Liviano (Sedán, Compacto)"),11
,AND(M51="Diesel",O51="Vehículo Liviano (SUV, Jeep, Station Wagon)"),12
,AND(M51="Diesel",O51="Utilitario, Furgón"),13
,AND(M51="Diesel",O51="Camioneta 4x2"),14
,AND(M51="Diesel",O51="Camioneta 4x4"),15
,AND(M51="Diesel",O51="Camión liviano (hasta 3.5 ton)"),16
,AND(M51="Diesel",O51="Camión mediano"),17
,AND(M51="Diesel",O51="Camión pesado"),18
,AND(M51="Diesel",O51="Maquinaria"),19
,AND(M51="Diesel",O51="Otro (especifique): "),20
,O51="Selecciona...",21),"")</f>
        <v/>
      </c>
      <c r="AA51" s="947" t="str">
        <f>IFERROR((ifs(Z51=1,Data!$D$100,Z51=2,Data!$D$101,Z51=3,Data!$D$102,Z51=4,Data!$D$103,Z51=5,Data!$D$104,Z51=6,Data!$D$105,Z51=7,Data!$D$106,Z51=8,Data!$D$107,Z51=9,Data!$D$108,Z51=10,Data!$D$109,Z51=11,Data!$D$110,Z51=12,Data!$D$111,Z51=13,Data!$D$112,Z51=14,Data!$D$113,Z51=15,Data!$D$114,Z51=16,Data!$D$115,Z51=17,Data!$D$116,Z51=18,Data!$D$117,Z51=19,Data!$D$118,Z51=20,Data!$D$119,Z51=21,Data!$D$120,Z51=0,Data!$D$121))*K51,"")</f>
        <v/>
      </c>
      <c r="AB51" s="947" t="str">
        <f>IFERROR((ifs(Z51=1,Data!$E$100,Z51=2,Data!$E$101,Z51=3,Data!$E$102,Z51=4,Data!$E$103,Z51=5,Data!$E$104,Z51=6,Data!$E$105,Z51=7,Data!$E$106,Z51=8,Data!$E$107,Z51=9,Data!$E$108,Z51=10,Data!$E$109,Z51=11,Data!$E$110,Z51=12,Data!$E$111,Z51=13,Data!$E$112,Z51=14,Data!$E$113,Z51=15,Data!$E$114,Z51=16,Data!$E$115,Z51=17,Data!$E$116,Z51=18,Data!$E$117,Z51=19,Data!$E$118,Z51=20,Data!$E$119,Z51=21,Data!$E$120,Z51=0,Data!$E$121))*K51/1000,"")</f>
        <v/>
      </c>
      <c r="AC51" s="948" t="str">
        <f>IFERROR((ifs(
Z51=1,Data!$G$100,
Z51=2,Data!$G$101,
Z51=3,Data!$G$102,
Z51=4,Data!$G$103,
Z51=5,Data!$G$104,
Z51=6,Data!$G$105,
Z51=7,Data!$G$106,
Z51=8,Data!$G$107,
Z51=9,Data!$G$108,
Z51=10,Data!G$109,
Z51=11,Data!G$110,
Z51=12,Data!G$111,
Z51=13,Data!$G$112,
Z51=14,Data!$G$113,
Z51=15,Data!$G$114,
Z51=16,Data!$G$115,
Z51=17,Data!$G$116,
Z51=18,Data!$G$117,
Z51=19,Data!$G$118,
Z51=20,Data!$G$119,
Z51=21,Data!$G$120,
Z51=0,Data!$G$121))
*K51/1000,"")</f>
        <v/>
      </c>
      <c r="AD51" s="949" t="str">
        <f>IFERROR((ifs(
Z51=1,Data!$H$100,
Z51=2,Data!$H$101,
Z51=3,Data!$H$102,
Z51=4,Data!$H$103,
Z51=5,Data!$H$104,
Z51=6,Data!$H$105,
Z51=7,Data!$H$106,
Z51=8,Data!$H$107,
Z51=9,Data!$H$108,
Z51=10,Data!H$109,
Z51=11,Data!H$110,
Z51=12,Data!H$111,
Z51=13,Data!$H$112,
Z51=14,Data!$H$113,
Z51=15,Data!$H$114,
Z51=16,Data!$H$115,
Z51=17,Data!$H$116,
Z51=18,Data!$H$117,
Z51=19,Data!$H$118,
Z51=20,Data!$H$119,
Z51=21,Data!$H$120,
Z51=0,Data!$H$121))*K51/1000,"")</f>
        <v/>
      </c>
      <c r="AE51" s="948" t="str">
        <f>IFERROR((ifs(
Z51=1,Data!$I$100,
Z51=2,Data!$I$101,
Z51=3,Data!$I$102,
Z51=4,Data!$I$103,
Z51=5,Data!$I$104,
Z51=6,Data!$I$105,
Z51=7,Data!$I$106,
Z51=8,Data!$I$107,
Z51=9,Data!$I$108,
Z51=10,Data!I$109,
Z51=11,Data!I$110,
Z51=12,Data!I$111,
Z51=13,Data!$I$112,
Z51=14,Data!$I$113,
Z51=15,Data!$I$114,
Z51=16,Data!$I$115,
Z51=17,Data!$I$116,
Z51=18,Data!$I$117,
Z51=19,Data!$I$118,
Z51=20,Data!$I$119,
Z51=21,Data!$I$120,
Z51=0,Data!$I$121)*K51/1000),"")</f>
        <v/>
      </c>
      <c r="AF51" s="947" t="str">
        <f>IFERROR((ifs(
Z51=1,Data!$J$100,
Z51=2,Data!$J$101,
Z51=3,Data!$J$102,
Z51=4,Data!$J$103,
Z51=5,Data!$J$104,
Z51=6,Data!$J$105,
Z51=7,Data!$J$106,
Z51=8,Data!$J$107,
Z51=9,Data!$J$108,
Z51=10,Data!J$109,
Z51=11,Data!J$110,
Z51=12,Data!J$111,
Z51=13,Data!J$112,
Z51=14,Data!$J$113,
Z51=15,Data!$J$114,
Z51=16,Data!$J$115,
Z51=17,Data!$J$116,
Z51=18,Data!$J$117,
Z51=19,Data!$J$118,
Z51=20,Data!$J$119,
Z51=21,Data!$J$120,
Z51=0,Data!$J$121)*K51),"")</f>
        <v/>
      </c>
      <c r="AG51" s="947" t="str">
        <f>IFERROR((ifs(
Z51=1,Data!$K$100,
Z51=2,Data!$K$101,
Z51=3,Data!$K$102,
Z51=4,Data!$K$103,
Z51=5,Data!$K$104,
Z51=6,Data!$K$105,
Z51=7,Data!$K$106,
Z51=8,Data!$K$107,
Z51=9,Data!$K$108,
Z51=10,Data!K$109,
Z51=11,Data!K$110,
Z51=12,Data!K$111,
Z51=13,Data!$K$112,
Z51=14,Data!$K$113,
Z51=15,Data!$K$114,
Z51=16,Data!$K$115,
Z51=17,Data!$K$116,
Z51=18,Data!$K$117,
Z51=19,Data!$K$118,
Z51=20,Data!$K$119,
Z51=21,Data!$K$120,
Z51=0,Data!$K$121)*K51),"")</f>
        <v/>
      </c>
      <c r="AH51" s="947" t="str">
        <f>IFERROR((ifs(
Z51=1,Data!$L$100,
Z51=2,Data!$L$101,
Z51=3,Data!$L$102,
Z51=4,Data!$L$103,
Z51=5,Data!$L$104,
Z51=6,Data!$L$105,
Z51=7,Data!$L$106,
Z51=8,Data!$L$107,
Z51=9,Data!$L$108,
Z51=10,Data!L$109,
Z51=11,Data!L$110,
Z51=12,Data!L$111,
Z51=13,Data!$L$112,
Z51=14,Data!$L$113,
Z51=15,Data!$L$114,
Z51=16,Data!$L$115,
Z51=17,Data!$L$116,
Z51=18,Data!$L$117,
Z51=19,Data!$L$118,
Z51=20,Data!$L$119,
Z51=21,Data!$L$120,
Z51=0,Data!$L$121)*K51),"")</f>
        <v/>
      </c>
      <c r="AI51" s="950" t="str">
        <f>'Registro Veh'!J63</f>
        <v/>
      </c>
      <c r="AJ51" s="950" t="str">
        <f>'Registro Veh'!M63</f>
        <v/>
      </c>
      <c r="AK51" s="951"/>
      <c r="AL51" s="951"/>
      <c r="AM51" s="951"/>
      <c r="AN51" s="951"/>
    </row>
    <row r="52">
      <c r="A52" s="941" t="str">
        <f>'Registro Veh'!B63</f>
        <v/>
      </c>
      <c r="B52" s="941" t="str">
        <f>Equipo!$F$2</f>
        <v>4.0</v>
      </c>
      <c r="C52" s="941" t="str">
        <f>Equipo!$E$14</f>
        <v/>
      </c>
      <c r="D52" s="941" t="str">
        <f>Equipo!$E$10</f>
        <v/>
      </c>
      <c r="E52" s="941" t="str">
        <f>'Registro Veh'!C63</f>
        <v/>
      </c>
      <c r="F52" s="941" t="str">
        <f>'Registro Veh'!D63</f>
        <v/>
      </c>
      <c r="G52" s="941" t="str">
        <f>'Registro Veh'!E63</f>
        <v/>
      </c>
      <c r="H52" s="941" t="str">
        <f>'Registro Veh'!F63</f>
        <v/>
      </c>
      <c r="I52" s="942" t="str">
        <f>'Registro Veh'!G63</f>
        <v/>
      </c>
      <c r="J52" s="942" t="str">
        <f>'Registro Veh'!I63</f>
        <v/>
      </c>
      <c r="K52" s="942" t="str">
        <f>'Registro Veh'!K63</f>
        <v/>
      </c>
      <c r="L52" s="942" t="str">
        <f>'Registro Veh'!L63</f>
        <v/>
      </c>
      <c r="M52" s="942" t="str">
        <f>'Registro Veh'!N63</f>
        <v/>
      </c>
      <c r="N52" s="943" t="str">
        <f>IFERROR(IFS(E52='BBDD R'!$F$2,'BBDD R'!$G$2,E52='BBDD R'!$F$3,'BBDD R'!$G$3,E52='BBDD R'!$F$4,'BBDD R'!$G$4,E52='BBDD R'!$F$5,'BBDD R'!$G$5,E52='BBDD R'!$F$6,'BBDD R'!$G$6,E52='BBDD R'!$F$7,'BBDD R'!$G$7),"")</f>
        <v/>
      </c>
      <c r="O52" s="943" t="str">
        <f>IFERROR(IFS(E52='BBDD R'!$F$2,'BBDD R'!$H$2,E52='BBDD R'!$F$3,'BBDD R'!$H$3,E52='BBDD R'!$F$4,'BBDD R'!$H$4,E52='BBDD R'!$F$5,'BBDD R'!$H$5,E52='BBDD R'!$F$6,'BBDD R'!$H$6,E52='BBDD R'!$F$7,'BBDD R'!$H$7),"")</f>
        <v/>
      </c>
      <c r="P52" s="944" t="str">
        <f>IFERROR(IFS(E52='BBDD R'!$F$2,'BBDD R'!$I$2,E52='BBDD R'!$F$3,'BBDD R'!$I$3,E52='BBDD R'!$F$4,'BBDD R'!$I$4,E52='BBDD R'!$F$5,'BBDD R'!$I$5,E52='BBDD R'!$F$6,'BBDD R'!$I$6,E52='BBDD R'!$F$7,'BBDD R'!$I$7),"")</f>
        <v/>
      </c>
      <c r="Q52" s="945" t="str">
        <f>IFERROR(IFS(E52='BBDD R'!$F$2,'BBDD R'!$J$2,E52='BBDD R'!$F$3,'BBDD R'!$J$3,E52='BBDD R'!$F$4,'BBDD R'!$J$4,E52='BBDD R'!$F$5,'BBDD R'!$J$5,E52='BBDD R'!$F$6,'BBDD R'!$J$6,E52='BBDD R'!$F$7,'BBDD R'!$J$7))</f>
        <v/>
      </c>
      <c r="R52" s="945" t="str">
        <f>IFERROR(IFS(E52='BBDD R'!$F$2,'BBDD R'!$K$2,E52='BBDD R'!$F$3,'BBDD R'!$K$3,E52='BBDD R'!$F$4,'BBDD R'!$K$4,E52='BBDD R'!$F$5,'BBDD R'!$K$5,E52='BBDD R'!$F$6,'BBDD R'!$K$6,E52='BBDD R'!$F$7,'BBDD R'!$K$7),"")</f>
        <v/>
      </c>
      <c r="S52" s="944" t="str">
        <f>IFERROR(IFS(E52='BBDD R'!$F$2,'BBDD R'!$L$2,E52='BBDD R'!$F$3,'BBDD R'!$L$3,E52='BBDD R'!$F$4,'BBDD R'!$L$4,E52='BBDD R'!$F$5,'BBDD R'!$L$5,E52='BBDD R'!$F$6,'BBDD R'!$L$6,E52='BBDD R'!$F$7,'BBDD R'!$L$7),"")</f>
        <v/>
      </c>
      <c r="T52" s="944" t="str">
        <f>IFERROR(IFS(E52='BBDD R'!$F$2,'BBDD R'!$M$2,E52='BBDD R'!$F$3,'BBDD R'!$M$3,E52='BBDD R'!$F$4,'BBDD R'!$M$4,E52='BBDD R'!$F$5,'BBDD R'!$M$5,E52='BBDD R'!$F$6,'BBDD R'!$M$6,E52='BBDD R'!$F$7,'BBDD R'!$M$7),"")</f>
        <v/>
      </c>
      <c r="U52" s="944" t="str">
        <f>IFERROR(IFS(E52='BBDD R'!$F$2,'BBDD R'!$N$2,E52='BBDD R'!$F$3,'BBDD R'!$N$3,E52='BBDD R'!$F$4,'BBDD R'!$N$4,E52='BBDD R'!$F$5,'BBDD R'!$N$5,E52='BBDD R'!$F$6,'BBDD R'!$N$6,E52='BBDD R'!$F$7,'BBDD R'!$N$7),"")</f>
        <v/>
      </c>
      <c r="V52" s="944" t="str">
        <f>IFERROR(IFS(E52='BBDD R'!$F$2,'BBDD R'!$O$2,E52='BBDD R'!$F$3,'BBDD R'!$O$3,E52='BBDD R'!$F$4,'BBDD R'!$O$4,E52='BBDD R'!$F$5,'BBDD R'!$O$5,E52='BBDD R'!$F$6,'BBDD R'!$O$6,E52='BBDD R'!$F$7,'BBDD R'!$O$7),"")</f>
        <v/>
      </c>
      <c r="W52" s="946" t="str">
        <f>IFERROR(IFS(E52='BBDD R'!$F$2,'BBDD R'!$P$2,E52='BBDD R'!$F$3,'BBDD R'!$P$3,E52='BBDD R'!$F$4,'BBDD R'!$P$4,E52='BBDD R'!$F$5,'BBDD R'!$P$5,E52='BBDD R'!$F$6,'BBDD R'!$P$6,E52='BBDD R'!$F$7,'BBDD R'!$P$7),"")</f>
        <v/>
      </c>
      <c r="X52" s="944" t="str">
        <f>IFERROR(IFS(E52='BBDD R'!$F$2,'BBDD R'!$Q$2,E52='BBDD R'!$F$3,'BBDD R'!$Q$3,E52='BBDD R'!$F$4,'BBDD R'!$Q$4,E52='BBDD R'!$F$5,'BBDD R'!$Q$5,E52='BBDD R'!$F$6,'BBDD R'!$Q$6,E52='BBDD R'!$F$7,'BBDD R'!$Q$7),"")</f>
        <v/>
      </c>
      <c r="Y52" s="944" t="str">
        <f>IFERROR(IFS(E52='BBDD R'!$F$2,'BBDD R'!$R$2,E52='BBDD R'!$F$3,'BBDD R'!$R$3,E52='BBDD R'!$F$4,'BBDD R'!$R$4,E52='BBDD R'!$F$5,'BBDD R'!$R$5,E52='BBDD R'!$F$6,'BBDD R'!$R$6,E52='BBDD R'!$F$7,'BBDD R'!$R$7),"")</f>
        <v/>
      </c>
      <c r="Z52" s="944" t="str">
        <f t="array" ref="Z52">IFERROR(ifs(AND(M52="Gasolina",O52="Vehículo Liviano (Sedán, Compacto)"),1
,AND(M52="Gasolina",O52="Vehículo Liviano (SUV, Jeep, Station Wagon)"),2
,AND(M52="Gasolina",O52="Utilitario, Furgón"),3
,AND(M52="Gasolina",O52="Camioneta 4x2"),4
,AND(M52="Gasolina",O52="Camioneta 4x4"),5
,AND(M52="Gasolina",O52="Camión liviano (hasta 3.5 ton)"),6
,AND(M52="Gasolina",O52="Camión mediano"),7
,AND(M52="Gasolina",O52="Camión pesado"),8
,AND(M52="Gasolina",O52="Maquinaria"),9
,AND(M52="Gasolina",O52="Otro (especifique): "),10
,AND(M52="Diesel",O52="Vehículo Liviano (Sedán, Compacto)"),11
,AND(M52="Diesel",O52="Vehículo Liviano (SUV, Jeep, Station Wagon)"),12
,AND(M52="Diesel",O52="Utilitario, Furgón"),13
,AND(M52="Diesel",O52="Camioneta 4x2"),14
,AND(M52="Diesel",O52="Camioneta 4x4"),15
,AND(M52="Diesel",O52="Camión liviano (hasta 3.5 ton)"),16
,AND(M52="Diesel",O52="Camión mediano"),17
,AND(M52="Diesel",O52="Camión pesado"),18
,AND(M52="Diesel",O52="Maquinaria"),19
,AND(M52="Diesel",O52="Otro (especifique): "),20
,O52="Selecciona...",21),"")</f>
        <v/>
      </c>
      <c r="AA52" s="947" t="str">
        <f>IFERROR((ifs(Z52=1,Data!$D$100,Z52=2,Data!$D$101,Z52=3,Data!$D$102,Z52=4,Data!$D$103,Z52=5,Data!$D$104,Z52=6,Data!$D$105,Z52=7,Data!$D$106,Z52=8,Data!$D$107,Z52=9,Data!$D$108,Z52=10,Data!$D$109,Z52=11,Data!$D$110,Z52=12,Data!$D$111,Z52=13,Data!$D$112,Z52=14,Data!$D$113,Z52=15,Data!$D$114,Z52=16,Data!$D$115,Z52=17,Data!$D$116,Z52=18,Data!$D$117,Z52=19,Data!$D$118,Z52=20,Data!$D$119,Z52=21,Data!$D$120,Z52=0,Data!$D$121))*K52,"")</f>
        <v/>
      </c>
      <c r="AB52" s="947" t="str">
        <f>IFERROR((ifs(Z52=1,Data!$E$100,Z52=2,Data!$E$101,Z52=3,Data!$E$102,Z52=4,Data!$E$103,Z52=5,Data!$E$104,Z52=6,Data!$E$105,Z52=7,Data!$E$106,Z52=8,Data!$E$107,Z52=9,Data!$E$108,Z52=10,Data!$E$109,Z52=11,Data!$E$110,Z52=12,Data!$E$111,Z52=13,Data!$E$112,Z52=14,Data!$E$113,Z52=15,Data!$E$114,Z52=16,Data!$E$115,Z52=17,Data!$E$116,Z52=18,Data!$E$117,Z52=19,Data!$E$118,Z52=20,Data!$E$119,Z52=21,Data!$E$120,Z52=0,Data!$E$121))*K52/1000,"")</f>
        <v/>
      </c>
      <c r="AC52" s="948" t="str">
        <f>IFERROR((ifs(
Z52=1,Data!$G$100,
Z52=2,Data!$G$101,
Z52=3,Data!$G$102,
Z52=4,Data!$G$103,
Z52=5,Data!$G$104,
Z52=6,Data!$G$105,
Z52=7,Data!$G$106,
Z52=8,Data!$G$107,
Z52=9,Data!$G$108,
Z52=10,Data!G$109,
Z52=11,Data!G$110,
Z52=12,Data!G$111,
Z52=13,Data!$G$112,
Z52=14,Data!$G$113,
Z52=15,Data!$G$114,
Z52=16,Data!$G$115,
Z52=17,Data!$G$116,
Z52=18,Data!$G$117,
Z52=19,Data!$G$118,
Z52=20,Data!$G$119,
Z52=21,Data!$G$120,
Z52=0,Data!$G$121))
*K52/1000,"")</f>
        <v/>
      </c>
      <c r="AD52" s="949" t="str">
        <f>IFERROR((ifs(
Z52=1,Data!$H$100,
Z52=2,Data!$H$101,
Z52=3,Data!$H$102,
Z52=4,Data!$H$103,
Z52=5,Data!$H$104,
Z52=6,Data!$H$105,
Z52=7,Data!$H$106,
Z52=8,Data!$H$107,
Z52=9,Data!$H$108,
Z52=10,Data!H$109,
Z52=11,Data!H$110,
Z52=12,Data!H$111,
Z52=13,Data!$H$112,
Z52=14,Data!$H$113,
Z52=15,Data!$H$114,
Z52=16,Data!$H$115,
Z52=17,Data!$H$116,
Z52=18,Data!$H$117,
Z52=19,Data!$H$118,
Z52=20,Data!$H$119,
Z52=21,Data!$H$120,
Z52=0,Data!$H$121))*K52/1000,"")</f>
        <v/>
      </c>
      <c r="AE52" s="948" t="str">
        <f>IFERROR((ifs(
Z52=1,Data!$I$100,
Z52=2,Data!$I$101,
Z52=3,Data!$I$102,
Z52=4,Data!$I$103,
Z52=5,Data!$I$104,
Z52=6,Data!$I$105,
Z52=7,Data!$I$106,
Z52=8,Data!$I$107,
Z52=9,Data!$I$108,
Z52=10,Data!I$109,
Z52=11,Data!I$110,
Z52=12,Data!I$111,
Z52=13,Data!$I$112,
Z52=14,Data!$I$113,
Z52=15,Data!$I$114,
Z52=16,Data!$I$115,
Z52=17,Data!$I$116,
Z52=18,Data!$I$117,
Z52=19,Data!$I$118,
Z52=20,Data!$I$119,
Z52=21,Data!$I$120,
Z52=0,Data!$I$121)*K52/1000),"")</f>
        <v/>
      </c>
      <c r="AF52" s="947" t="str">
        <f>IFERROR((ifs(
Z52=1,Data!$J$100,
Z52=2,Data!$J$101,
Z52=3,Data!$J$102,
Z52=4,Data!$J$103,
Z52=5,Data!$J$104,
Z52=6,Data!$J$105,
Z52=7,Data!$J$106,
Z52=8,Data!$J$107,
Z52=9,Data!$J$108,
Z52=10,Data!J$109,
Z52=11,Data!J$110,
Z52=12,Data!J$111,
Z52=13,Data!J$112,
Z52=14,Data!$J$113,
Z52=15,Data!$J$114,
Z52=16,Data!$J$115,
Z52=17,Data!$J$116,
Z52=18,Data!$J$117,
Z52=19,Data!$J$118,
Z52=20,Data!$J$119,
Z52=21,Data!$J$120,
Z52=0,Data!$J$121)*K52),"")</f>
        <v/>
      </c>
      <c r="AG52" s="947" t="str">
        <f>IFERROR((ifs(
Z52=1,Data!$K$100,
Z52=2,Data!$K$101,
Z52=3,Data!$K$102,
Z52=4,Data!$K$103,
Z52=5,Data!$K$104,
Z52=6,Data!$K$105,
Z52=7,Data!$K$106,
Z52=8,Data!$K$107,
Z52=9,Data!$K$108,
Z52=10,Data!K$109,
Z52=11,Data!K$110,
Z52=12,Data!K$111,
Z52=13,Data!$K$112,
Z52=14,Data!$K$113,
Z52=15,Data!$K$114,
Z52=16,Data!$K$115,
Z52=17,Data!$K$116,
Z52=18,Data!$K$117,
Z52=19,Data!$K$118,
Z52=20,Data!$K$119,
Z52=21,Data!$K$120,
Z52=0,Data!$K$121)*K52),"")</f>
        <v/>
      </c>
      <c r="AH52" s="947" t="str">
        <f>IFERROR((ifs(
Z52=1,Data!$L$100,
Z52=2,Data!$L$101,
Z52=3,Data!$L$102,
Z52=4,Data!$L$103,
Z52=5,Data!$L$104,
Z52=6,Data!$L$105,
Z52=7,Data!$L$106,
Z52=8,Data!$L$107,
Z52=9,Data!$L$108,
Z52=10,Data!L$109,
Z52=11,Data!L$110,
Z52=12,Data!L$111,
Z52=13,Data!$L$112,
Z52=14,Data!$L$113,
Z52=15,Data!$L$114,
Z52=16,Data!$L$115,
Z52=17,Data!$L$116,
Z52=18,Data!$L$117,
Z52=19,Data!$L$118,
Z52=20,Data!$L$119,
Z52=21,Data!$L$120,
Z52=0,Data!$L$121)*K52),"")</f>
        <v/>
      </c>
      <c r="AI52" s="950" t="str">
        <f>'Registro Veh'!J64</f>
        <v/>
      </c>
      <c r="AJ52" s="950" t="str">
        <f>'Registro Veh'!M64</f>
        <v/>
      </c>
      <c r="AK52" s="951"/>
      <c r="AL52" s="951"/>
      <c r="AM52" s="951"/>
      <c r="AN52" s="951"/>
    </row>
    <row r="53">
      <c r="A53" s="941" t="str">
        <f>'Registro Veh'!B64</f>
        <v/>
      </c>
      <c r="B53" s="941" t="str">
        <f>Equipo!$F$2</f>
        <v>4.0</v>
      </c>
      <c r="C53" s="941" t="str">
        <f>Equipo!$E$14</f>
        <v/>
      </c>
      <c r="D53" s="941" t="str">
        <f>Equipo!$E$10</f>
        <v/>
      </c>
      <c r="E53" s="941" t="str">
        <f>'Registro Veh'!C64</f>
        <v/>
      </c>
      <c r="F53" s="941" t="str">
        <f>'Registro Veh'!D64</f>
        <v/>
      </c>
      <c r="G53" s="941" t="str">
        <f>'Registro Veh'!E64</f>
        <v/>
      </c>
      <c r="H53" s="941" t="str">
        <f>'Registro Veh'!F64</f>
        <v/>
      </c>
      <c r="I53" s="942" t="str">
        <f>'Registro Veh'!G64</f>
        <v/>
      </c>
      <c r="J53" s="942" t="str">
        <f>'Registro Veh'!I64</f>
        <v/>
      </c>
      <c r="K53" s="942" t="str">
        <f>'Registro Veh'!K64</f>
        <v/>
      </c>
      <c r="L53" s="942" t="str">
        <f>'Registro Veh'!L64</f>
        <v/>
      </c>
      <c r="M53" s="942" t="str">
        <f>'Registro Veh'!N64</f>
        <v/>
      </c>
      <c r="N53" s="943" t="str">
        <f>IFERROR(IFS(E53='BBDD R'!$F$2,'BBDD R'!$G$2,E53='BBDD R'!$F$3,'BBDD R'!$G$3,E53='BBDD R'!$F$4,'BBDD R'!$G$4,E53='BBDD R'!$F$5,'BBDD R'!$G$5,E53='BBDD R'!$F$6,'BBDD R'!$G$6,E53='BBDD R'!$F$7,'BBDD R'!$G$7),"")</f>
        <v/>
      </c>
      <c r="O53" s="943" t="str">
        <f>IFERROR(IFS(E53='BBDD R'!$F$2,'BBDD R'!$H$2,E53='BBDD R'!$F$3,'BBDD R'!$H$3,E53='BBDD R'!$F$4,'BBDD R'!$H$4,E53='BBDD R'!$F$5,'BBDD R'!$H$5,E53='BBDD R'!$F$6,'BBDD R'!$H$6,E53='BBDD R'!$F$7,'BBDD R'!$H$7),"")</f>
        <v/>
      </c>
      <c r="P53" s="944" t="str">
        <f>IFERROR(IFS(E53='BBDD R'!$F$2,'BBDD R'!$I$2,E53='BBDD R'!$F$3,'BBDD R'!$I$3,E53='BBDD R'!$F$4,'BBDD R'!$I$4,E53='BBDD R'!$F$5,'BBDD R'!$I$5,E53='BBDD R'!$F$6,'BBDD R'!$I$6,E53='BBDD R'!$F$7,'BBDD R'!$I$7),"")</f>
        <v/>
      </c>
      <c r="Q53" s="945" t="str">
        <f>IFERROR(IFS(E53='BBDD R'!$F$2,'BBDD R'!$J$2,E53='BBDD R'!$F$3,'BBDD R'!$J$3,E53='BBDD R'!$F$4,'BBDD R'!$J$4,E53='BBDD R'!$F$5,'BBDD R'!$J$5,E53='BBDD R'!$F$6,'BBDD R'!$J$6,E53='BBDD R'!$F$7,'BBDD R'!$J$7))</f>
        <v/>
      </c>
      <c r="R53" s="945" t="str">
        <f>IFERROR(IFS(E53='BBDD R'!$F$2,'BBDD R'!$K$2,E53='BBDD R'!$F$3,'BBDD R'!$K$3,E53='BBDD R'!$F$4,'BBDD R'!$K$4,E53='BBDD R'!$F$5,'BBDD R'!$K$5,E53='BBDD R'!$F$6,'BBDD R'!$K$6,E53='BBDD R'!$F$7,'BBDD R'!$K$7),"")</f>
        <v/>
      </c>
      <c r="S53" s="944" t="str">
        <f>IFERROR(IFS(E53='BBDD R'!$F$2,'BBDD R'!$L$2,E53='BBDD R'!$F$3,'BBDD R'!$L$3,E53='BBDD R'!$F$4,'BBDD R'!$L$4,E53='BBDD R'!$F$5,'BBDD R'!$L$5,E53='BBDD R'!$F$6,'BBDD R'!$L$6,E53='BBDD R'!$F$7,'BBDD R'!$L$7),"")</f>
        <v/>
      </c>
      <c r="T53" s="944" t="str">
        <f>IFERROR(IFS(E53='BBDD R'!$F$2,'BBDD R'!$M$2,E53='BBDD R'!$F$3,'BBDD R'!$M$3,E53='BBDD R'!$F$4,'BBDD R'!$M$4,E53='BBDD R'!$F$5,'BBDD R'!$M$5,E53='BBDD R'!$F$6,'BBDD R'!$M$6,E53='BBDD R'!$F$7,'BBDD R'!$M$7),"")</f>
        <v/>
      </c>
      <c r="U53" s="944" t="str">
        <f>IFERROR(IFS(E53='BBDD R'!$F$2,'BBDD R'!$N$2,E53='BBDD R'!$F$3,'BBDD R'!$N$3,E53='BBDD R'!$F$4,'BBDD R'!$N$4,E53='BBDD R'!$F$5,'BBDD R'!$N$5,E53='BBDD R'!$F$6,'BBDD R'!$N$6,E53='BBDD R'!$F$7,'BBDD R'!$N$7),"")</f>
        <v/>
      </c>
      <c r="V53" s="944" t="str">
        <f>IFERROR(IFS(E53='BBDD R'!$F$2,'BBDD R'!$O$2,E53='BBDD R'!$F$3,'BBDD R'!$O$3,E53='BBDD R'!$F$4,'BBDD R'!$O$4,E53='BBDD R'!$F$5,'BBDD R'!$O$5,E53='BBDD R'!$F$6,'BBDD R'!$O$6,E53='BBDD R'!$F$7,'BBDD R'!$O$7),"")</f>
        <v/>
      </c>
      <c r="W53" s="946" t="str">
        <f>IFERROR(IFS(E53='BBDD R'!$F$2,'BBDD R'!$P$2,E53='BBDD R'!$F$3,'BBDD R'!$P$3,E53='BBDD R'!$F$4,'BBDD R'!$P$4,E53='BBDD R'!$F$5,'BBDD R'!$P$5,E53='BBDD R'!$F$6,'BBDD R'!$P$6,E53='BBDD R'!$F$7,'BBDD R'!$P$7),"")</f>
        <v/>
      </c>
      <c r="X53" s="944" t="str">
        <f>IFERROR(IFS(E53='BBDD R'!$F$2,'BBDD R'!$Q$2,E53='BBDD R'!$F$3,'BBDD R'!$Q$3,E53='BBDD R'!$F$4,'BBDD R'!$Q$4,E53='BBDD R'!$F$5,'BBDD R'!$Q$5,E53='BBDD R'!$F$6,'BBDD R'!$Q$6,E53='BBDD R'!$F$7,'BBDD R'!$Q$7),"")</f>
        <v/>
      </c>
      <c r="Y53" s="944" t="str">
        <f>IFERROR(IFS(E53='BBDD R'!$F$2,'BBDD R'!$R$2,E53='BBDD R'!$F$3,'BBDD R'!$R$3,E53='BBDD R'!$F$4,'BBDD R'!$R$4,E53='BBDD R'!$F$5,'BBDD R'!$R$5,E53='BBDD R'!$F$6,'BBDD R'!$R$6,E53='BBDD R'!$F$7,'BBDD R'!$R$7),"")</f>
        <v/>
      </c>
      <c r="Z53" s="944" t="str">
        <f t="array" ref="Z53">IFERROR(ifs(AND(M53="Gasolina",O53="Vehículo Liviano (Sedán, Compacto)"),1
,AND(M53="Gasolina",O53="Vehículo Liviano (SUV, Jeep, Station Wagon)"),2
,AND(M53="Gasolina",O53="Utilitario, Furgón"),3
,AND(M53="Gasolina",O53="Camioneta 4x2"),4
,AND(M53="Gasolina",O53="Camioneta 4x4"),5
,AND(M53="Gasolina",O53="Camión liviano (hasta 3.5 ton)"),6
,AND(M53="Gasolina",O53="Camión mediano"),7
,AND(M53="Gasolina",O53="Camión pesado"),8
,AND(M53="Gasolina",O53="Maquinaria"),9
,AND(M53="Gasolina",O53="Otro (especifique): "),10
,AND(M53="Diesel",O53="Vehículo Liviano (Sedán, Compacto)"),11
,AND(M53="Diesel",O53="Vehículo Liviano (SUV, Jeep, Station Wagon)"),12
,AND(M53="Diesel",O53="Utilitario, Furgón"),13
,AND(M53="Diesel",O53="Camioneta 4x2"),14
,AND(M53="Diesel",O53="Camioneta 4x4"),15
,AND(M53="Diesel",O53="Camión liviano (hasta 3.5 ton)"),16
,AND(M53="Diesel",O53="Camión mediano"),17
,AND(M53="Diesel",O53="Camión pesado"),18
,AND(M53="Diesel",O53="Maquinaria"),19
,AND(M53="Diesel",O53="Otro (especifique): "),20
,O53="Selecciona...",21),"")</f>
        <v/>
      </c>
      <c r="AA53" s="947" t="str">
        <f>IFERROR((ifs(Z53=1,Data!$D$100,Z53=2,Data!$D$101,Z53=3,Data!$D$102,Z53=4,Data!$D$103,Z53=5,Data!$D$104,Z53=6,Data!$D$105,Z53=7,Data!$D$106,Z53=8,Data!$D$107,Z53=9,Data!$D$108,Z53=10,Data!$D$109,Z53=11,Data!$D$110,Z53=12,Data!$D$111,Z53=13,Data!$D$112,Z53=14,Data!$D$113,Z53=15,Data!$D$114,Z53=16,Data!$D$115,Z53=17,Data!$D$116,Z53=18,Data!$D$117,Z53=19,Data!$D$118,Z53=20,Data!$D$119,Z53=21,Data!$D$120,Z53=0,Data!$D$121))*K53,"")</f>
        <v/>
      </c>
      <c r="AB53" s="947" t="str">
        <f>IFERROR((ifs(Z53=1,Data!$E$100,Z53=2,Data!$E$101,Z53=3,Data!$E$102,Z53=4,Data!$E$103,Z53=5,Data!$E$104,Z53=6,Data!$E$105,Z53=7,Data!$E$106,Z53=8,Data!$E$107,Z53=9,Data!$E$108,Z53=10,Data!$E$109,Z53=11,Data!$E$110,Z53=12,Data!$E$111,Z53=13,Data!$E$112,Z53=14,Data!$E$113,Z53=15,Data!$E$114,Z53=16,Data!$E$115,Z53=17,Data!$E$116,Z53=18,Data!$E$117,Z53=19,Data!$E$118,Z53=20,Data!$E$119,Z53=21,Data!$E$120,Z53=0,Data!$E$121))*K53/1000,"")</f>
        <v/>
      </c>
      <c r="AC53" s="948" t="str">
        <f>IFERROR((ifs(
Z53=1,Data!$G$100,
Z53=2,Data!$G$101,
Z53=3,Data!$G$102,
Z53=4,Data!$G$103,
Z53=5,Data!$G$104,
Z53=6,Data!$G$105,
Z53=7,Data!$G$106,
Z53=8,Data!$G$107,
Z53=9,Data!$G$108,
Z53=10,Data!G$109,
Z53=11,Data!G$110,
Z53=12,Data!G$111,
Z53=13,Data!$G$112,
Z53=14,Data!$G$113,
Z53=15,Data!$G$114,
Z53=16,Data!$G$115,
Z53=17,Data!$G$116,
Z53=18,Data!$G$117,
Z53=19,Data!$G$118,
Z53=20,Data!$G$119,
Z53=21,Data!$G$120,
Z53=0,Data!$G$121))
*K53/1000,"")</f>
        <v/>
      </c>
      <c r="AD53" s="949" t="str">
        <f>IFERROR((ifs(
Z53=1,Data!$H$100,
Z53=2,Data!$H$101,
Z53=3,Data!$H$102,
Z53=4,Data!$H$103,
Z53=5,Data!$H$104,
Z53=6,Data!$H$105,
Z53=7,Data!$H$106,
Z53=8,Data!$H$107,
Z53=9,Data!$H$108,
Z53=10,Data!H$109,
Z53=11,Data!H$110,
Z53=12,Data!H$111,
Z53=13,Data!$H$112,
Z53=14,Data!$H$113,
Z53=15,Data!$H$114,
Z53=16,Data!$H$115,
Z53=17,Data!$H$116,
Z53=18,Data!$H$117,
Z53=19,Data!$H$118,
Z53=20,Data!$H$119,
Z53=21,Data!$H$120,
Z53=0,Data!$H$121))*K53/1000,"")</f>
        <v/>
      </c>
      <c r="AE53" s="948" t="str">
        <f>IFERROR((ifs(
Z53=1,Data!$I$100,
Z53=2,Data!$I$101,
Z53=3,Data!$I$102,
Z53=4,Data!$I$103,
Z53=5,Data!$I$104,
Z53=6,Data!$I$105,
Z53=7,Data!$I$106,
Z53=8,Data!$I$107,
Z53=9,Data!$I$108,
Z53=10,Data!I$109,
Z53=11,Data!I$110,
Z53=12,Data!I$111,
Z53=13,Data!$I$112,
Z53=14,Data!$I$113,
Z53=15,Data!$I$114,
Z53=16,Data!$I$115,
Z53=17,Data!$I$116,
Z53=18,Data!$I$117,
Z53=19,Data!$I$118,
Z53=20,Data!$I$119,
Z53=21,Data!$I$120,
Z53=0,Data!$I$121)*K53/1000),"")</f>
        <v/>
      </c>
      <c r="AF53" s="947" t="str">
        <f>IFERROR((ifs(
Z53=1,Data!$J$100,
Z53=2,Data!$J$101,
Z53=3,Data!$J$102,
Z53=4,Data!$J$103,
Z53=5,Data!$J$104,
Z53=6,Data!$J$105,
Z53=7,Data!$J$106,
Z53=8,Data!$J$107,
Z53=9,Data!$J$108,
Z53=10,Data!J$109,
Z53=11,Data!J$110,
Z53=12,Data!J$111,
Z53=13,Data!J$112,
Z53=14,Data!$J$113,
Z53=15,Data!$J$114,
Z53=16,Data!$J$115,
Z53=17,Data!$J$116,
Z53=18,Data!$J$117,
Z53=19,Data!$J$118,
Z53=20,Data!$J$119,
Z53=21,Data!$J$120,
Z53=0,Data!$J$121)*K53),"")</f>
        <v/>
      </c>
      <c r="AG53" s="947" t="str">
        <f>IFERROR((ifs(
Z53=1,Data!$K$100,
Z53=2,Data!$K$101,
Z53=3,Data!$K$102,
Z53=4,Data!$K$103,
Z53=5,Data!$K$104,
Z53=6,Data!$K$105,
Z53=7,Data!$K$106,
Z53=8,Data!$K$107,
Z53=9,Data!$K$108,
Z53=10,Data!K$109,
Z53=11,Data!K$110,
Z53=12,Data!K$111,
Z53=13,Data!$K$112,
Z53=14,Data!$K$113,
Z53=15,Data!$K$114,
Z53=16,Data!$K$115,
Z53=17,Data!$K$116,
Z53=18,Data!$K$117,
Z53=19,Data!$K$118,
Z53=20,Data!$K$119,
Z53=21,Data!$K$120,
Z53=0,Data!$K$121)*K53),"")</f>
        <v/>
      </c>
      <c r="AH53" s="947" t="str">
        <f>IFERROR((ifs(
Z53=1,Data!$L$100,
Z53=2,Data!$L$101,
Z53=3,Data!$L$102,
Z53=4,Data!$L$103,
Z53=5,Data!$L$104,
Z53=6,Data!$L$105,
Z53=7,Data!$L$106,
Z53=8,Data!$L$107,
Z53=9,Data!$L$108,
Z53=10,Data!L$109,
Z53=11,Data!L$110,
Z53=12,Data!L$111,
Z53=13,Data!$L$112,
Z53=14,Data!$L$113,
Z53=15,Data!$L$114,
Z53=16,Data!$L$115,
Z53=17,Data!$L$116,
Z53=18,Data!$L$117,
Z53=19,Data!$L$118,
Z53=20,Data!$L$119,
Z53=21,Data!$L$120,
Z53=0,Data!$L$121)*K53),"")</f>
        <v/>
      </c>
      <c r="AI53" s="950" t="str">
        <f>'Registro Veh'!J65</f>
        <v/>
      </c>
      <c r="AJ53" s="950" t="str">
        <f>'Registro Veh'!M65</f>
        <v/>
      </c>
      <c r="AK53" s="951"/>
      <c r="AL53" s="951"/>
      <c r="AM53" s="951"/>
      <c r="AN53" s="951"/>
    </row>
    <row r="54">
      <c r="A54" s="941" t="str">
        <f>'Registro Veh'!B65</f>
        <v/>
      </c>
      <c r="B54" s="941" t="str">
        <f>Equipo!$F$2</f>
        <v>4.0</v>
      </c>
      <c r="C54" s="941" t="str">
        <f>Equipo!$E$14</f>
        <v/>
      </c>
      <c r="D54" s="941" t="str">
        <f>Equipo!$E$10</f>
        <v/>
      </c>
      <c r="E54" s="941" t="str">
        <f>'Registro Veh'!C65</f>
        <v/>
      </c>
      <c r="F54" s="941" t="str">
        <f>'Registro Veh'!D65</f>
        <v/>
      </c>
      <c r="G54" s="941" t="str">
        <f>'Registro Veh'!E65</f>
        <v/>
      </c>
      <c r="H54" s="941" t="str">
        <f>'Registro Veh'!F65</f>
        <v/>
      </c>
      <c r="I54" s="942" t="str">
        <f>'Registro Veh'!G65</f>
        <v/>
      </c>
      <c r="J54" s="942" t="str">
        <f>'Registro Veh'!I65</f>
        <v/>
      </c>
      <c r="K54" s="942" t="str">
        <f>'Registro Veh'!K65</f>
        <v/>
      </c>
      <c r="L54" s="942" t="str">
        <f>'Registro Veh'!L65</f>
        <v/>
      </c>
      <c r="M54" s="942" t="str">
        <f>'Registro Veh'!N65</f>
        <v/>
      </c>
      <c r="N54" s="943" t="str">
        <f>IFERROR(IFS(E54='BBDD R'!$F$2,'BBDD R'!$G$2,E54='BBDD R'!$F$3,'BBDD R'!$G$3,E54='BBDD R'!$F$4,'BBDD R'!$G$4,E54='BBDD R'!$F$5,'BBDD R'!$G$5,E54='BBDD R'!$F$6,'BBDD R'!$G$6,E54='BBDD R'!$F$7,'BBDD R'!$G$7),"")</f>
        <v/>
      </c>
      <c r="O54" s="943" t="str">
        <f>IFERROR(IFS(E54='BBDD R'!$F$2,'BBDD R'!$H$2,E54='BBDD R'!$F$3,'BBDD R'!$H$3,E54='BBDD R'!$F$4,'BBDD R'!$H$4,E54='BBDD R'!$F$5,'BBDD R'!$H$5,E54='BBDD R'!$F$6,'BBDD R'!$H$6,E54='BBDD R'!$F$7,'BBDD R'!$H$7),"")</f>
        <v/>
      </c>
      <c r="P54" s="944" t="str">
        <f>IFERROR(IFS(E54='BBDD R'!$F$2,'BBDD R'!$I$2,E54='BBDD R'!$F$3,'BBDD R'!$I$3,E54='BBDD R'!$F$4,'BBDD R'!$I$4,E54='BBDD R'!$F$5,'BBDD R'!$I$5,E54='BBDD R'!$F$6,'BBDD R'!$I$6,E54='BBDD R'!$F$7,'BBDD R'!$I$7),"")</f>
        <v/>
      </c>
      <c r="Q54" s="945" t="str">
        <f>IFERROR(IFS(E54='BBDD R'!$F$2,'BBDD R'!$J$2,E54='BBDD R'!$F$3,'BBDD R'!$J$3,E54='BBDD R'!$F$4,'BBDD R'!$J$4,E54='BBDD R'!$F$5,'BBDD R'!$J$5,E54='BBDD R'!$F$6,'BBDD R'!$J$6,E54='BBDD R'!$F$7,'BBDD R'!$J$7))</f>
        <v/>
      </c>
      <c r="R54" s="945" t="str">
        <f>IFERROR(IFS(E54='BBDD R'!$F$2,'BBDD R'!$K$2,E54='BBDD R'!$F$3,'BBDD R'!$K$3,E54='BBDD R'!$F$4,'BBDD R'!$K$4,E54='BBDD R'!$F$5,'BBDD R'!$K$5,E54='BBDD R'!$F$6,'BBDD R'!$K$6,E54='BBDD R'!$F$7,'BBDD R'!$K$7),"")</f>
        <v/>
      </c>
      <c r="S54" s="944" t="str">
        <f>IFERROR(IFS(E54='BBDD R'!$F$2,'BBDD R'!$L$2,E54='BBDD R'!$F$3,'BBDD R'!$L$3,E54='BBDD R'!$F$4,'BBDD R'!$L$4,E54='BBDD R'!$F$5,'BBDD R'!$L$5,E54='BBDD R'!$F$6,'BBDD R'!$L$6,E54='BBDD R'!$F$7,'BBDD R'!$L$7),"")</f>
        <v/>
      </c>
      <c r="T54" s="944" t="str">
        <f>IFERROR(IFS(E54='BBDD R'!$F$2,'BBDD R'!$M$2,E54='BBDD R'!$F$3,'BBDD R'!$M$3,E54='BBDD R'!$F$4,'BBDD R'!$M$4,E54='BBDD R'!$F$5,'BBDD R'!$M$5,E54='BBDD R'!$F$6,'BBDD R'!$M$6,E54='BBDD R'!$F$7,'BBDD R'!$M$7),"")</f>
        <v/>
      </c>
      <c r="U54" s="944" t="str">
        <f>IFERROR(IFS(E54='BBDD R'!$F$2,'BBDD R'!$N$2,E54='BBDD R'!$F$3,'BBDD R'!$N$3,E54='BBDD R'!$F$4,'BBDD R'!$N$4,E54='BBDD R'!$F$5,'BBDD R'!$N$5,E54='BBDD R'!$F$6,'BBDD R'!$N$6,E54='BBDD R'!$F$7,'BBDD R'!$N$7),"")</f>
        <v/>
      </c>
      <c r="V54" s="944" t="str">
        <f>IFERROR(IFS(E54='BBDD R'!$F$2,'BBDD R'!$O$2,E54='BBDD R'!$F$3,'BBDD R'!$O$3,E54='BBDD R'!$F$4,'BBDD R'!$O$4,E54='BBDD R'!$F$5,'BBDD R'!$O$5,E54='BBDD R'!$F$6,'BBDD R'!$O$6,E54='BBDD R'!$F$7,'BBDD R'!$O$7),"")</f>
        <v/>
      </c>
      <c r="W54" s="946" t="str">
        <f>IFERROR(IFS(E54='BBDD R'!$F$2,'BBDD R'!$P$2,E54='BBDD R'!$F$3,'BBDD R'!$P$3,E54='BBDD R'!$F$4,'BBDD R'!$P$4,E54='BBDD R'!$F$5,'BBDD R'!$P$5,E54='BBDD R'!$F$6,'BBDD R'!$P$6,E54='BBDD R'!$F$7,'BBDD R'!$P$7),"")</f>
        <v/>
      </c>
      <c r="X54" s="944" t="str">
        <f>IFERROR(IFS(E54='BBDD R'!$F$2,'BBDD R'!$Q$2,E54='BBDD R'!$F$3,'BBDD R'!$Q$3,E54='BBDD R'!$F$4,'BBDD R'!$Q$4,E54='BBDD R'!$F$5,'BBDD R'!$Q$5,E54='BBDD R'!$F$6,'BBDD R'!$Q$6,E54='BBDD R'!$F$7,'BBDD R'!$Q$7),"")</f>
        <v/>
      </c>
      <c r="Y54" s="944" t="str">
        <f>IFERROR(IFS(E54='BBDD R'!$F$2,'BBDD R'!$R$2,E54='BBDD R'!$F$3,'BBDD R'!$R$3,E54='BBDD R'!$F$4,'BBDD R'!$R$4,E54='BBDD R'!$F$5,'BBDD R'!$R$5,E54='BBDD R'!$F$6,'BBDD R'!$R$6,E54='BBDD R'!$F$7,'BBDD R'!$R$7),"")</f>
        <v/>
      </c>
      <c r="Z54" s="944" t="str">
        <f t="array" ref="Z54">IFERROR(ifs(AND(M54="Gasolina",O54="Vehículo Liviano (Sedán, Compacto)"),1
,AND(M54="Gasolina",O54="Vehículo Liviano (SUV, Jeep, Station Wagon)"),2
,AND(M54="Gasolina",O54="Utilitario, Furgón"),3
,AND(M54="Gasolina",O54="Camioneta 4x2"),4
,AND(M54="Gasolina",O54="Camioneta 4x4"),5
,AND(M54="Gasolina",O54="Camión liviano (hasta 3.5 ton)"),6
,AND(M54="Gasolina",O54="Camión mediano"),7
,AND(M54="Gasolina",O54="Camión pesado"),8
,AND(M54="Gasolina",O54="Maquinaria"),9
,AND(M54="Gasolina",O54="Otro (especifique): "),10
,AND(M54="Diesel",O54="Vehículo Liviano (Sedán, Compacto)"),11
,AND(M54="Diesel",O54="Vehículo Liviano (SUV, Jeep, Station Wagon)"),12
,AND(M54="Diesel",O54="Utilitario, Furgón"),13
,AND(M54="Diesel",O54="Camioneta 4x2"),14
,AND(M54="Diesel",O54="Camioneta 4x4"),15
,AND(M54="Diesel",O54="Camión liviano (hasta 3.5 ton)"),16
,AND(M54="Diesel",O54="Camión mediano"),17
,AND(M54="Diesel",O54="Camión pesado"),18
,AND(M54="Diesel",O54="Maquinaria"),19
,AND(M54="Diesel",O54="Otro (especifique): "),20
,O54="Selecciona...",21),"")</f>
        <v/>
      </c>
      <c r="AA54" s="947" t="str">
        <f>IFERROR((ifs(Z54=1,Data!$D$100,Z54=2,Data!$D$101,Z54=3,Data!$D$102,Z54=4,Data!$D$103,Z54=5,Data!$D$104,Z54=6,Data!$D$105,Z54=7,Data!$D$106,Z54=8,Data!$D$107,Z54=9,Data!$D$108,Z54=10,Data!$D$109,Z54=11,Data!$D$110,Z54=12,Data!$D$111,Z54=13,Data!$D$112,Z54=14,Data!$D$113,Z54=15,Data!$D$114,Z54=16,Data!$D$115,Z54=17,Data!$D$116,Z54=18,Data!$D$117,Z54=19,Data!$D$118,Z54=20,Data!$D$119,Z54=21,Data!$D$120,Z54=0,Data!$D$121))*K54,"")</f>
        <v/>
      </c>
      <c r="AB54" s="947" t="str">
        <f>IFERROR((ifs(Z54=1,Data!$E$100,Z54=2,Data!$E$101,Z54=3,Data!$E$102,Z54=4,Data!$E$103,Z54=5,Data!$E$104,Z54=6,Data!$E$105,Z54=7,Data!$E$106,Z54=8,Data!$E$107,Z54=9,Data!$E$108,Z54=10,Data!$E$109,Z54=11,Data!$E$110,Z54=12,Data!$E$111,Z54=13,Data!$E$112,Z54=14,Data!$E$113,Z54=15,Data!$E$114,Z54=16,Data!$E$115,Z54=17,Data!$E$116,Z54=18,Data!$E$117,Z54=19,Data!$E$118,Z54=20,Data!$E$119,Z54=21,Data!$E$120,Z54=0,Data!$E$121))*K54/1000,"")</f>
        <v/>
      </c>
      <c r="AC54" s="948" t="str">
        <f>IFERROR((ifs(
Z54=1,Data!$G$100,
Z54=2,Data!$G$101,
Z54=3,Data!$G$102,
Z54=4,Data!$G$103,
Z54=5,Data!$G$104,
Z54=6,Data!$G$105,
Z54=7,Data!$G$106,
Z54=8,Data!$G$107,
Z54=9,Data!$G$108,
Z54=10,Data!G$109,
Z54=11,Data!G$110,
Z54=12,Data!G$111,
Z54=13,Data!$G$112,
Z54=14,Data!$G$113,
Z54=15,Data!$G$114,
Z54=16,Data!$G$115,
Z54=17,Data!$G$116,
Z54=18,Data!$G$117,
Z54=19,Data!$G$118,
Z54=20,Data!$G$119,
Z54=21,Data!$G$120,
Z54=0,Data!$G$121))
*K54/1000,"")</f>
        <v/>
      </c>
      <c r="AD54" s="949" t="str">
        <f>IFERROR((ifs(
Z54=1,Data!$H$100,
Z54=2,Data!$H$101,
Z54=3,Data!$H$102,
Z54=4,Data!$H$103,
Z54=5,Data!$H$104,
Z54=6,Data!$H$105,
Z54=7,Data!$H$106,
Z54=8,Data!$H$107,
Z54=9,Data!$H$108,
Z54=10,Data!H$109,
Z54=11,Data!H$110,
Z54=12,Data!H$111,
Z54=13,Data!$H$112,
Z54=14,Data!$H$113,
Z54=15,Data!$H$114,
Z54=16,Data!$H$115,
Z54=17,Data!$H$116,
Z54=18,Data!$H$117,
Z54=19,Data!$H$118,
Z54=20,Data!$H$119,
Z54=21,Data!$H$120,
Z54=0,Data!$H$121))*K54/1000,"")</f>
        <v/>
      </c>
      <c r="AE54" s="948" t="str">
        <f>IFERROR((ifs(
Z54=1,Data!$I$100,
Z54=2,Data!$I$101,
Z54=3,Data!$I$102,
Z54=4,Data!$I$103,
Z54=5,Data!$I$104,
Z54=6,Data!$I$105,
Z54=7,Data!$I$106,
Z54=8,Data!$I$107,
Z54=9,Data!$I$108,
Z54=10,Data!I$109,
Z54=11,Data!I$110,
Z54=12,Data!I$111,
Z54=13,Data!$I$112,
Z54=14,Data!$I$113,
Z54=15,Data!$I$114,
Z54=16,Data!$I$115,
Z54=17,Data!$I$116,
Z54=18,Data!$I$117,
Z54=19,Data!$I$118,
Z54=20,Data!$I$119,
Z54=21,Data!$I$120,
Z54=0,Data!$I$121)*K54/1000),"")</f>
        <v/>
      </c>
      <c r="AF54" s="947" t="str">
        <f>IFERROR((ifs(
Z54=1,Data!$J$100,
Z54=2,Data!$J$101,
Z54=3,Data!$J$102,
Z54=4,Data!$J$103,
Z54=5,Data!$J$104,
Z54=6,Data!$J$105,
Z54=7,Data!$J$106,
Z54=8,Data!$J$107,
Z54=9,Data!$J$108,
Z54=10,Data!J$109,
Z54=11,Data!J$110,
Z54=12,Data!J$111,
Z54=13,Data!J$112,
Z54=14,Data!$J$113,
Z54=15,Data!$J$114,
Z54=16,Data!$J$115,
Z54=17,Data!$J$116,
Z54=18,Data!$J$117,
Z54=19,Data!$J$118,
Z54=20,Data!$J$119,
Z54=21,Data!$J$120,
Z54=0,Data!$J$121)*K54),"")</f>
        <v/>
      </c>
      <c r="AG54" s="947" t="str">
        <f>IFERROR((ifs(
Z54=1,Data!$K$100,
Z54=2,Data!$K$101,
Z54=3,Data!$K$102,
Z54=4,Data!$K$103,
Z54=5,Data!$K$104,
Z54=6,Data!$K$105,
Z54=7,Data!$K$106,
Z54=8,Data!$K$107,
Z54=9,Data!$K$108,
Z54=10,Data!K$109,
Z54=11,Data!K$110,
Z54=12,Data!K$111,
Z54=13,Data!$K$112,
Z54=14,Data!$K$113,
Z54=15,Data!$K$114,
Z54=16,Data!$K$115,
Z54=17,Data!$K$116,
Z54=18,Data!$K$117,
Z54=19,Data!$K$118,
Z54=20,Data!$K$119,
Z54=21,Data!$K$120,
Z54=0,Data!$K$121)*K54),"")</f>
        <v/>
      </c>
      <c r="AH54" s="947" t="str">
        <f>IFERROR((ifs(
Z54=1,Data!$L$100,
Z54=2,Data!$L$101,
Z54=3,Data!$L$102,
Z54=4,Data!$L$103,
Z54=5,Data!$L$104,
Z54=6,Data!$L$105,
Z54=7,Data!$L$106,
Z54=8,Data!$L$107,
Z54=9,Data!$L$108,
Z54=10,Data!L$109,
Z54=11,Data!L$110,
Z54=12,Data!L$111,
Z54=13,Data!$L$112,
Z54=14,Data!$L$113,
Z54=15,Data!$L$114,
Z54=16,Data!$L$115,
Z54=17,Data!$L$116,
Z54=18,Data!$L$117,
Z54=19,Data!$L$118,
Z54=20,Data!$L$119,
Z54=21,Data!$L$120,
Z54=0,Data!$L$121)*K54),"")</f>
        <v/>
      </c>
      <c r="AI54" s="950" t="str">
        <f>'Registro Veh'!J66</f>
        <v/>
      </c>
      <c r="AJ54" s="950" t="str">
        <f>'Registro Veh'!M66</f>
        <v/>
      </c>
      <c r="AK54" s="951"/>
      <c r="AL54" s="951"/>
      <c r="AM54" s="951"/>
      <c r="AN54" s="951"/>
    </row>
    <row r="55">
      <c r="A55" s="941" t="str">
        <f>'Registro Veh'!B66</f>
        <v/>
      </c>
      <c r="B55" s="941" t="str">
        <f>Equipo!$F$2</f>
        <v>4.0</v>
      </c>
      <c r="C55" s="941" t="str">
        <f>Equipo!$E$14</f>
        <v/>
      </c>
      <c r="D55" s="941" t="str">
        <f>Equipo!$E$10</f>
        <v/>
      </c>
      <c r="E55" s="941" t="str">
        <f>'Registro Veh'!C66</f>
        <v/>
      </c>
      <c r="F55" s="941" t="str">
        <f>'Registro Veh'!D66</f>
        <v/>
      </c>
      <c r="G55" s="941" t="str">
        <f>'Registro Veh'!E66</f>
        <v/>
      </c>
      <c r="H55" s="941" t="str">
        <f>'Registro Veh'!F66</f>
        <v/>
      </c>
      <c r="I55" s="942" t="str">
        <f>'Registro Veh'!G66</f>
        <v/>
      </c>
      <c r="J55" s="942" t="str">
        <f>'Registro Veh'!I66</f>
        <v/>
      </c>
      <c r="K55" s="942" t="str">
        <f>'Registro Veh'!K66</f>
        <v/>
      </c>
      <c r="L55" s="942" t="str">
        <f>'Registro Veh'!L66</f>
        <v/>
      </c>
      <c r="M55" s="942" t="str">
        <f>'Registro Veh'!N66</f>
        <v/>
      </c>
      <c r="N55" s="943" t="str">
        <f>IFERROR(IFS(E55='BBDD R'!$F$2,'BBDD R'!$G$2,E55='BBDD R'!$F$3,'BBDD R'!$G$3,E55='BBDD R'!$F$4,'BBDD R'!$G$4,E55='BBDD R'!$F$5,'BBDD R'!$G$5,E55='BBDD R'!$F$6,'BBDD R'!$G$6,E55='BBDD R'!$F$7,'BBDD R'!$G$7),"")</f>
        <v/>
      </c>
      <c r="O55" s="943" t="str">
        <f>IFERROR(IFS(E55='BBDD R'!$F$2,'BBDD R'!$H$2,E55='BBDD R'!$F$3,'BBDD R'!$H$3,E55='BBDD R'!$F$4,'BBDD R'!$H$4,E55='BBDD R'!$F$5,'BBDD R'!$H$5,E55='BBDD R'!$F$6,'BBDD R'!$H$6,E55='BBDD R'!$F$7,'BBDD R'!$H$7),"")</f>
        <v/>
      </c>
      <c r="P55" s="944" t="str">
        <f>IFERROR(IFS(E55='BBDD R'!$F$2,'BBDD R'!$I$2,E55='BBDD R'!$F$3,'BBDD R'!$I$3,E55='BBDD R'!$F$4,'BBDD R'!$I$4,E55='BBDD R'!$F$5,'BBDD R'!$I$5,E55='BBDD R'!$F$6,'BBDD R'!$I$6,E55='BBDD R'!$F$7,'BBDD R'!$I$7),"")</f>
        <v/>
      </c>
      <c r="Q55" s="945" t="str">
        <f>IFERROR(IFS(E55='BBDD R'!$F$2,'BBDD R'!$J$2,E55='BBDD R'!$F$3,'BBDD R'!$J$3,E55='BBDD R'!$F$4,'BBDD R'!$J$4,E55='BBDD R'!$F$5,'BBDD R'!$J$5,E55='BBDD R'!$F$6,'BBDD R'!$J$6,E55='BBDD R'!$F$7,'BBDD R'!$J$7))</f>
        <v/>
      </c>
      <c r="R55" s="945" t="str">
        <f>IFERROR(IFS(E55='BBDD R'!$F$2,'BBDD R'!$K$2,E55='BBDD R'!$F$3,'BBDD R'!$K$3,E55='BBDD R'!$F$4,'BBDD R'!$K$4,E55='BBDD R'!$F$5,'BBDD R'!$K$5,E55='BBDD R'!$F$6,'BBDD R'!$K$6,E55='BBDD R'!$F$7,'BBDD R'!$K$7),"")</f>
        <v/>
      </c>
      <c r="S55" s="944" t="str">
        <f>IFERROR(IFS(E55='BBDD R'!$F$2,'BBDD R'!$L$2,E55='BBDD R'!$F$3,'BBDD R'!$L$3,E55='BBDD R'!$F$4,'BBDD R'!$L$4,E55='BBDD R'!$F$5,'BBDD R'!$L$5,E55='BBDD R'!$F$6,'BBDD R'!$L$6,E55='BBDD R'!$F$7,'BBDD R'!$L$7),"")</f>
        <v/>
      </c>
      <c r="T55" s="944" t="str">
        <f>IFERROR(IFS(E55='BBDD R'!$F$2,'BBDD R'!$M$2,E55='BBDD R'!$F$3,'BBDD R'!$M$3,E55='BBDD R'!$F$4,'BBDD R'!$M$4,E55='BBDD R'!$F$5,'BBDD R'!$M$5,E55='BBDD R'!$F$6,'BBDD R'!$M$6,E55='BBDD R'!$F$7,'BBDD R'!$M$7),"")</f>
        <v/>
      </c>
      <c r="U55" s="944" t="str">
        <f>IFERROR(IFS(E55='BBDD R'!$F$2,'BBDD R'!$N$2,E55='BBDD R'!$F$3,'BBDD R'!$N$3,E55='BBDD R'!$F$4,'BBDD R'!$N$4,E55='BBDD R'!$F$5,'BBDD R'!$N$5,E55='BBDD R'!$F$6,'BBDD R'!$N$6,E55='BBDD R'!$F$7,'BBDD R'!$N$7),"")</f>
        <v/>
      </c>
      <c r="V55" s="944" t="str">
        <f>IFERROR(IFS(E55='BBDD R'!$F$2,'BBDD R'!$O$2,E55='BBDD R'!$F$3,'BBDD R'!$O$3,E55='BBDD R'!$F$4,'BBDD R'!$O$4,E55='BBDD R'!$F$5,'BBDD R'!$O$5,E55='BBDD R'!$F$6,'BBDD R'!$O$6,E55='BBDD R'!$F$7,'BBDD R'!$O$7),"")</f>
        <v/>
      </c>
      <c r="W55" s="946" t="str">
        <f>IFERROR(IFS(E55='BBDD R'!$F$2,'BBDD R'!$P$2,E55='BBDD R'!$F$3,'BBDD R'!$P$3,E55='BBDD R'!$F$4,'BBDD R'!$P$4,E55='BBDD R'!$F$5,'BBDD R'!$P$5,E55='BBDD R'!$F$6,'BBDD R'!$P$6,E55='BBDD R'!$F$7,'BBDD R'!$P$7),"")</f>
        <v/>
      </c>
      <c r="X55" s="944" t="str">
        <f>IFERROR(IFS(E55='BBDD R'!$F$2,'BBDD R'!$Q$2,E55='BBDD R'!$F$3,'BBDD R'!$Q$3,E55='BBDD R'!$F$4,'BBDD R'!$Q$4,E55='BBDD R'!$F$5,'BBDD R'!$Q$5,E55='BBDD R'!$F$6,'BBDD R'!$Q$6,E55='BBDD R'!$F$7,'BBDD R'!$Q$7),"")</f>
        <v/>
      </c>
      <c r="Y55" s="944" t="str">
        <f>IFERROR(IFS(E55='BBDD R'!$F$2,'BBDD R'!$R$2,E55='BBDD R'!$F$3,'BBDD R'!$R$3,E55='BBDD R'!$F$4,'BBDD R'!$R$4,E55='BBDD R'!$F$5,'BBDD R'!$R$5,E55='BBDD R'!$F$6,'BBDD R'!$R$6,E55='BBDD R'!$F$7,'BBDD R'!$R$7),"")</f>
        <v/>
      </c>
      <c r="Z55" s="944" t="str">
        <f t="array" ref="Z55">IFERROR(ifs(AND(M55="Gasolina",O55="Vehículo Liviano (Sedán, Compacto)"),1
,AND(M55="Gasolina",O55="Vehículo Liviano (SUV, Jeep, Station Wagon)"),2
,AND(M55="Gasolina",O55="Utilitario, Furgón"),3
,AND(M55="Gasolina",O55="Camioneta 4x2"),4
,AND(M55="Gasolina",O55="Camioneta 4x4"),5
,AND(M55="Gasolina",O55="Camión liviano (hasta 3.5 ton)"),6
,AND(M55="Gasolina",O55="Camión mediano"),7
,AND(M55="Gasolina",O55="Camión pesado"),8
,AND(M55="Gasolina",O55="Maquinaria"),9
,AND(M55="Gasolina",O55="Otro (especifique): "),10
,AND(M55="Diesel",O55="Vehículo Liviano (Sedán, Compacto)"),11
,AND(M55="Diesel",O55="Vehículo Liviano (SUV, Jeep, Station Wagon)"),12
,AND(M55="Diesel",O55="Utilitario, Furgón"),13
,AND(M55="Diesel",O55="Camioneta 4x2"),14
,AND(M55="Diesel",O55="Camioneta 4x4"),15
,AND(M55="Diesel",O55="Camión liviano (hasta 3.5 ton)"),16
,AND(M55="Diesel",O55="Camión mediano"),17
,AND(M55="Diesel",O55="Camión pesado"),18
,AND(M55="Diesel",O55="Maquinaria"),19
,AND(M55="Diesel",O55="Otro (especifique): "),20
,O55="Selecciona...",21),"")</f>
        <v/>
      </c>
      <c r="AA55" s="947" t="str">
        <f>IFERROR((ifs(Z55=1,Data!$D$100,Z55=2,Data!$D$101,Z55=3,Data!$D$102,Z55=4,Data!$D$103,Z55=5,Data!$D$104,Z55=6,Data!$D$105,Z55=7,Data!$D$106,Z55=8,Data!$D$107,Z55=9,Data!$D$108,Z55=10,Data!$D$109,Z55=11,Data!$D$110,Z55=12,Data!$D$111,Z55=13,Data!$D$112,Z55=14,Data!$D$113,Z55=15,Data!$D$114,Z55=16,Data!$D$115,Z55=17,Data!$D$116,Z55=18,Data!$D$117,Z55=19,Data!$D$118,Z55=20,Data!$D$119,Z55=21,Data!$D$120,Z55=0,Data!$D$121))*K55,"")</f>
        <v/>
      </c>
      <c r="AB55" s="947" t="str">
        <f>IFERROR((ifs(Z55=1,Data!$E$100,Z55=2,Data!$E$101,Z55=3,Data!$E$102,Z55=4,Data!$E$103,Z55=5,Data!$E$104,Z55=6,Data!$E$105,Z55=7,Data!$E$106,Z55=8,Data!$E$107,Z55=9,Data!$E$108,Z55=10,Data!$E$109,Z55=11,Data!$E$110,Z55=12,Data!$E$111,Z55=13,Data!$E$112,Z55=14,Data!$E$113,Z55=15,Data!$E$114,Z55=16,Data!$E$115,Z55=17,Data!$E$116,Z55=18,Data!$E$117,Z55=19,Data!$E$118,Z55=20,Data!$E$119,Z55=21,Data!$E$120,Z55=0,Data!$E$121))*K55/1000,"")</f>
        <v/>
      </c>
      <c r="AC55" s="948" t="str">
        <f>IFERROR((ifs(
Z55=1,Data!$G$100,
Z55=2,Data!$G$101,
Z55=3,Data!$G$102,
Z55=4,Data!$G$103,
Z55=5,Data!$G$104,
Z55=6,Data!$G$105,
Z55=7,Data!$G$106,
Z55=8,Data!$G$107,
Z55=9,Data!$G$108,
Z55=10,Data!G$109,
Z55=11,Data!G$110,
Z55=12,Data!G$111,
Z55=13,Data!$G$112,
Z55=14,Data!$G$113,
Z55=15,Data!$G$114,
Z55=16,Data!$G$115,
Z55=17,Data!$G$116,
Z55=18,Data!$G$117,
Z55=19,Data!$G$118,
Z55=20,Data!$G$119,
Z55=21,Data!$G$120,
Z55=0,Data!$G$121))
*K55/1000,"")</f>
        <v/>
      </c>
      <c r="AD55" s="949" t="str">
        <f>IFERROR((ifs(
Z55=1,Data!$H$100,
Z55=2,Data!$H$101,
Z55=3,Data!$H$102,
Z55=4,Data!$H$103,
Z55=5,Data!$H$104,
Z55=6,Data!$H$105,
Z55=7,Data!$H$106,
Z55=8,Data!$H$107,
Z55=9,Data!$H$108,
Z55=10,Data!H$109,
Z55=11,Data!H$110,
Z55=12,Data!H$111,
Z55=13,Data!$H$112,
Z55=14,Data!$H$113,
Z55=15,Data!$H$114,
Z55=16,Data!$H$115,
Z55=17,Data!$H$116,
Z55=18,Data!$H$117,
Z55=19,Data!$H$118,
Z55=20,Data!$H$119,
Z55=21,Data!$H$120,
Z55=0,Data!$H$121))*K55/1000,"")</f>
        <v/>
      </c>
      <c r="AE55" s="948" t="str">
        <f>IFERROR((ifs(
Z55=1,Data!$I$100,
Z55=2,Data!$I$101,
Z55=3,Data!$I$102,
Z55=4,Data!$I$103,
Z55=5,Data!$I$104,
Z55=6,Data!$I$105,
Z55=7,Data!$I$106,
Z55=8,Data!$I$107,
Z55=9,Data!$I$108,
Z55=10,Data!I$109,
Z55=11,Data!I$110,
Z55=12,Data!I$111,
Z55=13,Data!$I$112,
Z55=14,Data!$I$113,
Z55=15,Data!$I$114,
Z55=16,Data!$I$115,
Z55=17,Data!$I$116,
Z55=18,Data!$I$117,
Z55=19,Data!$I$118,
Z55=20,Data!$I$119,
Z55=21,Data!$I$120,
Z55=0,Data!$I$121)*K55/1000),"")</f>
        <v/>
      </c>
      <c r="AF55" s="947" t="str">
        <f>IFERROR((ifs(
Z55=1,Data!$J$100,
Z55=2,Data!$J$101,
Z55=3,Data!$J$102,
Z55=4,Data!$J$103,
Z55=5,Data!$J$104,
Z55=6,Data!$J$105,
Z55=7,Data!$J$106,
Z55=8,Data!$J$107,
Z55=9,Data!$J$108,
Z55=10,Data!J$109,
Z55=11,Data!J$110,
Z55=12,Data!J$111,
Z55=13,Data!J$112,
Z55=14,Data!$J$113,
Z55=15,Data!$J$114,
Z55=16,Data!$J$115,
Z55=17,Data!$J$116,
Z55=18,Data!$J$117,
Z55=19,Data!$J$118,
Z55=20,Data!$J$119,
Z55=21,Data!$J$120,
Z55=0,Data!$J$121)*K55),"")</f>
        <v/>
      </c>
      <c r="AG55" s="947" t="str">
        <f>IFERROR((ifs(
Z55=1,Data!$K$100,
Z55=2,Data!$K$101,
Z55=3,Data!$K$102,
Z55=4,Data!$K$103,
Z55=5,Data!$K$104,
Z55=6,Data!$K$105,
Z55=7,Data!$K$106,
Z55=8,Data!$K$107,
Z55=9,Data!$K$108,
Z55=10,Data!K$109,
Z55=11,Data!K$110,
Z55=12,Data!K$111,
Z55=13,Data!$K$112,
Z55=14,Data!$K$113,
Z55=15,Data!$K$114,
Z55=16,Data!$K$115,
Z55=17,Data!$K$116,
Z55=18,Data!$K$117,
Z55=19,Data!$K$118,
Z55=20,Data!$K$119,
Z55=21,Data!$K$120,
Z55=0,Data!$K$121)*K55),"")</f>
        <v/>
      </c>
      <c r="AH55" s="947" t="str">
        <f>IFERROR((ifs(
Z55=1,Data!$L$100,
Z55=2,Data!$L$101,
Z55=3,Data!$L$102,
Z55=4,Data!$L$103,
Z55=5,Data!$L$104,
Z55=6,Data!$L$105,
Z55=7,Data!$L$106,
Z55=8,Data!$L$107,
Z55=9,Data!$L$108,
Z55=10,Data!L$109,
Z55=11,Data!L$110,
Z55=12,Data!L$111,
Z55=13,Data!$L$112,
Z55=14,Data!$L$113,
Z55=15,Data!$L$114,
Z55=16,Data!$L$115,
Z55=17,Data!$L$116,
Z55=18,Data!$L$117,
Z55=19,Data!$L$118,
Z55=20,Data!$L$119,
Z55=21,Data!$L$120,
Z55=0,Data!$L$121)*K55),"")</f>
        <v/>
      </c>
      <c r="AI55" s="950" t="str">
        <f>'Registro Veh'!J67</f>
        <v/>
      </c>
      <c r="AJ55" s="950" t="str">
        <f>'Registro Veh'!M67</f>
        <v/>
      </c>
      <c r="AK55" s="951"/>
      <c r="AL55" s="951"/>
      <c r="AM55" s="951"/>
      <c r="AN55" s="951"/>
    </row>
    <row r="56">
      <c r="A56" s="941" t="str">
        <f>'Registro Veh'!B67</f>
        <v/>
      </c>
      <c r="B56" s="941" t="str">
        <f>Equipo!$F$2</f>
        <v>4.0</v>
      </c>
      <c r="C56" s="941" t="str">
        <f>Equipo!$E$14</f>
        <v/>
      </c>
      <c r="D56" s="941" t="str">
        <f>Equipo!$E$10</f>
        <v/>
      </c>
      <c r="E56" s="941" t="str">
        <f>'Registro Veh'!C67</f>
        <v/>
      </c>
      <c r="F56" s="941" t="str">
        <f>'Registro Veh'!D67</f>
        <v/>
      </c>
      <c r="G56" s="941" t="str">
        <f>'Registro Veh'!E67</f>
        <v/>
      </c>
      <c r="H56" s="941" t="str">
        <f>'Registro Veh'!F67</f>
        <v/>
      </c>
      <c r="I56" s="942" t="str">
        <f>'Registro Veh'!G67</f>
        <v/>
      </c>
      <c r="J56" s="942" t="str">
        <f>'Registro Veh'!I67</f>
        <v/>
      </c>
      <c r="K56" s="942" t="str">
        <f>'Registro Veh'!K67</f>
        <v/>
      </c>
      <c r="L56" s="942" t="str">
        <f>'Registro Veh'!L67</f>
        <v/>
      </c>
      <c r="M56" s="942" t="str">
        <f>'Registro Veh'!N67</f>
        <v/>
      </c>
      <c r="N56" s="943" t="str">
        <f>IFERROR(IFS(E56='BBDD R'!$F$2,'BBDD R'!$G$2,E56='BBDD R'!$F$3,'BBDD R'!$G$3,E56='BBDD R'!$F$4,'BBDD R'!$G$4,E56='BBDD R'!$F$5,'BBDD R'!$G$5,E56='BBDD R'!$F$6,'BBDD R'!$G$6,E56='BBDD R'!$F$7,'BBDD R'!$G$7),"")</f>
        <v/>
      </c>
      <c r="O56" s="943" t="str">
        <f>IFERROR(IFS(E56='BBDD R'!$F$2,'BBDD R'!$H$2,E56='BBDD R'!$F$3,'BBDD R'!$H$3,E56='BBDD R'!$F$4,'BBDD R'!$H$4,E56='BBDD R'!$F$5,'BBDD R'!$H$5,E56='BBDD R'!$F$6,'BBDD R'!$H$6,E56='BBDD R'!$F$7,'BBDD R'!$H$7),"")</f>
        <v/>
      </c>
      <c r="P56" s="944" t="str">
        <f>IFERROR(IFS(E56='BBDD R'!$F$2,'BBDD R'!$I$2,E56='BBDD R'!$F$3,'BBDD R'!$I$3,E56='BBDD R'!$F$4,'BBDD R'!$I$4,E56='BBDD R'!$F$5,'BBDD R'!$I$5,E56='BBDD R'!$F$6,'BBDD R'!$I$6,E56='BBDD R'!$F$7,'BBDD R'!$I$7),"")</f>
        <v/>
      </c>
      <c r="Q56" s="945" t="str">
        <f>IFERROR(IFS(E56='BBDD R'!$F$2,'BBDD R'!$J$2,E56='BBDD R'!$F$3,'BBDD R'!$J$3,E56='BBDD R'!$F$4,'BBDD R'!$J$4,E56='BBDD R'!$F$5,'BBDD R'!$J$5,E56='BBDD R'!$F$6,'BBDD R'!$J$6,E56='BBDD R'!$F$7,'BBDD R'!$J$7))</f>
        <v/>
      </c>
      <c r="R56" s="945" t="str">
        <f>IFERROR(IFS(E56='BBDD R'!$F$2,'BBDD R'!$K$2,E56='BBDD R'!$F$3,'BBDD R'!$K$3,E56='BBDD R'!$F$4,'BBDD R'!$K$4,E56='BBDD R'!$F$5,'BBDD R'!$K$5,E56='BBDD R'!$F$6,'BBDD R'!$K$6,E56='BBDD R'!$F$7,'BBDD R'!$K$7),"")</f>
        <v/>
      </c>
      <c r="S56" s="944" t="str">
        <f>IFERROR(IFS(E56='BBDD R'!$F$2,'BBDD R'!$L$2,E56='BBDD R'!$F$3,'BBDD R'!$L$3,E56='BBDD R'!$F$4,'BBDD R'!$L$4,E56='BBDD R'!$F$5,'BBDD R'!$L$5,E56='BBDD R'!$F$6,'BBDD R'!$L$6,E56='BBDD R'!$F$7,'BBDD R'!$L$7),"")</f>
        <v/>
      </c>
      <c r="T56" s="944" t="str">
        <f>IFERROR(IFS(E56='BBDD R'!$F$2,'BBDD R'!$M$2,E56='BBDD R'!$F$3,'BBDD R'!$M$3,E56='BBDD R'!$F$4,'BBDD R'!$M$4,E56='BBDD R'!$F$5,'BBDD R'!$M$5,E56='BBDD R'!$F$6,'BBDD R'!$M$6,E56='BBDD R'!$F$7,'BBDD R'!$M$7),"")</f>
        <v/>
      </c>
      <c r="U56" s="944" t="str">
        <f>IFERROR(IFS(E56='BBDD R'!$F$2,'BBDD R'!$N$2,E56='BBDD R'!$F$3,'BBDD R'!$N$3,E56='BBDD R'!$F$4,'BBDD R'!$N$4,E56='BBDD R'!$F$5,'BBDD R'!$N$5,E56='BBDD R'!$F$6,'BBDD R'!$N$6,E56='BBDD R'!$F$7,'BBDD R'!$N$7),"")</f>
        <v/>
      </c>
      <c r="V56" s="944" t="str">
        <f>IFERROR(IFS(E56='BBDD R'!$F$2,'BBDD R'!$O$2,E56='BBDD R'!$F$3,'BBDD R'!$O$3,E56='BBDD R'!$F$4,'BBDD R'!$O$4,E56='BBDD R'!$F$5,'BBDD R'!$O$5,E56='BBDD R'!$F$6,'BBDD R'!$O$6,E56='BBDD R'!$F$7,'BBDD R'!$O$7),"")</f>
        <v/>
      </c>
      <c r="W56" s="946" t="str">
        <f>IFERROR(IFS(E56='BBDD R'!$F$2,'BBDD R'!$P$2,E56='BBDD R'!$F$3,'BBDD R'!$P$3,E56='BBDD R'!$F$4,'BBDD R'!$P$4,E56='BBDD R'!$F$5,'BBDD R'!$P$5,E56='BBDD R'!$F$6,'BBDD R'!$P$6,E56='BBDD R'!$F$7,'BBDD R'!$P$7),"")</f>
        <v/>
      </c>
      <c r="X56" s="944" t="str">
        <f>IFERROR(IFS(E56='BBDD R'!$F$2,'BBDD R'!$Q$2,E56='BBDD R'!$F$3,'BBDD R'!$Q$3,E56='BBDD R'!$F$4,'BBDD R'!$Q$4,E56='BBDD R'!$F$5,'BBDD R'!$Q$5,E56='BBDD R'!$F$6,'BBDD R'!$Q$6,E56='BBDD R'!$F$7,'BBDD R'!$Q$7),"")</f>
        <v/>
      </c>
      <c r="Y56" s="944" t="str">
        <f>IFERROR(IFS(E56='BBDD R'!$F$2,'BBDD R'!$R$2,E56='BBDD R'!$F$3,'BBDD R'!$R$3,E56='BBDD R'!$F$4,'BBDD R'!$R$4,E56='BBDD R'!$F$5,'BBDD R'!$R$5,E56='BBDD R'!$F$6,'BBDD R'!$R$6,E56='BBDD R'!$F$7,'BBDD R'!$R$7),"")</f>
        <v/>
      </c>
      <c r="Z56" s="944" t="str">
        <f t="array" ref="Z56">IFERROR(ifs(AND(M56="Gasolina",O56="Vehículo Liviano (Sedán, Compacto)"),1
,AND(M56="Gasolina",O56="Vehículo Liviano (SUV, Jeep, Station Wagon)"),2
,AND(M56="Gasolina",O56="Utilitario, Furgón"),3
,AND(M56="Gasolina",O56="Camioneta 4x2"),4
,AND(M56="Gasolina",O56="Camioneta 4x4"),5
,AND(M56="Gasolina",O56="Camión liviano (hasta 3.5 ton)"),6
,AND(M56="Gasolina",O56="Camión mediano"),7
,AND(M56="Gasolina",O56="Camión pesado"),8
,AND(M56="Gasolina",O56="Maquinaria"),9
,AND(M56="Gasolina",O56="Otro (especifique): "),10
,AND(M56="Diesel",O56="Vehículo Liviano (Sedán, Compacto)"),11
,AND(M56="Diesel",O56="Vehículo Liviano (SUV, Jeep, Station Wagon)"),12
,AND(M56="Diesel",O56="Utilitario, Furgón"),13
,AND(M56="Diesel",O56="Camioneta 4x2"),14
,AND(M56="Diesel",O56="Camioneta 4x4"),15
,AND(M56="Diesel",O56="Camión liviano (hasta 3.5 ton)"),16
,AND(M56="Diesel",O56="Camión mediano"),17
,AND(M56="Diesel",O56="Camión pesado"),18
,AND(M56="Diesel",O56="Maquinaria"),19
,AND(M56="Diesel",O56="Otro (especifique): "),20
,O56="Selecciona...",21),"")</f>
        <v/>
      </c>
      <c r="AA56" s="947" t="str">
        <f>IFERROR((ifs(Z56=1,Data!$D$100,Z56=2,Data!$D$101,Z56=3,Data!$D$102,Z56=4,Data!$D$103,Z56=5,Data!$D$104,Z56=6,Data!$D$105,Z56=7,Data!$D$106,Z56=8,Data!$D$107,Z56=9,Data!$D$108,Z56=10,Data!$D$109,Z56=11,Data!$D$110,Z56=12,Data!$D$111,Z56=13,Data!$D$112,Z56=14,Data!$D$113,Z56=15,Data!$D$114,Z56=16,Data!$D$115,Z56=17,Data!$D$116,Z56=18,Data!$D$117,Z56=19,Data!$D$118,Z56=20,Data!$D$119,Z56=21,Data!$D$120,Z56=0,Data!$D$121))*K56,"")</f>
        <v/>
      </c>
      <c r="AB56" s="947" t="str">
        <f>IFERROR((ifs(Z56=1,Data!$E$100,Z56=2,Data!$E$101,Z56=3,Data!$E$102,Z56=4,Data!$E$103,Z56=5,Data!$E$104,Z56=6,Data!$E$105,Z56=7,Data!$E$106,Z56=8,Data!$E$107,Z56=9,Data!$E$108,Z56=10,Data!$E$109,Z56=11,Data!$E$110,Z56=12,Data!$E$111,Z56=13,Data!$E$112,Z56=14,Data!$E$113,Z56=15,Data!$E$114,Z56=16,Data!$E$115,Z56=17,Data!$E$116,Z56=18,Data!$E$117,Z56=19,Data!$E$118,Z56=20,Data!$E$119,Z56=21,Data!$E$120,Z56=0,Data!$E$121))*K56/1000,"")</f>
        <v/>
      </c>
      <c r="AC56" s="948" t="str">
        <f>IFERROR((ifs(
Z56=1,Data!$G$100,
Z56=2,Data!$G$101,
Z56=3,Data!$G$102,
Z56=4,Data!$G$103,
Z56=5,Data!$G$104,
Z56=6,Data!$G$105,
Z56=7,Data!$G$106,
Z56=8,Data!$G$107,
Z56=9,Data!$G$108,
Z56=10,Data!G$109,
Z56=11,Data!G$110,
Z56=12,Data!G$111,
Z56=13,Data!$G$112,
Z56=14,Data!$G$113,
Z56=15,Data!$G$114,
Z56=16,Data!$G$115,
Z56=17,Data!$G$116,
Z56=18,Data!$G$117,
Z56=19,Data!$G$118,
Z56=20,Data!$G$119,
Z56=21,Data!$G$120,
Z56=0,Data!$G$121))
*K56/1000,"")</f>
        <v/>
      </c>
      <c r="AD56" s="949" t="str">
        <f>IFERROR((ifs(
Z56=1,Data!$H$100,
Z56=2,Data!$H$101,
Z56=3,Data!$H$102,
Z56=4,Data!$H$103,
Z56=5,Data!$H$104,
Z56=6,Data!$H$105,
Z56=7,Data!$H$106,
Z56=8,Data!$H$107,
Z56=9,Data!$H$108,
Z56=10,Data!H$109,
Z56=11,Data!H$110,
Z56=12,Data!H$111,
Z56=13,Data!$H$112,
Z56=14,Data!$H$113,
Z56=15,Data!$H$114,
Z56=16,Data!$H$115,
Z56=17,Data!$H$116,
Z56=18,Data!$H$117,
Z56=19,Data!$H$118,
Z56=20,Data!$H$119,
Z56=21,Data!$H$120,
Z56=0,Data!$H$121))*K56/1000,"")</f>
        <v/>
      </c>
      <c r="AE56" s="948" t="str">
        <f>IFERROR((ifs(
Z56=1,Data!$I$100,
Z56=2,Data!$I$101,
Z56=3,Data!$I$102,
Z56=4,Data!$I$103,
Z56=5,Data!$I$104,
Z56=6,Data!$I$105,
Z56=7,Data!$I$106,
Z56=8,Data!$I$107,
Z56=9,Data!$I$108,
Z56=10,Data!I$109,
Z56=11,Data!I$110,
Z56=12,Data!I$111,
Z56=13,Data!$I$112,
Z56=14,Data!$I$113,
Z56=15,Data!$I$114,
Z56=16,Data!$I$115,
Z56=17,Data!$I$116,
Z56=18,Data!$I$117,
Z56=19,Data!$I$118,
Z56=20,Data!$I$119,
Z56=21,Data!$I$120,
Z56=0,Data!$I$121)*K56/1000),"")</f>
        <v/>
      </c>
      <c r="AF56" s="947" t="str">
        <f>IFERROR((ifs(
Z56=1,Data!$J$100,
Z56=2,Data!$J$101,
Z56=3,Data!$J$102,
Z56=4,Data!$J$103,
Z56=5,Data!$J$104,
Z56=6,Data!$J$105,
Z56=7,Data!$J$106,
Z56=8,Data!$J$107,
Z56=9,Data!$J$108,
Z56=10,Data!J$109,
Z56=11,Data!J$110,
Z56=12,Data!J$111,
Z56=13,Data!J$112,
Z56=14,Data!$J$113,
Z56=15,Data!$J$114,
Z56=16,Data!$J$115,
Z56=17,Data!$J$116,
Z56=18,Data!$J$117,
Z56=19,Data!$J$118,
Z56=20,Data!$J$119,
Z56=21,Data!$J$120,
Z56=0,Data!$J$121)*K56),"")</f>
        <v/>
      </c>
      <c r="AG56" s="947" t="str">
        <f>IFERROR((ifs(
Z56=1,Data!$K$100,
Z56=2,Data!$K$101,
Z56=3,Data!$K$102,
Z56=4,Data!$K$103,
Z56=5,Data!$K$104,
Z56=6,Data!$K$105,
Z56=7,Data!$K$106,
Z56=8,Data!$K$107,
Z56=9,Data!$K$108,
Z56=10,Data!K$109,
Z56=11,Data!K$110,
Z56=12,Data!K$111,
Z56=13,Data!$K$112,
Z56=14,Data!$K$113,
Z56=15,Data!$K$114,
Z56=16,Data!$K$115,
Z56=17,Data!$K$116,
Z56=18,Data!$K$117,
Z56=19,Data!$K$118,
Z56=20,Data!$K$119,
Z56=21,Data!$K$120,
Z56=0,Data!$K$121)*K56),"")</f>
        <v/>
      </c>
      <c r="AH56" s="947" t="str">
        <f>IFERROR((ifs(
Z56=1,Data!$L$100,
Z56=2,Data!$L$101,
Z56=3,Data!$L$102,
Z56=4,Data!$L$103,
Z56=5,Data!$L$104,
Z56=6,Data!$L$105,
Z56=7,Data!$L$106,
Z56=8,Data!$L$107,
Z56=9,Data!$L$108,
Z56=10,Data!L$109,
Z56=11,Data!L$110,
Z56=12,Data!L$111,
Z56=13,Data!$L$112,
Z56=14,Data!$L$113,
Z56=15,Data!$L$114,
Z56=16,Data!$L$115,
Z56=17,Data!$L$116,
Z56=18,Data!$L$117,
Z56=19,Data!$L$118,
Z56=20,Data!$L$119,
Z56=21,Data!$L$120,
Z56=0,Data!$L$121)*K56),"")</f>
        <v/>
      </c>
      <c r="AI56" s="950" t="str">
        <f>'Registro Veh'!J68</f>
        <v/>
      </c>
      <c r="AJ56" s="950" t="str">
        <f>'Registro Veh'!M68</f>
        <v/>
      </c>
      <c r="AK56" s="951"/>
      <c r="AL56" s="951"/>
      <c r="AM56" s="951"/>
      <c r="AN56" s="951"/>
    </row>
    <row r="57">
      <c r="A57" s="941" t="str">
        <f>'Registro Veh'!B68</f>
        <v/>
      </c>
      <c r="B57" s="941" t="str">
        <f>Equipo!$F$2</f>
        <v>4.0</v>
      </c>
      <c r="C57" s="941" t="str">
        <f>Equipo!$E$14</f>
        <v/>
      </c>
      <c r="D57" s="941" t="str">
        <f>Equipo!$E$10</f>
        <v/>
      </c>
      <c r="E57" s="941" t="str">
        <f>'Registro Veh'!C68</f>
        <v/>
      </c>
      <c r="F57" s="941" t="str">
        <f>'Registro Veh'!D68</f>
        <v/>
      </c>
      <c r="G57" s="941" t="str">
        <f>'Registro Veh'!E68</f>
        <v/>
      </c>
      <c r="H57" s="941" t="str">
        <f>'Registro Veh'!F68</f>
        <v/>
      </c>
      <c r="I57" s="942" t="str">
        <f>'Registro Veh'!G68</f>
        <v/>
      </c>
      <c r="J57" s="942" t="str">
        <f>'Registro Veh'!I68</f>
        <v/>
      </c>
      <c r="K57" s="942" t="str">
        <f>'Registro Veh'!K68</f>
        <v/>
      </c>
      <c r="L57" s="942" t="str">
        <f>'Registro Veh'!L68</f>
        <v/>
      </c>
      <c r="M57" s="942" t="str">
        <f>'Registro Veh'!N68</f>
        <v/>
      </c>
      <c r="N57" s="943" t="str">
        <f>IFERROR(IFS(E57='BBDD R'!$F$2,'BBDD R'!$G$2,E57='BBDD R'!$F$3,'BBDD R'!$G$3,E57='BBDD R'!$F$4,'BBDD R'!$G$4,E57='BBDD R'!$F$5,'BBDD R'!$G$5,E57='BBDD R'!$F$6,'BBDD R'!$G$6,E57='BBDD R'!$F$7,'BBDD R'!$G$7),"")</f>
        <v/>
      </c>
      <c r="O57" s="943" t="str">
        <f>IFERROR(IFS(E57='BBDD R'!$F$2,'BBDD R'!$H$2,E57='BBDD R'!$F$3,'BBDD R'!$H$3,E57='BBDD R'!$F$4,'BBDD R'!$H$4,E57='BBDD R'!$F$5,'BBDD R'!$H$5,E57='BBDD R'!$F$6,'BBDD R'!$H$6,E57='BBDD R'!$F$7,'BBDD R'!$H$7),"")</f>
        <v/>
      </c>
      <c r="P57" s="944" t="str">
        <f>IFERROR(IFS(E57='BBDD R'!$F$2,'BBDD R'!$I$2,E57='BBDD R'!$F$3,'BBDD R'!$I$3,E57='BBDD R'!$F$4,'BBDD R'!$I$4,E57='BBDD R'!$F$5,'BBDD R'!$I$5,E57='BBDD R'!$F$6,'BBDD R'!$I$6,E57='BBDD R'!$F$7,'BBDD R'!$I$7),"")</f>
        <v/>
      </c>
      <c r="Q57" s="945" t="str">
        <f>IFERROR(IFS(E57='BBDD R'!$F$2,'BBDD R'!$J$2,E57='BBDD R'!$F$3,'BBDD R'!$J$3,E57='BBDD R'!$F$4,'BBDD R'!$J$4,E57='BBDD R'!$F$5,'BBDD R'!$J$5,E57='BBDD R'!$F$6,'BBDD R'!$J$6,E57='BBDD R'!$F$7,'BBDD R'!$J$7))</f>
        <v/>
      </c>
      <c r="R57" s="945" t="str">
        <f>IFERROR(IFS(E57='BBDD R'!$F$2,'BBDD R'!$K$2,E57='BBDD R'!$F$3,'BBDD R'!$K$3,E57='BBDD R'!$F$4,'BBDD R'!$K$4,E57='BBDD R'!$F$5,'BBDD R'!$K$5,E57='BBDD R'!$F$6,'BBDD R'!$K$6,E57='BBDD R'!$F$7,'BBDD R'!$K$7),"")</f>
        <v/>
      </c>
      <c r="S57" s="944" t="str">
        <f>IFERROR(IFS(E57='BBDD R'!$F$2,'BBDD R'!$L$2,E57='BBDD R'!$F$3,'BBDD R'!$L$3,E57='BBDD R'!$F$4,'BBDD R'!$L$4,E57='BBDD R'!$F$5,'BBDD R'!$L$5,E57='BBDD R'!$F$6,'BBDD R'!$L$6,E57='BBDD R'!$F$7,'BBDD R'!$L$7),"")</f>
        <v/>
      </c>
      <c r="T57" s="944" t="str">
        <f>IFERROR(IFS(E57='BBDD R'!$F$2,'BBDD R'!$M$2,E57='BBDD R'!$F$3,'BBDD R'!$M$3,E57='BBDD R'!$F$4,'BBDD R'!$M$4,E57='BBDD R'!$F$5,'BBDD R'!$M$5,E57='BBDD R'!$F$6,'BBDD R'!$M$6,E57='BBDD R'!$F$7,'BBDD R'!$M$7),"")</f>
        <v/>
      </c>
      <c r="U57" s="944" t="str">
        <f>IFERROR(IFS(E57='BBDD R'!$F$2,'BBDD R'!$N$2,E57='BBDD R'!$F$3,'BBDD R'!$N$3,E57='BBDD R'!$F$4,'BBDD R'!$N$4,E57='BBDD R'!$F$5,'BBDD R'!$N$5,E57='BBDD R'!$F$6,'BBDD R'!$N$6,E57='BBDD R'!$F$7,'BBDD R'!$N$7),"")</f>
        <v/>
      </c>
      <c r="V57" s="944" t="str">
        <f>IFERROR(IFS(E57='BBDD R'!$F$2,'BBDD R'!$O$2,E57='BBDD R'!$F$3,'BBDD R'!$O$3,E57='BBDD R'!$F$4,'BBDD R'!$O$4,E57='BBDD R'!$F$5,'BBDD R'!$O$5,E57='BBDD R'!$F$6,'BBDD R'!$O$6,E57='BBDD R'!$F$7,'BBDD R'!$O$7),"")</f>
        <v/>
      </c>
      <c r="W57" s="946" t="str">
        <f>IFERROR(IFS(E57='BBDD R'!$F$2,'BBDD R'!$P$2,E57='BBDD R'!$F$3,'BBDD R'!$P$3,E57='BBDD R'!$F$4,'BBDD R'!$P$4,E57='BBDD R'!$F$5,'BBDD R'!$P$5,E57='BBDD R'!$F$6,'BBDD R'!$P$6,E57='BBDD R'!$F$7,'BBDD R'!$P$7),"")</f>
        <v/>
      </c>
      <c r="X57" s="944" t="str">
        <f>IFERROR(IFS(E57='BBDD R'!$F$2,'BBDD R'!$Q$2,E57='BBDD R'!$F$3,'BBDD R'!$Q$3,E57='BBDD R'!$F$4,'BBDD R'!$Q$4,E57='BBDD R'!$F$5,'BBDD R'!$Q$5,E57='BBDD R'!$F$6,'BBDD R'!$Q$6,E57='BBDD R'!$F$7,'BBDD R'!$Q$7),"")</f>
        <v/>
      </c>
      <c r="Y57" s="944" t="str">
        <f>IFERROR(IFS(E57='BBDD R'!$F$2,'BBDD R'!$R$2,E57='BBDD R'!$F$3,'BBDD R'!$R$3,E57='BBDD R'!$F$4,'BBDD R'!$R$4,E57='BBDD R'!$F$5,'BBDD R'!$R$5,E57='BBDD R'!$F$6,'BBDD R'!$R$6,E57='BBDD R'!$F$7,'BBDD R'!$R$7),"")</f>
        <v/>
      </c>
      <c r="Z57" s="944" t="str">
        <f t="array" ref="Z57">IFERROR(ifs(AND(M57="Gasolina",O57="Vehículo Liviano (Sedán, Compacto)"),1
,AND(M57="Gasolina",O57="Vehículo Liviano (SUV, Jeep, Station Wagon)"),2
,AND(M57="Gasolina",O57="Utilitario, Furgón"),3
,AND(M57="Gasolina",O57="Camioneta 4x2"),4
,AND(M57="Gasolina",O57="Camioneta 4x4"),5
,AND(M57="Gasolina",O57="Camión liviano (hasta 3.5 ton)"),6
,AND(M57="Gasolina",O57="Camión mediano"),7
,AND(M57="Gasolina",O57="Camión pesado"),8
,AND(M57="Gasolina",O57="Maquinaria"),9
,AND(M57="Gasolina",O57="Otro (especifique): "),10
,AND(M57="Diesel",O57="Vehículo Liviano (Sedán, Compacto)"),11
,AND(M57="Diesel",O57="Vehículo Liviano (SUV, Jeep, Station Wagon)"),12
,AND(M57="Diesel",O57="Utilitario, Furgón"),13
,AND(M57="Diesel",O57="Camioneta 4x2"),14
,AND(M57="Diesel",O57="Camioneta 4x4"),15
,AND(M57="Diesel",O57="Camión liviano (hasta 3.5 ton)"),16
,AND(M57="Diesel",O57="Camión mediano"),17
,AND(M57="Diesel",O57="Camión pesado"),18
,AND(M57="Diesel",O57="Maquinaria"),19
,AND(M57="Diesel",O57="Otro (especifique): "),20
,O57="Selecciona...",21),"")</f>
        <v/>
      </c>
      <c r="AA57" s="947" t="str">
        <f>IFERROR((ifs(Z57=1,Data!$D$100,Z57=2,Data!$D$101,Z57=3,Data!$D$102,Z57=4,Data!$D$103,Z57=5,Data!$D$104,Z57=6,Data!$D$105,Z57=7,Data!$D$106,Z57=8,Data!$D$107,Z57=9,Data!$D$108,Z57=10,Data!$D$109,Z57=11,Data!$D$110,Z57=12,Data!$D$111,Z57=13,Data!$D$112,Z57=14,Data!$D$113,Z57=15,Data!$D$114,Z57=16,Data!$D$115,Z57=17,Data!$D$116,Z57=18,Data!$D$117,Z57=19,Data!$D$118,Z57=20,Data!$D$119,Z57=21,Data!$D$120,Z57=0,Data!$D$121))*K57,"")</f>
        <v/>
      </c>
      <c r="AB57" s="947" t="str">
        <f>IFERROR((ifs(Z57=1,Data!$E$100,Z57=2,Data!$E$101,Z57=3,Data!$E$102,Z57=4,Data!$E$103,Z57=5,Data!$E$104,Z57=6,Data!$E$105,Z57=7,Data!$E$106,Z57=8,Data!$E$107,Z57=9,Data!$E$108,Z57=10,Data!$E$109,Z57=11,Data!$E$110,Z57=12,Data!$E$111,Z57=13,Data!$E$112,Z57=14,Data!$E$113,Z57=15,Data!$E$114,Z57=16,Data!$E$115,Z57=17,Data!$E$116,Z57=18,Data!$E$117,Z57=19,Data!$E$118,Z57=20,Data!$E$119,Z57=21,Data!$E$120,Z57=0,Data!$E$121))*K57/1000,"")</f>
        <v/>
      </c>
      <c r="AC57" s="948" t="str">
        <f>IFERROR((ifs(
Z57=1,Data!$G$100,
Z57=2,Data!$G$101,
Z57=3,Data!$G$102,
Z57=4,Data!$G$103,
Z57=5,Data!$G$104,
Z57=6,Data!$G$105,
Z57=7,Data!$G$106,
Z57=8,Data!$G$107,
Z57=9,Data!$G$108,
Z57=10,Data!G$109,
Z57=11,Data!G$110,
Z57=12,Data!G$111,
Z57=13,Data!$G$112,
Z57=14,Data!$G$113,
Z57=15,Data!$G$114,
Z57=16,Data!$G$115,
Z57=17,Data!$G$116,
Z57=18,Data!$G$117,
Z57=19,Data!$G$118,
Z57=20,Data!$G$119,
Z57=21,Data!$G$120,
Z57=0,Data!$G$121))
*K57/1000,"")</f>
        <v/>
      </c>
      <c r="AD57" s="949" t="str">
        <f>IFERROR((ifs(
Z57=1,Data!$H$100,
Z57=2,Data!$H$101,
Z57=3,Data!$H$102,
Z57=4,Data!$H$103,
Z57=5,Data!$H$104,
Z57=6,Data!$H$105,
Z57=7,Data!$H$106,
Z57=8,Data!$H$107,
Z57=9,Data!$H$108,
Z57=10,Data!H$109,
Z57=11,Data!H$110,
Z57=12,Data!H$111,
Z57=13,Data!$H$112,
Z57=14,Data!$H$113,
Z57=15,Data!$H$114,
Z57=16,Data!$H$115,
Z57=17,Data!$H$116,
Z57=18,Data!$H$117,
Z57=19,Data!$H$118,
Z57=20,Data!$H$119,
Z57=21,Data!$H$120,
Z57=0,Data!$H$121))*K57/1000,"")</f>
        <v/>
      </c>
      <c r="AE57" s="948" t="str">
        <f>IFERROR((ifs(
Z57=1,Data!$I$100,
Z57=2,Data!$I$101,
Z57=3,Data!$I$102,
Z57=4,Data!$I$103,
Z57=5,Data!$I$104,
Z57=6,Data!$I$105,
Z57=7,Data!$I$106,
Z57=8,Data!$I$107,
Z57=9,Data!$I$108,
Z57=10,Data!I$109,
Z57=11,Data!I$110,
Z57=12,Data!I$111,
Z57=13,Data!$I$112,
Z57=14,Data!$I$113,
Z57=15,Data!$I$114,
Z57=16,Data!$I$115,
Z57=17,Data!$I$116,
Z57=18,Data!$I$117,
Z57=19,Data!$I$118,
Z57=20,Data!$I$119,
Z57=21,Data!$I$120,
Z57=0,Data!$I$121)*K57/1000),"")</f>
        <v/>
      </c>
      <c r="AF57" s="947" t="str">
        <f>IFERROR((ifs(
Z57=1,Data!$J$100,
Z57=2,Data!$J$101,
Z57=3,Data!$J$102,
Z57=4,Data!$J$103,
Z57=5,Data!$J$104,
Z57=6,Data!$J$105,
Z57=7,Data!$J$106,
Z57=8,Data!$J$107,
Z57=9,Data!$J$108,
Z57=10,Data!J$109,
Z57=11,Data!J$110,
Z57=12,Data!J$111,
Z57=13,Data!J$112,
Z57=14,Data!$J$113,
Z57=15,Data!$J$114,
Z57=16,Data!$J$115,
Z57=17,Data!$J$116,
Z57=18,Data!$J$117,
Z57=19,Data!$J$118,
Z57=20,Data!$J$119,
Z57=21,Data!$J$120,
Z57=0,Data!$J$121)*K57),"")</f>
        <v/>
      </c>
      <c r="AG57" s="947" t="str">
        <f>IFERROR((ifs(
Z57=1,Data!$K$100,
Z57=2,Data!$K$101,
Z57=3,Data!$K$102,
Z57=4,Data!$K$103,
Z57=5,Data!$K$104,
Z57=6,Data!$K$105,
Z57=7,Data!$K$106,
Z57=8,Data!$K$107,
Z57=9,Data!$K$108,
Z57=10,Data!K$109,
Z57=11,Data!K$110,
Z57=12,Data!K$111,
Z57=13,Data!$K$112,
Z57=14,Data!$K$113,
Z57=15,Data!$K$114,
Z57=16,Data!$K$115,
Z57=17,Data!$K$116,
Z57=18,Data!$K$117,
Z57=19,Data!$K$118,
Z57=20,Data!$K$119,
Z57=21,Data!$K$120,
Z57=0,Data!$K$121)*K57),"")</f>
        <v/>
      </c>
      <c r="AH57" s="947" t="str">
        <f>IFERROR((ifs(
Z57=1,Data!$L$100,
Z57=2,Data!$L$101,
Z57=3,Data!$L$102,
Z57=4,Data!$L$103,
Z57=5,Data!$L$104,
Z57=6,Data!$L$105,
Z57=7,Data!$L$106,
Z57=8,Data!$L$107,
Z57=9,Data!$L$108,
Z57=10,Data!L$109,
Z57=11,Data!L$110,
Z57=12,Data!L$111,
Z57=13,Data!$L$112,
Z57=14,Data!$L$113,
Z57=15,Data!$L$114,
Z57=16,Data!$L$115,
Z57=17,Data!$L$116,
Z57=18,Data!$L$117,
Z57=19,Data!$L$118,
Z57=20,Data!$L$119,
Z57=21,Data!$L$120,
Z57=0,Data!$L$121)*K57),"")</f>
        <v/>
      </c>
      <c r="AI57" s="950" t="str">
        <f>'Registro Veh'!J69</f>
        <v/>
      </c>
      <c r="AJ57" s="950" t="str">
        <f>'Registro Veh'!M69</f>
        <v/>
      </c>
      <c r="AK57" s="951"/>
      <c r="AL57" s="951"/>
      <c r="AM57" s="951"/>
      <c r="AN57" s="951"/>
    </row>
    <row r="58">
      <c r="A58" s="941" t="str">
        <f>'Registro Veh'!B69</f>
        <v/>
      </c>
      <c r="B58" s="941" t="str">
        <f>Equipo!$F$2</f>
        <v>4.0</v>
      </c>
      <c r="C58" s="941" t="str">
        <f>Equipo!$E$14</f>
        <v/>
      </c>
      <c r="D58" s="941" t="str">
        <f>Equipo!$E$10</f>
        <v/>
      </c>
      <c r="E58" s="941" t="str">
        <f>'Registro Veh'!C69</f>
        <v/>
      </c>
      <c r="F58" s="941" t="str">
        <f>'Registro Veh'!D69</f>
        <v/>
      </c>
      <c r="G58" s="941" t="str">
        <f>'Registro Veh'!E69</f>
        <v/>
      </c>
      <c r="H58" s="941" t="str">
        <f>'Registro Veh'!F69</f>
        <v/>
      </c>
      <c r="I58" s="942" t="str">
        <f>'Registro Veh'!G69</f>
        <v/>
      </c>
      <c r="J58" s="942" t="str">
        <f>'Registro Veh'!I69</f>
        <v/>
      </c>
      <c r="K58" s="942" t="str">
        <f>'Registro Veh'!K69</f>
        <v/>
      </c>
      <c r="L58" s="942" t="str">
        <f>'Registro Veh'!L69</f>
        <v/>
      </c>
      <c r="M58" s="942" t="str">
        <f>'Registro Veh'!N69</f>
        <v/>
      </c>
      <c r="N58" s="943" t="str">
        <f>IFERROR(IFS(E58='BBDD R'!$F$2,'BBDD R'!$G$2,E58='BBDD R'!$F$3,'BBDD R'!$G$3,E58='BBDD R'!$F$4,'BBDD R'!$G$4,E58='BBDD R'!$F$5,'BBDD R'!$G$5,E58='BBDD R'!$F$6,'BBDD R'!$G$6,E58='BBDD R'!$F$7,'BBDD R'!$G$7),"")</f>
        <v/>
      </c>
      <c r="O58" s="943" t="str">
        <f>IFERROR(IFS(E58='BBDD R'!$F$2,'BBDD R'!$H$2,E58='BBDD R'!$F$3,'BBDD R'!$H$3,E58='BBDD R'!$F$4,'BBDD R'!$H$4,E58='BBDD R'!$F$5,'BBDD R'!$H$5,E58='BBDD R'!$F$6,'BBDD R'!$H$6,E58='BBDD R'!$F$7,'BBDD R'!$H$7),"")</f>
        <v/>
      </c>
      <c r="P58" s="944" t="str">
        <f>IFERROR(IFS(E58='BBDD R'!$F$2,'BBDD R'!$I$2,E58='BBDD R'!$F$3,'BBDD R'!$I$3,E58='BBDD R'!$F$4,'BBDD R'!$I$4,E58='BBDD R'!$F$5,'BBDD R'!$I$5,E58='BBDD R'!$F$6,'BBDD R'!$I$6,E58='BBDD R'!$F$7,'BBDD R'!$I$7),"")</f>
        <v/>
      </c>
      <c r="Q58" s="945" t="str">
        <f>IFERROR(IFS(E58='BBDD R'!$F$2,'BBDD R'!$J$2,E58='BBDD R'!$F$3,'BBDD R'!$J$3,E58='BBDD R'!$F$4,'BBDD R'!$J$4,E58='BBDD R'!$F$5,'BBDD R'!$J$5,E58='BBDD R'!$F$6,'BBDD R'!$J$6,E58='BBDD R'!$F$7,'BBDD R'!$J$7))</f>
        <v/>
      </c>
      <c r="R58" s="945" t="str">
        <f>IFERROR(IFS(E58='BBDD R'!$F$2,'BBDD R'!$K$2,E58='BBDD R'!$F$3,'BBDD R'!$K$3,E58='BBDD R'!$F$4,'BBDD R'!$K$4,E58='BBDD R'!$F$5,'BBDD R'!$K$5,E58='BBDD R'!$F$6,'BBDD R'!$K$6,E58='BBDD R'!$F$7,'BBDD R'!$K$7),"")</f>
        <v/>
      </c>
      <c r="S58" s="944" t="str">
        <f>IFERROR(IFS(E58='BBDD R'!$F$2,'BBDD R'!$L$2,E58='BBDD R'!$F$3,'BBDD R'!$L$3,E58='BBDD R'!$F$4,'BBDD R'!$L$4,E58='BBDD R'!$F$5,'BBDD R'!$L$5,E58='BBDD R'!$F$6,'BBDD R'!$L$6,E58='BBDD R'!$F$7,'BBDD R'!$L$7),"")</f>
        <v/>
      </c>
      <c r="T58" s="944" t="str">
        <f>IFERROR(IFS(E58='BBDD R'!$F$2,'BBDD R'!$M$2,E58='BBDD R'!$F$3,'BBDD R'!$M$3,E58='BBDD R'!$F$4,'BBDD R'!$M$4,E58='BBDD R'!$F$5,'BBDD R'!$M$5,E58='BBDD R'!$F$6,'BBDD R'!$M$6,E58='BBDD R'!$F$7,'BBDD R'!$M$7),"")</f>
        <v/>
      </c>
      <c r="U58" s="944" t="str">
        <f>IFERROR(IFS(E58='BBDD R'!$F$2,'BBDD R'!$N$2,E58='BBDD R'!$F$3,'BBDD R'!$N$3,E58='BBDD R'!$F$4,'BBDD R'!$N$4,E58='BBDD R'!$F$5,'BBDD R'!$N$5,E58='BBDD R'!$F$6,'BBDD R'!$N$6,E58='BBDD R'!$F$7,'BBDD R'!$N$7),"")</f>
        <v/>
      </c>
      <c r="V58" s="944" t="str">
        <f>IFERROR(IFS(E58='BBDD R'!$F$2,'BBDD R'!$O$2,E58='BBDD R'!$F$3,'BBDD R'!$O$3,E58='BBDD R'!$F$4,'BBDD R'!$O$4,E58='BBDD R'!$F$5,'BBDD R'!$O$5,E58='BBDD R'!$F$6,'BBDD R'!$O$6,E58='BBDD R'!$F$7,'BBDD R'!$O$7),"")</f>
        <v/>
      </c>
      <c r="W58" s="946" t="str">
        <f>IFERROR(IFS(E58='BBDD R'!$F$2,'BBDD R'!$P$2,E58='BBDD R'!$F$3,'BBDD R'!$P$3,E58='BBDD R'!$F$4,'BBDD R'!$P$4,E58='BBDD R'!$F$5,'BBDD R'!$P$5,E58='BBDD R'!$F$6,'BBDD R'!$P$6,E58='BBDD R'!$F$7,'BBDD R'!$P$7),"")</f>
        <v/>
      </c>
      <c r="X58" s="944" t="str">
        <f>IFERROR(IFS(E58='BBDD R'!$F$2,'BBDD R'!$Q$2,E58='BBDD R'!$F$3,'BBDD R'!$Q$3,E58='BBDD R'!$F$4,'BBDD R'!$Q$4,E58='BBDD R'!$F$5,'BBDD R'!$Q$5,E58='BBDD R'!$F$6,'BBDD R'!$Q$6,E58='BBDD R'!$F$7,'BBDD R'!$Q$7),"")</f>
        <v/>
      </c>
      <c r="Y58" s="944" t="str">
        <f>IFERROR(IFS(E58='BBDD R'!$F$2,'BBDD R'!$R$2,E58='BBDD R'!$F$3,'BBDD R'!$R$3,E58='BBDD R'!$F$4,'BBDD R'!$R$4,E58='BBDD R'!$F$5,'BBDD R'!$R$5,E58='BBDD R'!$F$6,'BBDD R'!$R$6,E58='BBDD R'!$F$7,'BBDD R'!$R$7),"")</f>
        <v/>
      </c>
      <c r="Z58" s="944" t="str">
        <f t="array" ref="Z58">IFERROR(ifs(AND(M58="Gasolina",O58="Vehículo Liviano (Sedán, Compacto)"),1
,AND(M58="Gasolina",O58="Vehículo Liviano (SUV, Jeep, Station Wagon)"),2
,AND(M58="Gasolina",O58="Utilitario, Furgón"),3
,AND(M58="Gasolina",O58="Camioneta 4x2"),4
,AND(M58="Gasolina",O58="Camioneta 4x4"),5
,AND(M58="Gasolina",O58="Camión liviano (hasta 3.5 ton)"),6
,AND(M58="Gasolina",O58="Camión mediano"),7
,AND(M58="Gasolina",O58="Camión pesado"),8
,AND(M58="Gasolina",O58="Maquinaria"),9
,AND(M58="Gasolina",O58="Otro (especifique): "),10
,AND(M58="Diesel",O58="Vehículo Liviano (Sedán, Compacto)"),11
,AND(M58="Diesel",O58="Vehículo Liviano (SUV, Jeep, Station Wagon)"),12
,AND(M58="Diesel",O58="Utilitario, Furgón"),13
,AND(M58="Diesel",O58="Camioneta 4x2"),14
,AND(M58="Diesel",O58="Camioneta 4x4"),15
,AND(M58="Diesel",O58="Camión liviano (hasta 3.5 ton)"),16
,AND(M58="Diesel",O58="Camión mediano"),17
,AND(M58="Diesel",O58="Camión pesado"),18
,AND(M58="Diesel",O58="Maquinaria"),19
,AND(M58="Diesel",O58="Otro (especifique): "),20
,O58="Selecciona...",21),"")</f>
        <v/>
      </c>
      <c r="AA58" s="947" t="str">
        <f>IFERROR((ifs(Z58=1,Data!$D$100,Z58=2,Data!$D$101,Z58=3,Data!$D$102,Z58=4,Data!$D$103,Z58=5,Data!$D$104,Z58=6,Data!$D$105,Z58=7,Data!$D$106,Z58=8,Data!$D$107,Z58=9,Data!$D$108,Z58=10,Data!$D$109,Z58=11,Data!$D$110,Z58=12,Data!$D$111,Z58=13,Data!$D$112,Z58=14,Data!$D$113,Z58=15,Data!$D$114,Z58=16,Data!$D$115,Z58=17,Data!$D$116,Z58=18,Data!$D$117,Z58=19,Data!$D$118,Z58=20,Data!$D$119,Z58=21,Data!$D$120,Z58=0,Data!$D$121))*K58,"")</f>
        <v/>
      </c>
      <c r="AB58" s="947" t="str">
        <f>IFERROR((ifs(Z58=1,Data!$E$100,Z58=2,Data!$E$101,Z58=3,Data!$E$102,Z58=4,Data!$E$103,Z58=5,Data!$E$104,Z58=6,Data!$E$105,Z58=7,Data!$E$106,Z58=8,Data!$E$107,Z58=9,Data!$E$108,Z58=10,Data!$E$109,Z58=11,Data!$E$110,Z58=12,Data!$E$111,Z58=13,Data!$E$112,Z58=14,Data!$E$113,Z58=15,Data!$E$114,Z58=16,Data!$E$115,Z58=17,Data!$E$116,Z58=18,Data!$E$117,Z58=19,Data!$E$118,Z58=20,Data!$E$119,Z58=21,Data!$E$120,Z58=0,Data!$E$121))*K58/1000,"")</f>
        <v/>
      </c>
      <c r="AC58" s="948" t="str">
        <f>IFERROR((ifs(
Z58=1,Data!$G$100,
Z58=2,Data!$G$101,
Z58=3,Data!$G$102,
Z58=4,Data!$G$103,
Z58=5,Data!$G$104,
Z58=6,Data!$G$105,
Z58=7,Data!$G$106,
Z58=8,Data!$G$107,
Z58=9,Data!$G$108,
Z58=10,Data!G$109,
Z58=11,Data!G$110,
Z58=12,Data!G$111,
Z58=13,Data!$G$112,
Z58=14,Data!$G$113,
Z58=15,Data!$G$114,
Z58=16,Data!$G$115,
Z58=17,Data!$G$116,
Z58=18,Data!$G$117,
Z58=19,Data!$G$118,
Z58=20,Data!$G$119,
Z58=21,Data!$G$120,
Z58=0,Data!$G$121))
*K58/1000,"")</f>
        <v/>
      </c>
      <c r="AD58" s="949" t="str">
        <f>IFERROR((ifs(
Z58=1,Data!$H$100,
Z58=2,Data!$H$101,
Z58=3,Data!$H$102,
Z58=4,Data!$H$103,
Z58=5,Data!$H$104,
Z58=6,Data!$H$105,
Z58=7,Data!$H$106,
Z58=8,Data!$H$107,
Z58=9,Data!$H$108,
Z58=10,Data!H$109,
Z58=11,Data!H$110,
Z58=12,Data!H$111,
Z58=13,Data!$H$112,
Z58=14,Data!$H$113,
Z58=15,Data!$H$114,
Z58=16,Data!$H$115,
Z58=17,Data!$H$116,
Z58=18,Data!$H$117,
Z58=19,Data!$H$118,
Z58=20,Data!$H$119,
Z58=21,Data!$H$120,
Z58=0,Data!$H$121))*K58/1000,"")</f>
        <v/>
      </c>
      <c r="AE58" s="948" t="str">
        <f>IFERROR((ifs(
Z58=1,Data!$I$100,
Z58=2,Data!$I$101,
Z58=3,Data!$I$102,
Z58=4,Data!$I$103,
Z58=5,Data!$I$104,
Z58=6,Data!$I$105,
Z58=7,Data!$I$106,
Z58=8,Data!$I$107,
Z58=9,Data!$I$108,
Z58=10,Data!I$109,
Z58=11,Data!I$110,
Z58=12,Data!I$111,
Z58=13,Data!$I$112,
Z58=14,Data!$I$113,
Z58=15,Data!$I$114,
Z58=16,Data!$I$115,
Z58=17,Data!$I$116,
Z58=18,Data!$I$117,
Z58=19,Data!$I$118,
Z58=20,Data!$I$119,
Z58=21,Data!$I$120,
Z58=0,Data!$I$121)*K58/1000),"")</f>
        <v/>
      </c>
      <c r="AF58" s="947" t="str">
        <f>IFERROR((ifs(
Z58=1,Data!$J$100,
Z58=2,Data!$J$101,
Z58=3,Data!$J$102,
Z58=4,Data!$J$103,
Z58=5,Data!$J$104,
Z58=6,Data!$J$105,
Z58=7,Data!$J$106,
Z58=8,Data!$J$107,
Z58=9,Data!$J$108,
Z58=10,Data!J$109,
Z58=11,Data!J$110,
Z58=12,Data!J$111,
Z58=13,Data!J$112,
Z58=14,Data!$J$113,
Z58=15,Data!$J$114,
Z58=16,Data!$J$115,
Z58=17,Data!$J$116,
Z58=18,Data!$J$117,
Z58=19,Data!$J$118,
Z58=20,Data!$J$119,
Z58=21,Data!$J$120,
Z58=0,Data!$J$121)*K58),"")</f>
        <v/>
      </c>
      <c r="AG58" s="947" t="str">
        <f>IFERROR((ifs(
Z58=1,Data!$K$100,
Z58=2,Data!$K$101,
Z58=3,Data!$K$102,
Z58=4,Data!$K$103,
Z58=5,Data!$K$104,
Z58=6,Data!$K$105,
Z58=7,Data!$K$106,
Z58=8,Data!$K$107,
Z58=9,Data!$K$108,
Z58=10,Data!K$109,
Z58=11,Data!K$110,
Z58=12,Data!K$111,
Z58=13,Data!$K$112,
Z58=14,Data!$K$113,
Z58=15,Data!$K$114,
Z58=16,Data!$K$115,
Z58=17,Data!$K$116,
Z58=18,Data!$K$117,
Z58=19,Data!$K$118,
Z58=20,Data!$K$119,
Z58=21,Data!$K$120,
Z58=0,Data!$K$121)*K58),"")</f>
        <v/>
      </c>
      <c r="AH58" s="947" t="str">
        <f>IFERROR((ifs(
Z58=1,Data!$L$100,
Z58=2,Data!$L$101,
Z58=3,Data!$L$102,
Z58=4,Data!$L$103,
Z58=5,Data!$L$104,
Z58=6,Data!$L$105,
Z58=7,Data!$L$106,
Z58=8,Data!$L$107,
Z58=9,Data!$L$108,
Z58=10,Data!L$109,
Z58=11,Data!L$110,
Z58=12,Data!L$111,
Z58=13,Data!$L$112,
Z58=14,Data!$L$113,
Z58=15,Data!$L$114,
Z58=16,Data!$L$115,
Z58=17,Data!$L$116,
Z58=18,Data!$L$117,
Z58=19,Data!$L$118,
Z58=20,Data!$L$119,
Z58=21,Data!$L$120,
Z58=0,Data!$L$121)*K58),"")</f>
        <v/>
      </c>
      <c r="AI58" s="950" t="str">
        <f>'Registro Veh'!J70</f>
        <v/>
      </c>
      <c r="AJ58" s="950" t="str">
        <f>'Registro Veh'!M70</f>
        <v/>
      </c>
      <c r="AK58" s="951"/>
      <c r="AL58" s="951"/>
      <c r="AM58" s="951"/>
      <c r="AN58" s="951"/>
    </row>
    <row r="59">
      <c r="A59" s="941" t="str">
        <f>'Registro Veh'!B70</f>
        <v/>
      </c>
      <c r="B59" s="941" t="str">
        <f>Equipo!$F$2</f>
        <v>4.0</v>
      </c>
      <c r="C59" s="941" t="str">
        <f>Equipo!$E$14</f>
        <v/>
      </c>
      <c r="D59" s="941" t="str">
        <f>Equipo!$E$10</f>
        <v/>
      </c>
      <c r="E59" s="941" t="str">
        <f>'Registro Veh'!C70</f>
        <v/>
      </c>
      <c r="F59" s="941" t="str">
        <f>'Registro Veh'!D70</f>
        <v/>
      </c>
      <c r="G59" s="941" t="str">
        <f>'Registro Veh'!E70</f>
        <v/>
      </c>
      <c r="H59" s="941" t="str">
        <f>'Registro Veh'!F70</f>
        <v/>
      </c>
      <c r="I59" s="942" t="str">
        <f>'Registro Veh'!G70</f>
        <v/>
      </c>
      <c r="J59" s="942" t="str">
        <f>'Registro Veh'!I70</f>
        <v/>
      </c>
      <c r="K59" s="942" t="str">
        <f>'Registro Veh'!K70</f>
        <v/>
      </c>
      <c r="L59" s="942" t="str">
        <f>'Registro Veh'!L70</f>
        <v/>
      </c>
      <c r="M59" s="942" t="str">
        <f>'Registro Veh'!N70</f>
        <v/>
      </c>
      <c r="N59" s="943" t="str">
        <f>IFERROR(IFS(E59='BBDD R'!$F$2,'BBDD R'!$G$2,E59='BBDD R'!$F$3,'BBDD R'!$G$3,E59='BBDD R'!$F$4,'BBDD R'!$G$4,E59='BBDD R'!$F$5,'BBDD R'!$G$5,E59='BBDD R'!$F$6,'BBDD R'!$G$6,E59='BBDD R'!$F$7,'BBDD R'!$G$7),"")</f>
        <v/>
      </c>
      <c r="O59" s="943" t="str">
        <f>IFERROR(IFS(E59='BBDD R'!$F$2,'BBDD R'!$H$2,E59='BBDD R'!$F$3,'BBDD R'!$H$3,E59='BBDD R'!$F$4,'BBDD R'!$H$4,E59='BBDD R'!$F$5,'BBDD R'!$H$5,E59='BBDD R'!$F$6,'BBDD R'!$H$6,E59='BBDD R'!$F$7,'BBDD R'!$H$7),"")</f>
        <v/>
      </c>
      <c r="P59" s="944" t="str">
        <f>IFERROR(IFS(E59='BBDD R'!$F$2,'BBDD R'!$I$2,E59='BBDD R'!$F$3,'BBDD R'!$I$3,E59='BBDD R'!$F$4,'BBDD R'!$I$4,E59='BBDD R'!$F$5,'BBDD R'!$I$5,E59='BBDD R'!$F$6,'BBDD R'!$I$6,E59='BBDD R'!$F$7,'BBDD R'!$I$7),"")</f>
        <v/>
      </c>
      <c r="Q59" s="945" t="str">
        <f>IFERROR(IFS(E59='BBDD R'!$F$2,'BBDD R'!$J$2,E59='BBDD R'!$F$3,'BBDD R'!$J$3,E59='BBDD R'!$F$4,'BBDD R'!$J$4,E59='BBDD R'!$F$5,'BBDD R'!$J$5,E59='BBDD R'!$F$6,'BBDD R'!$J$6,E59='BBDD R'!$F$7,'BBDD R'!$J$7))</f>
        <v/>
      </c>
      <c r="R59" s="945" t="str">
        <f>IFERROR(IFS(E59='BBDD R'!$F$2,'BBDD R'!$K$2,E59='BBDD R'!$F$3,'BBDD R'!$K$3,E59='BBDD R'!$F$4,'BBDD R'!$K$4,E59='BBDD R'!$F$5,'BBDD R'!$K$5,E59='BBDD R'!$F$6,'BBDD R'!$K$6,E59='BBDD R'!$F$7,'BBDD R'!$K$7),"")</f>
        <v/>
      </c>
      <c r="S59" s="944" t="str">
        <f>IFERROR(IFS(E59='BBDD R'!$F$2,'BBDD R'!$L$2,E59='BBDD R'!$F$3,'BBDD R'!$L$3,E59='BBDD R'!$F$4,'BBDD R'!$L$4,E59='BBDD R'!$F$5,'BBDD R'!$L$5,E59='BBDD R'!$F$6,'BBDD R'!$L$6,E59='BBDD R'!$F$7,'BBDD R'!$L$7),"")</f>
        <v/>
      </c>
      <c r="T59" s="944" t="str">
        <f>IFERROR(IFS(E59='BBDD R'!$F$2,'BBDD R'!$M$2,E59='BBDD R'!$F$3,'BBDD R'!$M$3,E59='BBDD R'!$F$4,'BBDD R'!$M$4,E59='BBDD R'!$F$5,'BBDD R'!$M$5,E59='BBDD R'!$F$6,'BBDD R'!$M$6,E59='BBDD R'!$F$7,'BBDD R'!$M$7),"")</f>
        <v/>
      </c>
      <c r="U59" s="944" t="str">
        <f>IFERROR(IFS(E59='BBDD R'!$F$2,'BBDD R'!$N$2,E59='BBDD R'!$F$3,'BBDD R'!$N$3,E59='BBDD R'!$F$4,'BBDD R'!$N$4,E59='BBDD R'!$F$5,'BBDD R'!$N$5,E59='BBDD R'!$F$6,'BBDD R'!$N$6,E59='BBDD R'!$F$7,'BBDD R'!$N$7),"")</f>
        <v/>
      </c>
      <c r="V59" s="944" t="str">
        <f>IFERROR(IFS(E59='BBDD R'!$F$2,'BBDD R'!$O$2,E59='BBDD R'!$F$3,'BBDD R'!$O$3,E59='BBDD R'!$F$4,'BBDD R'!$O$4,E59='BBDD R'!$F$5,'BBDD R'!$O$5,E59='BBDD R'!$F$6,'BBDD R'!$O$6,E59='BBDD R'!$F$7,'BBDD R'!$O$7),"")</f>
        <v/>
      </c>
      <c r="W59" s="946" t="str">
        <f>IFERROR(IFS(E59='BBDD R'!$F$2,'BBDD R'!$P$2,E59='BBDD R'!$F$3,'BBDD R'!$P$3,E59='BBDD R'!$F$4,'BBDD R'!$P$4,E59='BBDD R'!$F$5,'BBDD R'!$P$5,E59='BBDD R'!$F$6,'BBDD R'!$P$6,E59='BBDD R'!$F$7,'BBDD R'!$P$7),"")</f>
        <v/>
      </c>
      <c r="X59" s="944" t="str">
        <f>IFERROR(IFS(E59='BBDD R'!$F$2,'BBDD R'!$Q$2,E59='BBDD R'!$F$3,'BBDD R'!$Q$3,E59='BBDD R'!$F$4,'BBDD R'!$Q$4,E59='BBDD R'!$F$5,'BBDD R'!$Q$5,E59='BBDD R'!$F$6,'BBDD R'!$Q$6,E59='BBDD R'!$F$7,'BBDD R'!$Q$7),"")</f>
        <v/>
      </c>
      <c r="Y59" s="944" t="str">
        <f>IFERROR(IFS(E59='BBDD R'!$F$2,'BBDD R'!$R$2,E59='BBDD R'!$F$3,'BBDD R'!$R$3,E59='BBDD R'!$F$4,'BBDD R'!$R$4,E59='BBDD R'!$F$5,'BBDD R'!$R$5,E59='BBDD R'!$F$6,'BBDD R'!$R$6,E59='BBDD R'!$F$7,'BBDD R'!$R$7),"")</f>
        <v/>
      </c>
      <c r="Z59" s="944" t="str">
        <f t="array" ref="Z59">IFERROR(ifs(AND(M59="Gasolina",O59="Vehículo Liviano (Sedán, Compacto)"),1
,AND(M59="Gasolina",O59="Vehículo Liviano (SUV, Jeep, Station Wagon)"),2
,AND(M59="Gasolina",O59="Utilitario, Furgón"),3
,AND(M59="Gasolina",O59="Camioneta 4x2"),4
,AND(M59="Gasolina",O59="Camioneta 4x4"),5
,AND(M59="Gasolina",O59="Camión liviano (hasta 3.5 ton)"),6
,AND(M59="Gasolina",O59="Camión mediano"),7
,AND(M59="Gasolina",O59="Camión pesado"),8
,AND(M59="Gasolina",O59="Maquinaria"),9
,AND(M59="Gasolina",O59="Otro (especifique): "),10
,AND(M59="Diesel",O59="Vehículo Liviano (Sedán, Compacto)"),11
,AND(M59="Diesel",O59="Vehículo Liviano (SUV, Jeep, Station Wagon)"),12
,AND(M59="Diesel",O59="Utilitario, Furgón"),13
,AND(M59="Diesel",O59="Camioneta 4x2"),14
,AND(M59="Diesel",O59="Camioneta 4x4"),15
,AND(M59="Diesel",O59="Camión liviano (hasta 3.5 ton)"),16
,AND(M59="Diesel",O59="Camión mediano"),17
,AND(M59="Diesel",O59="Camión pesado"),18
,AND(M59="Diesel",O59="Maquinaria"),19
,AND(M59="Diesel",O59="Otro (especifique): "),20
,O59="Selecciona...",21),"")</f>
        <v/>
      </c>
      <c r="AA59" s="947" t="str">
        <f>IFERROR((ifs(Z59=1,Data!$D$100,Z59=2,Data!$D$101,Z59=3,Data!$D$102,Z59=4,Data!$D$103,Z59=5,Data!$D$104,Z59=6,Data!$D$105,Z59=7,Data!$D$106,Z59=8,Data!$D$107,Z59=9,Data!$D$108,Z59=10,Data!$D$109,Z59=11,Data!$D$110,Z59=12,Data!$D$111,Z59=13,Data!$D$112,Z59=14,Data!$D$113,Z59=15,Data!$D$114,Z59=16,Data!$D$115,Z59=17,Data!$D$116,Z59=18,Data!$D$117,Z59=19,Data!$D$118,Z59=20,Data!$D$119,Z59=21,Data!$D$120,Z59=0,Data!$D$121))*K59,"")</f>
        <v/>
      </c>
      <c r="AB59" s="947" t="str">
        <f>IFERROR((ifs(Z59=1,Data!$E$100,Z59=2,Data!$E$101,Z59=3,Data!$E$102,Z59=4,Data!$E$103,Z59=5,Data!$E$104,Z59=6,Data!$E$105,Z59=7,Data!$E$106,Z59=8,Data!$E$107,Z59=9,Data!$E$108,Z59=10,Data!$E$109,Z59=11,Data!$E$110,Z59=12,Data!$E$111,Z59=13,Data!$E$112,Z59=14,Data!$E$113,Z59=15,Data!$E$114,Z59=16,Data!$E$115,Z59=17,Data!$E$116,Z59=18,Data!$E$117,Z59=19,Data!$E$118,Z59=20,Data!$E$119,Z59=21,Data!$E$120,Z59=0,Data!$E$121))*K59/1000,"")</f>
        <v/>
      </c>
      <c r="AC59" s="948" t="str">
        <f>IFERROR((ifs(
Z59=1,Data!$G$100,
Z59=2,Data!$G$101,
Z59=3,Data!$G$102,
Z59=4,Data!$G$103,
Z59=5,Data!$G$104,
Z59=6,Data!$G$105,
Z59=7,Data!$G$106,
Z59=8,Data!$G$107,
Z59=9,Data!$G$108,
Z59=10,Data!G$109,
Z59=11,Data!G$110,
Z59=12,Data!G$111,
Z59=13,Data!$G$112,
Z59=14,Data!$G$113,
Z59=15,Data!$G$114,
Z59=16,Data!$G$115,
Z59=17,Data!$G$116,
Z59=18,Data!$G$117,
Z59=19,Data!$G$118,
Z59=20,Data!$G$119,
Z59=21,Data!$G$120,
Z59=0,Data!$G$121))
*K59/1000,"")</f>
        <v/>
      </c>
      <c r="AD59" s="949" t="str">
        <f>IFERROR((ifs(
Z59=1,Data!$H$100,
Z59=2,Data!$H$101,
Z59=3,Data!$H$102,
Z59=4,Data!$H$103,
Z59=5,Data!$H$104,
Z59=6,Data!$H$105,
Z59=7,Data!$H$106,
Z59=8,Data!$H$107,
Z59=9,Data!$H$108,
Z59=10,Data!H$109,
Z59=11,Data!H$110,
Z59=12,Data!H$111,
Z59=13,Data!$H$112,
Z59=14,Data!$H$113,
Z59=15,Data!$H$114,
Z59=16,Data!$H$115,
Z59=17,Data!$H$116,
Z59=18,Data!$H$117,
Z59=19,Data!$H$118,
Z59=20,Data!$H$119,
Z59=21,Data!$H$120,
Z59=0,Data!$H$121))*K59/1000,"")</f>
        <v/>
      </c>
      <c r="AE59" s="948" t="str">
        <f>IFERROR((ifs(
Z59=1,Data!$I$100,
Z59=2,Data!$I$101,
Z59=3,Data!$I$102,
Z59=4,Data!$I$103,
Z59=5,Data!$I$104,
Z59=6,Data!$I$105,
Z59=7,Data!$I$106,
Z59=8,Data!$I$107,
Z59=9,Data!$I$108,
Z59=10,Data!I$109,
Z59=11,Data!I$110,
Z59=12,Data!I$111,
Z59=13,Data!$I$112,
Z59=14,Data!$I$113,
Z59=15,Data!$I$114,
Z59=16,Data!$I$115,
Z59=17,Data!$I$116,
Z59=18,Data!$I$117,
Z59=19,Data!$I$118,
Z59=20,Data!$I$119,
Z59=21,Data!$I$120,
Z59=0,Data!$I$121)*K59/1000),"")</f>
        <v/>
      </c>
      <c r="AF59" s="947" t="str">
        <f>IFERROR((ifs(
Z59=1,Data!$J$100,
Z59=2,Data!$J$101,
Z59=3,Data!$J$102,
Z59=4,Data!$J$103,
Z59=5,Data!$J$104,
Z59=6,Data!$J$105,
Z59=7,Data!$J$106,
Z59=8,Data!$J$107,
Z59=9,Data!$J$108,
Z59=10,Data!J$109,
Z59=11,Data!J$110,
Z59=12,Data!J$111,
Z59=13,Data!J$112,
Z59=14,Data!$J$113,
Z59=15,Data!$J$114,
Z59=16,Data!$J$115,
Z59=17,Data!$J$116,
Z59=18,Data!$J$117,
Z59=19,Data!$J$118,
Z59=20,Data!$J$119,
Z59=21,Data!$J$120,
Z59=0,Data!$J$121)*K59),"")</f>
        <v/>
      </c>
      <c r="AG59" s="947" t="str">
        <f>IFERROR((ifs(
Z59=1,Data!$K$100,
Z59=2,Data!$K$101,
Z59=3,Data!$K$102,
Z59=4,Data!$K$103,
Z59=5,Data!$K$104,
Z59=6,Data!$K$105,
Z59=7,Data!$K$106,
Z59=8,Data!$K$107,
Z59=9,Data!$K$108,
Z59=10,Data!K$109,
Z59=11,Data!K$110,
Z59=12,Data!K$111,
Z59=13,Data!$K$112,
Z59=14,Data!$K$113,
Z59=15,Data!$K$114,
Z59=16,Data!$K$115,
Z59=17,Data!$K$116,
Z59=18,Data!$K$117,
Z59=19,Data!$K$118,
Z59=20,Data!$K$119,
Z59=21,Data!$K$120,
Z59=0,Data!$K$121)*K59),"")</f>
        <v/>
      </c>
      <c r="AH59" s="947" t="str">
        <f>IFERROR((ifs(
Z59=1,Data!$L$100,
Z59=2,Data!$L$101,
Z59=3,Data!$L$102,
Z59=4,Data!$L$103,
Z59=5,Data!$L$104,
Z59=6,Data!$L$105,
Z59=7,Data!$L$106,
Z59=8,Data!$L$107,
Z59=9,Data!$L$108,
Z59=10,Data!L$109,
Z59=11,Data!L$110,
Z59=12,Data!L$111,
Z59=13,Data!$L$112,
Z59=14,Data!$L$113,
Z59=15,Data!$L$114,
Z59=16,Data!$L$115,
Z59=17,Data!$L$116,
Z59=18,Data!$L$117,
Z59=19,Data!$L$118,
Z59=20,Data!$L$119,
Z59=21,Data!$L$120,
Z59=0,Data!$L$121)*K59),"")</f>
        <v/>
      </c>
      <c r="AI59" s="950" t="str">
        <f>'Registro Veh'!J71</f>
        <v/>
      </c>
      <c r="AJ59" s="950" t="str">
        <f>'Registro Veh'!M71</f>
        <v/>
      </c>
      <c r="AK59" s="951"/>
      <c r="AL59" s="951"/>
      <c r="AM59" s="951"/>
      <c r="AN59" s="951"/>
    </row>
    <row r="60">
      <c r="A60" s="941" t="str">
        <f>'Registro Veh'!B71</f>
        <v/>
      </c>
      <c r="B60" s="941" t="str">
        <f>Equipo!$F$2</f>
        <v>4.0</v>
      </c>
      <c r="C60" s="941" t="str">
        <f>Equipo!$E$14</f>
        <v/>
      </c>
      <c r="D60" s="941" t="str">
        <f>Equipo!$E$10</f>
        <v/>
      </c>
      <c r="E60" s="941" t="str">
        <f>'Registro Veh'!C71</f>
        <v/>
      </c>
      <c r="F60" s="941" t="str">
        <f>'Registro Veh'!D71</f>
        <v/>
      </c>
      <c r="G60" s="941" t="str">
        <f>'Registro Veh'!E71</f>
        <v/>
      </c>
      <c r="H60" s="941" t="str">
        <f>'Registro Veh'!F71</f>
        <v/>
      </c>
      <c r="I60" s="942" t="str">
        <f>'Registro Veh'!G71</f>
        <v/>
      </c>
      <c r="J60" s="942" t="str">
        <f>'Registro Veh'!I71</f>
        <v/>
      </c>
      <c r="K60" s="942" t="str">
        <f>'Registro Veh'!K71</f>
        <v/>
      </c>
      <c r="L60" s="942" t="str">
        <f>'Registro Veh'!L71</f>
        <v/>
      </c>
      <c r="M60" s="942" t="str">
        <f>'Registro Veh'!N71</f>
        <v/>
      </c>
      <c r="N60" s="943" t="str">
        <f>IFERROR(IFS(E60='BBDD R'!$F$2,'BBDD R'!$G$2,E60='BBDD R'!$F$3,'BBDD R'!$G$3,E60='BBDD R'!$F$4,'BBDD R'!$G$4,E60='BBDD R'!$F$5,'BBDD R'!$G$5,E60='BBDD R'!$F$6,'BBDD R'!$G$6,E60='BBDD R'!$F$7,'BBDD R'!$G$7),"")</f>
        <v/>
      </c>
      <c r="O60" s="943" t="str">
        <f>IFERROR(IFS(E60='BBDD R'!$F$2,'BBDD R'!$H$2,E60='BBDD R'!$F$3,'BBDD R'!$H$3,E60='BBDD R'!$F$4,'BBDD R'!$H$4,E60='BBDD R'!$F$5,'BBDD R'!$H$5,E60='BBDD R'!$F$6,'BBDD R'!$H$6,E60='BBDD R'!$F$7,'BBDD R'!$H$7),"")</f>
        <v/>
      </c>
      <c r="P60" s="944" t="str">
        <f>IFERROR(IFS(E60='BBDD R'!$F$2,'BBDD R'!$I$2,E60='BBDD R'!$F$3,'BBDD R'!$I$3,E60='BBDD R'!$F$4,'BBDD R'!$I$4,E60='BBDD R'!$F$5,'BBDD R'!$I$5,E60='BBDD R'!$F$6,'BBDD R'!$I$6,E60='BBDD R'!$F$7,'BBDD R'!$I$7),"")</f>
        <v/>
      </c>
      <c r="Q60" s="945" t="str">
        <f>IFERROR(IFS(E60='BBDD R'!$F$2,'BBDD R'!$J$2,E60='BBDD R'!$F$3,'BBDD R'!$J$3,E60='BBDD R'!$F$4,'BBDD R'!$J$4,E60='BBDD R'!$F$5,'BBDD R'!$J$5,E60='BBDD R'!$F$6,'BBDD R'!$J$6,E60='BBDD R'!$F$7,'BBDD R'!$J$7))</f>
        <v/>
      </c>
      <c r="R60" s="945" t="str">
        <f>IFERROR(IFS(E60='BBDD R'!$F$2,'BBDD R'!$K$2,E60='BBDD R'!$F$3,'BBDD R'!$K$3,E60='BBDD R'!$F$4,'BBDD R'!$K$4,E60='BBDD R'!$F$5,'BBDD R'!$K$5,E60='BBDD R'!$F$6,'BBDD R'!$K$6,E60='BBDD R'!$F$7,'BBDD R'!$K$7),"")</f>
        <v/>
      </c>
      <c r="S60" s="944" t="str">
        <f>IFERROR(IFS(E60='BBDD R'!$F$2,'BBDD R'!$L$2,E60='BBDD R'!$F$3,'BBDD R'!$L$3,E60='BBDD R'!$F$4,'BBDD R'!$L$4,E60='BBDD R'!$F$5,'BBDD R'!$L$5,E60='BBDD R'!$F$6,'BBDD R'!$L$6,E60='BBDD R'!$F$7,'BBDD R'!$L$7),"")</f>
        <v/>
      </c>
      <c r="T60" s="944" t="str">
        <f>IFERROR(IFS(E60='BBDD R'!$F$2,'BBDD R'!$M$2,E60='BBDD R'!$F$3,'BBDD R'!$M$3,E60='BBDD R'!$F$4,'BBDD R'!$M$4,E60='BBDD R'!$F$5,'BBDD R'!$M$5,E60='BBDD R'!$F$6,'BBDD R'!$M$6,E60='BBDD R'!$F$7,'BBDD R'!$M$7),"")</f>
        <v/>
      </c>
      <c r="U60" s="944" t="str">
        <f>IFERROR(IFS(E60='BBDD R'!$F$2,'BBDD R'!$N$2,E60='BBDD R'!$F$3,'BBDD R'!$N$3,E60='BBDD R'!$F$4,'BBDD R'!$N$4,E60='BBDD R'!$F$5,'BBDD R'!$N$5,E60='BBDD R'!$F$6,'BBDD R'!$N$6,E60='BBDD R'!$F$7,'BBDD R'!$N$7),"")</f>
        <v/>
      </c>
      <c r="V60" s="944" t="str">
        <f>IFERROR(IFS(E60='BBDD R'!$F$2,'BBDD R'!$O$2,E60='BBDD R'!$F$3,'BBDD R'!$O$3,E60='BBDD R'!$F$4,'BBDD R'!$O$4,E60='BBDD R'!$F$5,'BBDD R'!$O$5,E60='BBDD R'!$F$6,'BBDD R'!$O$6,E60='BBDD R'!$F$7,'BBDD R'!$O$7),"")</f>
        <v/>
      </c>
      <c r="W60" s="946" t="str">
        <f>IFERROR(IFS(E60='BBDD R'!$F$2,'BBDD R'!$P$2,E60='BBDD R'!$F$3,'BBDD R'!$P$3,E60='BBDD R'!$F$4,'BBDD R'!$P$4,E60='BBDD R'!$F$5,'BBDD R'!$P$5,E60='BBDD R'!$F$6,'BBDD R'!$P$6,E60='BBDD R'!$F$7,'BBDD R'!$P$7),"")</f>
        <v/>
      </c>
      <c r="X60" s="944" t="str">
        <f>IFERROR(IFS(E60='BBDD R'!$F$2,'BBDD R'!$Q$2,E60='BBDD R'!$F$3,'BBDD R'!$Q$3,E60='BBDD R'!$F$4,'BBDD R'!$Q$4,E60='BBDD R'!$F$5,'BBDD R'!$Q$5,E60='BBDD R'!$F$6,'BBDD R'!$Q$6,E60='BBDD R'!$F$7,'BBDD R'!$Q$7),"")</f>
        <v/>
      </c>
      <c r="Y60" s="944" t="str">
        <f>IFERROR(IFS(E60='BBDD R'!$F$2,'BBDD R'!$R$2,E60='BBDD R'!$F$3,'BBDD R'!$R$3,E60='BBDD R'!$F$4,'BBDD R'!$R$4,E60='BBDD R'!$F$5,'BBDD R'!$R$5,E60='BBDD R'!$F$6,'BBDD R'!$R$6,E60='BBDD R'!$F$7,'BBDD R'!$R$7),"")</f>
        <v/>
      </c>
      <c r="Z60" s="944" t="str">
        <f t="array" ref="Z60">IFERROR(ifs(AND(M60="Gasolina",O60="Vehículo Liviano (Sedán, Compacto)"),1
,AND(M60="Gasolina",O60="Vehículo Liviano (SUV, Jeep, Station Wagon)"),2
,AND(M60="Gasolina",O60="Utilitario, Furgón"),3
,AND(M60="Gasolina",O60="Camioneta 4x2"),4
,AND(M60="Gasolina",O60="Camioneta 4x4"),5
,AND(M60="Gasolina",O60="Camión liviano (hasta 3.5 ton)"),6
,AND(M60="Gasolina",O60="Camión mediano"),7
,AND(M60="Gasolina",O60="Camión pesado"),8
,AND(M60="Gasolina",O60="Maquinaria"),9
,AND(M60="Gasolina",O60="Otro (especifique): "),10
,AND(M60="Diesel",O60="Vehículo Liviano (Sedán, Compacto)"),11
,AND(M60="Diesel",O60="Vehículo Liviano (SUV, Jeep, Station Wagon)"),12
,AND(M60="Diesel",O60="Utilitario, Furgón"),13
,AND(M60="Diesel",O60="Camioneta 4x2"),14
,AND(M60="Diesel",O60="Camioneta 4x4"),15
,AND(M60="Diesel",O60="Camión liviano (hasta 3.5 ton)"),16
,AND(M60="Diesel",O60="Camión mediano"),17
,AND(M60="Diesel",O60="Camión pesado"),18
,AND(M60="Diesel",O60="Maquinaria"),19
,AND(M60="Diesel",O60="Otro (especifique): "),20
,O60="Selecciona...",21),"")</f>
        <v/>
      </c>
      <c r="AA60" s="947" t="str">
        <f>IFERROR((ifs(Z60=1,Data!$D$100,Z60=2,Data!$D$101,Z60=3,Data!$D$102,Z60=4,Data!$D$103,Z60=5,Data!$D$104,Z60=6,Data!$D$105,Z60=7,Data!$D$106,Z60=8,Data!$D$107,Z60=9,Data!$D$108,Z60=10,Data!$D$109,Z60=11,Data!$D$110,Z60=12,Data!$D$111,Z60=13,Data!$D$112,Z60=14,Data!$D$113,Z60=15,Data!$D$114,Z60=16,Data!$D$115,Z60=17,Data!$D$116,Z60=18,Data!$D$117,Z60=19,Data!$D$118,Z60=20,Data!$D$119,Z60=21,Data!$D$120,Z60=0,Data!$D$121))*K60,"")</f>
        <v/>
      </c>
      <c r="AB60" s="947" t="str">
        <f>IFERROR((ifs(Z60=1,Data!$E$100,Z60=2,Data!$E$101,Z60=3,Data!$E$102,Z60=4,Data!$E$103,Z60=5,Data!$E$104,Z60=6,Data!$E$105,Z60=7,Data!$E$106,Z60=8,Data!$E$107,Z60=9,Data!$E$108,Z60=10,Data!$E$109,Z60=11,Data!$E$110,Z60=12,Data!$E$111,Z60=13,Data!$E$112,Z60=14,Data!$E$113,Z60=15,Data!$E$114,Z60=16,Data!$E$115,Z60=17,Data!$E$116,Z60=18,Data!$E$117,Z60=19,Data!$E$118,Z60=20,Data!$E$119,Z60=21,Data!$E$120,Z60=0,Data!$E$121))*K60/1000,"")</f>
        <v/>
      </c>
      <c r="AC60" s="948" t="str">
        <f>IFERROR((ifs(
Z60=1,Data!$G$100,
Z60=2,Data!$G$101,
Z60=3,Data!$G$102,
Z60=4,Data!$G$103,
Z60=5,Data!$G$104,
Z60=6,Data!$G$105,
Z60=7,Data!$G$106,
Z60=8,Data!$G$107,
Z60=9,Data!$G$108,
Z60=10,Data!G$109,
Z60=11,Data!G$110,
Z60=12,Data!G$111,
Z60=13,Data!$G$112,
Z60=14,Data!$G$113,
Z60=15,Data!$G$114,
Z60=16,Data!$G$115,
Z60=17,Data!$G$116,
Z60=18,Data!$G$117,
Z60=19,Data!$G$118,
Z60=20,Data!$G$119,
Z60=21,Data!$G$120,
Z60=0,Data!$G$121))
*K60/1000,"")</f>
        <v/>
      </c>
      <c r="AD60" s="949" t="str">
        <f>IFERROR((ifs(
Z60=1,Data!$H$100,
Z60=2,Data!$H$101,
Z60=3,Data!$H$102,
Z60=4,Data!$H$103,
Z60=5,Data!$H$104,
Z60=6,Data!$H$105,
Z60=7,Data!$H$106,
Z60=8,Data!$H$107,
Z60=9,Data!$H$108,
Z60=10,Data!H$109,
Z60=11,Data!H$110,
Z60=12,Data!H$111,
Z60=13,Data!$H$112,
Z60=14,Data!$H$113,
Z60=15,Data!$H$114,
Z60=16,Data!$H$115,
Z60=17,Data!$H$116,
Z60=18,Data!$H$117,
Z60=19,Data!$H$118,
Z60=20,Data!$H$119,
Z60=21,Data!$H$120,
Z60=0,Data!$H$121))*K60/1000,"")</f>
        <v/>
      </c>
      <c r="AE60" s="948" t="str">
        <f>IFERROR((ifs(
Z60=1,Data!$I$100,
Z60=2,Data!$I$101,
Z60=3,Data!$I$102,
Z60=4,Data!$I$103,
Z60=5,Data!$I$104,
Z60=6,Data!$I$105,
Z60=7,Data!$I$106,
Z60=8,Data!$I$107,
Z60=9,Data!$I$108,
Z60=10,Data!I$109,
Z60=11,Data!I$110,
Z60=12,Data!I$111,
Z60=13,Data!$I$112,
Z60=14,Data!$I$113,
Z60=15,Data!$I$114,
Z60=16,Data!$I$115,
Z60=17,Data!$I$116,
Z60=18,Data!$I$117,
Z60=19,Data!$I$118,
Z60=20,Data!$I$119,
Z60=21,Data!$I$120,
Z60=0,Data!$I$121)*K60/1000),"")</f>
        <v/>
      </c>
      <c r="AF60" s="947" t="str">
        <f>IFERROR((ifs(
Z60=1,Data!$J$100,
Z60=2,Data!$J$101,
Z60=3,Data!$J$102,
Z60=4,Data!$J$103,
Z60=5,Data!$J$104,
Z60=6,Data!$J$105,
Z60=7,Data!$J$106,
Z60=8,Data!$J$107,
Z60=9,Data!$J$108,
Z60=10,Data!J$109,
Z60=11,Data!J$110,
Z60=12,Data!J$111,
Z60=13,Data!J$112,
Z60=14,Data!$J$113,
Z60=15,Data!$J$114,
Z60=16,Data!$J$115,
Z60=17,Data!$J$116,
Z60=18,Data!$J$117,
Z60=19,Data!$J$118,
Z60=20,Data!$J$119,
Z60=21,Data!$J$120,
Z60=0,Data!$J$121)*K60),"")</f>
        <v/>
      </c>
      <c r="AG60" s="947" t="str">
        <f>IFERROR((ifs(
Z60=1,Data!$K$100,
Z60=2,Data!$K$101,
Z60=3,Data!$K$102,
Z60=4,Data!$K$103,
Z60=5,Data!$K$104,
Z60=6,Data!$K$105,
Z60=7,Data!$K$106,
Z60=8,Data!$K$107,
Z60=9,Data!$K$108,
Z60=10,Data!K$109,
Z60=11,Data!K$110,
Z60=12,Data!K$111,
Z60=13,Data!$K$112,
Z60=14,Data!$K$113,
Z60=15,Data!$K$114,
Z60=16,Data!$K$115,
Z60=17,Data!$K$116,
Z60=18,Data!$K$117,
Z60=19,Data!$K$118,
Z60=20,Data!$K$119,
Z60=21,Data!$K$120,
Z60=0,Data!$K$121)*K60),"")</f>
        <v/>
      </c>
      <c r="AH60" s="947" t="str">
        <f>IFERROR((ifs(
Z60=1,Data!$L$100,
Z60=2,Data!$L$101,
Z60=3,Data!$L$102,
Z60=4,Data!$L$103,
Z60=5,Data!$L$104,
Z60=6,Data!$L$105,
Z60=7,Data!$L$106,
Z60=8,Data!$L$107,
Z60=9,Data!$L$108,
Z60=10,Data!L$109,
Z60=11,Data!L$110,
Z60=12,Data!L$111,
Z60=13,Data!$L$112,
Z60=14,Data!$L$113,
Z60=15,Data!$L$114,
Z60=16,Data!$L$115,
Z60=17,Data!$L$116,
Z60=18,Data!$L$117,
Z60=19,Data!$L$118,
Z60=20,Data!$L$119,
Z60=21,Data!$L$120,
Z60=0,Data!$L$121)*K60),"")</f>
        <v/>
      </c>
      <c r="AI60" s="950" t="str">
        <f>'Registro Veh'!J72</f>
        <v/>
      </c>
      <c r="AJ60" s="950" t="str">
        <f>'Registro Veh'!M72</f>
        <v/>
      </c>
      <c r="AK60" s="951"/>
      <c r="AL60" s="951"/>
      <c r="AM60" s="951"/>
      <c r="AN60" s="951"/>
    </row>
    <row r="61">
      <c r="A61" s="941" t="str">
        <f>'Registro Veh'!B72</f>
        <v/>
      </c>
      <c r="B61" s="941" t="str">
        <f>Equipo!$F$2</f>
        <v>4.0</v>
      </c>
      <c r="C61" s="941" t="str">
        <f>Equipo!$E$14</f>
        <v/>
      </c>
      <c r="D61" s="941" t="str">
        <f>Equipo!$E$10</f>
        <v/>
      </c>
      <c r="E61" s="941" t="str">
        <f>'Registro Veh'!C72</f>
        <v/>
      </c>
      <c r="F61" s="941" t="str">
        <f>'Registro Veh'!D72</f>
        <v/>
      </c>
      <c r="G61" s="941" t="str">
        <f>'Registro Veh'!E72</f>
        <v/>
      </c>
      <c r="H61" s="941" t="str">
        <f>'Registro Veh'!F72</f>
        <v/>
      </c>
      <c r="I61" s="942" t="str">
        <f>'Registro Veh'!G72</f>
        <v/>
      </c>
      <c r="J61" s="942" t="str">
        <f>'Registro Veh'!I72</f>
        <v/>
      </c>
      <c r="K61" s="942" t="str">
        <f>'Registro Veh'!K72</f>
        <v/>
      </c>
      <c r="L61" s="942" t="str">
        <f>'Registro Veh'!L72</f>
        <v/>
      </c>
      <c r="M61" s="942" t="str">
        <f>'Registro Veh'!N72</f>
        <v/>
      </c>
      <c r="N61" s="943" t="str">
        <f>IFERROR(IFS(E61='BBDD R'!$F$2,'BBDD R'!$G$2,E61='BBDD R'!$F$3,'BBDD R'!$G$3,E61='BBDD R'!$F$4,'BBDD R'!$G$4,E61='BBDD R'!$F$5,'BBDD R'!$G$5,E61='BBDD R'!$F$6,'BBDD R'!$G$6,E61='BBDD R'!$F$7,'BBDD R'!$G$7),"")</f>
        <v/>
      </c>
      <c r="O61" s="943" t="str">
        <f>IFERROR(IFS(E61='BBDD R'!$F$2,'BBDD R'!$H$2,E61='BBDD R'!$F$3,'BBDD R'!$H$3,E61='BBDD R'!$F$4,'BBDD R'!$H$4,E61='BBDD R'!$F$5,'BBDD R'!$H$5,E61='BBDD R'!$F$6,'BBDD R'!$H$6,E61='BBDD R'!$F$7,'BBDD R'!$H$7),"")</f>
        <v/>
      </c>
      <c r="P61" s="944" t="str">
        <f>IFERROR(IFS(E61='BBDD R'!$F$2,'BBDD R'!$I$2,E61='BBDD R'!$F$3,'BBDD R'!$I$3,E61='BBDD R'!$F$4,'BBDD R'!$I$4,E61='BBDD R'!$F$5,'BBDD R'!$I$5,E61='BBDD R'!$F$6,'BBDD R'!$I$6,E61='BBDD R'!$F$7,'BBDD R'!$I$7),"")</f>
        <v/>
      </c>
      <c r="Q61" s="945" t="str">
        <f>IFERROR(IFS(E61='BBDD R'!$F$2,'BBDD R'!$J$2,E61='BBDD R'!$F$3,'BBDD R'!$J$3,E61='BBDD R'!$F$4,'BBDD R'!$J$4,E61='BBDD R'!$F$5,'BBDD R'!$J$5,E61='BBDD R'!$F$6,'BBDD R'!$J$6,E61='BBDD R'!$F$7,'BBDD R'!$J$7))</f>
        <v/>
      </c>
      <c r="R61" s="945" t="str">
        <f>IFERROR(IFS(E61='BBDD R'!$F$2,'BBDD R'!$K$2,E61='BBDD R'!$F$3,'BBDD R'!$K$3,E61='BBDD R'!$F$4,'BBDD R'!$K$4,E61='BBDD R'!$F$5,'BBDD R'!$K$5,E61='BBDD R'!$F$6,'BBDD R'!$K$6,E61='BBDD R'!$F$7,'BBDD R'!$K$7),"")</f>
        <v/>
      </c>
      <c r="S61" s="944" t="str">
        <f>IFERROR(IFS(E61='BBDD R'!$F$2,'BBDD R'!$L$2,E61='BBDD R'!$F$3,'BBDD R'!$L$3,E61='BBDD R'!$F$4,'BBDD R'!$L$4,E61='BBDD R'!$F$5,'BBDD R'!$L$5,E61='BBDD R'!$F$6,'BBDD R'!$L$6,E61='BBDD R'!$F$7,'BBDD R'!$L$7),"")</f>
        <v/>
      </c>
      <c r="T61" s="944" t="str">
        <f>IFERROR(IFS(E61='BBDD R'!$F$2,'BBDD R'!$M$2,E61='BBDD R'!$F$3,'BBDD R'!$M$3,E61='BBDD R'!$F$4,'BBDD R'!$M$4,E61='BBDD R'!$F$5,'BBDD R'!$M$5,E61='BBDD R'!$F$6,'BBDD R'!$M$6,E61='BBDD R'!$F$7,'BBDD R'!$M$7),"")</f>
        <v/>
      </c>
      <c r="U61" s="944" t="str">
        <f>IFERROR(IFS(E61='BBDD R'!$F$2,'BBDD R'!$N$2,E61='BBDD R'!$F$3,'BBDD R'!$N$3,E61='BBDD R'!$F$4,'BBDD R'!$N$4,E61='BBDD R'!$F$5,'BBDD R'!$N$5,E61='BBDD R'!$F$6,'BBDD R'!$N$6,E61='BBDD R'!$F$7,'BBDD R'!$N$7),"")</f>
        <v/>
      </c>
      <c r="V61" s="944" t="str">
        <f>IFERROR(IFS(E61='BBDD R'!$F$2,'BBDD R'!$O$2,E61='BBDD R'!$F$3,'BBDD R'!$O$3,E61='BBDD R'!$F$4,'BBDD R'!$O$4,E61='BBDD R'!$F$5,'BBDD R'!$O$5,E61='BBDD R'!$F$6,'BBDD R'!$O$6,E61='BBDD R'!$F$7,'BBDD R'!$O$7),"")</f>
        <v/>
      </c>
      <c r="W61" s="946" t="str">
        <f>IFERROR(IFS(E61='BBDD R'!$F$2,'BBDD R'!$P$2,E61='BBDD R'!$F$3,'BBDD R'!$P$3,E61='BBDD R'!$F$4,'BBDD R'!$P$4,E61='BBDD R'!$F$5,'BBDD R'!$P$5,E61='BBDD R'!$F$6,'BBDD R'!$P$6,E61='BBDD R'!$F$7,'BBDD R'!$P$7),"")</f>
        <v/>
      </c>
      <c r="X61" s="944" t="str">
        <f>IFERROR(IFS(E61='BBDD R'!$F$2,'BBDD R'!$Q$2,E61='BBDD R'!$F$3,'BBDD R'!$Q$3,E61='BBDD R'!$F$4,'BBDD R'!$Q$4,E61='BBDD R'!$F$5,'BBDD R'!$Q$5,E61='BBDD R'!$F$6,'BBDD R'!$Q$6,E61='BBDD R'!$F$7,'BBDD R'!$Q$7),"")</f>
        <v/>
      </c>
      <c r="Y61" s="944" t="str">
        <f>IFERROR(IFS(E61='BBDD R'!$F$2,'BBDD R'!$R$2,E61='BBDD R'!$F$3,'BBDD R'!$R$3,E61='BBDD R'!$F$4,'BBDD R'!$R$4,E61='BBDD R'!$F$5,'BBDD R'!$R$5,E61='BBDD R'!$F$6,'BBDD R'!$R$6,E61='BBDD R'!$F$7,'BBDD R'!$R$7),"")</f>
        <v/>
      </c>
      <c r="Z61" s="944" t="str">
        <f t="array" ref="Z61">IFERROR(ifs(AND(M61="Gasolina",O61="Vehículo Liviano (Sedán, Compacto)"),1
,AND(M61="Gasolina",O61="Vehículo Liviano (SUV, Jeep, Station Wagon)"),2
,AND(M61="Gasolina",O61="Utilitario, Furgón"),3
,AND(M61="Gasolina",O61="Camioneta 4x2"),4
,AND(M61="Gasolina",O61="Camioneta 4x4"),5
,AND(M61="Gasolina",O61="Camión liviano (hasta 3.5 ton)"),6
,AND(M61="Gasolina",O61="Camión mediano"),7
,AND(M61="Gasolina",O61="Camión pesado"),8
,AND(M61="Gasolina",O61="Maquinaria"),9
,AND(M61="Gasolina",O61="Otro (especifique): "),10
,AND(M61="Diesel",O61="Vehículo Liviano (Sedán, Compacto)"),11
,AND(M61="Diesel",O61="Vehículo Liviano (SUV, Jeep, Station Wagon)"),12
,AND(M61="Diesel",O61="Utilitario, Furgón"),13
,AND(M61="Diesel",O61="Camioneta 4x2"),14
,AND(M61="Diesel",O61="Camioneta 4x4"),15
,AND(M61="Diesel",O61="Camión liviano (hasta 3.5 ton)"),16
,AND(M61="Diesel",O61="Camión mediano"),17
,AND(M61="Diesel",O61="Camión pesado"),18
,AND(M61="Diesel",O61="Maquinaria"),19
,AND(M61="Diesel",O61="Otro (especifique): "),20
,O61="Selecciona...",21),"")</f>
        <v/>
      </c>
      <c r="AA61" s="947" t="str">
        <f>IFERROR((ifs(Z61=1,Data!$D$100,Z61=2,Data!$D$101,Z61=3,Data!$D$102,Z61=4,Data!$D$103,Z61=5,Data!$D$104,Z61=6,Data!$D$105,Z61=7,Data!$D$106,Z61=8,Data!$D$107,Z61=9,Data!$D$108,Z61=10,Data!$D$109,Z61=11,Data!$D$110,Z61=12,Data!$D$111,Z61=13,Data!$D$112,Z61=14,Data!$D$113,Z61=15,Data!$D$114,Z61=16,Data!$D$115,Z61=17,Data!$D$116,Z61=18,Data!$D$117,Z61=19,Data!$D$118,Z61=20,Data!$D$119,Z61=21,Data!$D$120,Z61=0,Data!$D$121))*K61,"")</f>
        <v/>
      </c>
      <c r="AB61" s="947" t="str">
        <f>IFERROR((ifs(Z61=1,Data!$E$100,Z61=2,Data!$E$101,Z61=3,Data!$E$102,Z61=4,Data!$E$103,Z61=5,Data!$E$104,Z61=6,Data!$E$105,Z61=7,Data!$E$106,Z61=8,Data!$E$107,Z61=9,Data!$E$108,Z61=10,Data!$E$109,Z61=11,Data!$E$110,Z61=12,Data!$E$111,Z61=13,Data!$E$112,Z61=14,Data!$E$113,Z61=15,Data!$E$114,Z61=16,Data!$E$115,Z61=17,Data!$E$116,Z61=18,Data!$E$117,Z61=19,Data!$E$118,Z61=20,Data!$E$119,Z61=21,Data!$E$120,Z61=0,Data!$E$121))*K61/1000,"")</f>
        <v/>
      </c>
      <c r="AC61" s="948" t="str">
        <f>IFERROR((ifs(
Z61=1,Data!$G$100,
Z61=2,Data!$G$101,
Z61=3,Data!$G$102,
Z61=4,Data!$G$103,
Z61=5,Data!$G$104,
Z61=6,Data!$G$105,
Z61=7,Data!$G$106,
Z61=8,Data!$G$107,
Z61=9,Data!$G$108,
Z61=10,Data!G$109,
Z61=11,Data!G$110,
Z61=12,Data!G$111,
Z61=13,Data!$G$112,
Z61=14,Data!$G$113,
Z61=15,Data!$G$114,
Z61=16,Data!$G$115,
Z61=17,Data!$G$116,
Z61=18,Data!$G$117,
Z61=19,Data!$G$118,
Z61=20,Data!$G$119,
Z61=21,Data!$G$120,
Z61=0,Data!$G$121))
*K61/1000,"")</f>
        <v/>
      </c>
      <c r="AD61" s="949" t="str">
        <f>IFERROR((ifs(
Z61=1,Data!$H$100,
Z61=2,Data!$H$101,
Z61=3,Data!$H$102,
Z61=4,Data!$H$103,
Z61=5,Data!$H$104,
Z61=6,Data!$H$105,
Z61=7,Data!$H$106,
Z61=8,Data!$H$107,
Z61=9,Data!$H$108,
Z61=10,Data!H$109,
Z61=11,Data!H$110,
Z61=12,Data!H$111,
Z61=13,Data!$H$112,
Z61=14,Data!$H$113,
Z61=15,Data!$H$114,
Z61=16,Data!$H$115,
Z61=17,Data!$H$116,
Z61=18,Data!$H$117,
Z61=19,Data!$H$118,
Z61=20,Data!$H$119,
Z61=21,Data!$H$120,
Z61=0,Data!$H$121))*K61/1000,"")</f>
        <v/>
      </c>
      <c r="AE61" s="948" t="str">
        <f>IFERROR((ifs(
Z61=1,Data!$I$100,
Z61=2,Data!$I$101,
Z61=3,Data!$I$102,
Z61=4,Data!$I$103,
Z61=5,Data!$I$104,
Z61=6,Data!$I$105,
Z61=7,Data!$I$106,
Z61=8,Data!$I$107,
Z61=9,Data!$I$108,
Z61=10,Data!I$109,
Z61=11,Data!I$110,
Z61=12,Data!I$111,
Z61=13,Data!$I$112,
Z61=14,Data!$I$113,
Z61=15,Data!$I$114,
Z61=16,Data!$I$115,
Z61=17,Data!$I$116,
Z61=18,Data!$I$117,
Z61=19,Data!$I$118,
Z61=20,Data!$I$119,
Z61=21,Data!$I$120,
Z61=0,Data!$I$121)*K61/1000),"")</f>
        <v/>
      </c>
      <c r="AF61" s="947" t="str">
        <f>IFERROR((ifs(
Z61=1,Data!$J$100,
Z61=2,Data!$J$101,
Z61=3,Data!$J$102,
Z61=4,Data!$J$103,
Z61=5,Data!$J$104,
Z61=6,Data!$J$105,
Z61=7,Data!$J$106,
Z61=8,Data!$J$107,
Z61=9,Data!$J$108,
Z61=10,Data!J$109,
Z61=11,Data!J$110,
Z61=12,Data!J$111,
Z61=13,Data!J$112,
Z61=14,Data!$J$113,
Z61=15,Data!$J$114,
Z61=16,Data!$J$115,
Z61=17,Data!$J$116,
Z61=18,Data!$J$117,
Z61=19,Data!$J$118,
Z61=20,Data!$J$119,
Z61=21,Data!$J$120,
Z61=0,Data!$J$121)*K61),"")</f>
        <v/>
      </c>
      <c r="AG61" s="947" t="str">
        <f>IFERROR((ifs(
Z61=1,Data!$K$100,
Z61=2,Data!$K$101,
Z61=3,Data!$K$102,
Z61=4,Data!$K$103,
Z61=5,Data!$K$104,
Z61=6,Data!$K$105,
Z61=7,Data!$K$106,
Z61=8,Data!$K$107,
Z61=9,Data!$K$108,
Z61=10,Data!K$109,
Z61=11,Data!K$110,
Z61=12,Data!K$111,
Z61=13,Data!$K$112,
Z61=14,Data!$K$113,
Z61=15,Data!$K$114,
Z61=16,Data!$K$115,
Z61=17,Data!$K$116,
Z61=18,Data!$K$117,
Z61=19,Data!$K$118,
Z61=20,Data!$K$119,
Z61=21,Data!$K$120,
Z61=0,Data!$K$121)*K61),"")</f>
        <v/>
      </c>
      <c r="AH61" s="947" t="str">
        <f>IFERROR((ifs(
Z61=1,Data!$L$100,
Z61=2,Data!$L$101,
Z61=3,Data!$L$102,
Z61=4,Data!$L$103,
Z61=5,Data!$L$104,
Z61=6,Data!$L$105,
Z61=7,Data!$L$106,
Z61=8,Data!$L$107,
Z61=9,Data!$L$108,
Z61=10,Data!L$109,
Z61=11,Data!L$110,
Z61=12,Data!L$111,
Z61=13,Data!$L$112,
Z61=14,Data!$L$113,
Z61=15,Data!$L$114,
Z61=16,Data!$L$115,
Z61=17,Data!$L$116,
Z61=18,Data!$L$117,
Z61=19,Data!$L$118,
Z61=20,Data!$L$119,
Z61=21,Data!$L$120,
Z61=0,Data!$L$121)*K61),"")</f>
        <v/>
      </c>
      <c r="AI61" s="950" t="str">
        <f>'Registro Veh'!J73</f>
        <v/>
      </c>
      <c r="AJ61" s="950" t="str">
        <f>'Registro Veh'!M73</f>
        <v/>
      </c>
      <c r="AK61" s="951"/>
      <c r="AL61" s="951"/>
      <c r="AM61" s="951"/>
      <c r="AN61" s="951"/>
    </row>
    <row r="62">
      <c r="A62" s="941" t="str">
        <f>'Registro Veh'!B73</f>
        <v/>
      </c>
      <c r="B62" s="941" t="str">
        <f>Equipo!$F$2</f>
        <v>4.0</v>
      </c>
      <c r="C62" s="941" t="str">
        <f>Equipo!$E$14</f>
        <v/>
      </c>
      <c r="D62" s="941" t="str">
        <f>Equipo!$E$10</f>
        <v/>
      </c>
      <c r="E62" s="941" t="str">
        <f>'Registro Veh'!C73</f>
        <v/>
      </c>
      <c r="F62" s="941" t="str">
        <f>'Registro Veh'!D73</f>
        <v/>
      </c>
      <c r="G62" s="941" t="str">
        <f>'Registro Veh'!E73</f>
        <v/>
      </c>
      <c r="H62" s="941" t="str">
        <f>'Registro Veh'!F73</f>
        <v/>
      </c>
      <c r="I62" s="942" t="str">
        <f>'Registro Veh'!G73</f>
        <v/>
      </c>
      <c r="J62" s="942" t="str">
        <f>'Registro Veh'!I73</f>
        <v/>
      </c>
      <c r="K62" s="942" t="str">
        <f>'Registro Veh'!K73</f>
        <v/>
      </c>
      <c r="L62" s="942" t="str">
        <f>'Registro Veh'!L73</f>
        <v/>
      </c>
      <c r="M62" s="942" t="str">
        <f>'Registro Veh'!N73</f>
        <v/>
      </c>
      <c r="N62" s="943" t="str">
        <f>IFERROR(IFS(E62='BBDD R'!$F$2,'BBDD R'!$G$2,E62='BBDD R'!$F$3,'BBDD R'!$G$3,E62='BBDD R'!$F$4,'BBDD R'!$G$4,E62='BBDD R'!$F$5,'BBDD R'!$G$5,E62='BBDD R'!$F$6,'BBDD R'!$G$6,E62='BBDD R'!$F$7,'BBDD R'!$G$7),"")</f>
        <v/>
      </c>
      <c r="O62" s="943" t="str">
        <f>IFERROR(IFS(E62='BBDD R'!$F$2,'BBDD R'!$H$2,E62='BBDD R'!$F$3,'BBDD R'!$H$3,E62='BBDD R'!$F$4,'BBDD R'!$H$4,E62='BBDD R'!$F$5,'BBDD R'!$H$5,E62='BBDD R'!$F$6,'BBDD R'!$H$6,E62='BBDD R'!$F$7,'BBDD R'!$H$7),"")</f>
        <v/>
      </c>
      <c r="P62" s="944" t="str">
        <f>IFERROR(IFS(E62='BBDD R'!$F$2,'BBDD R'!$I$2,E62='BBDD R'!$F$3,'BBDD R'!$I$3,E62='BBDD R'!$F$4,'BBDD R'!$I$4,E62='BBDD R'!$F$5,'BBDD R'!$I$5,E62='BBDD R'!$F$6,'BBDD R'!$I$6,E62='BBDD R'!$F$7,'BBDD R'!$I$7),"")</f>
        <v/>
      </c>
      <c r="Q62" s="945" t="str">
        <f>IFERROR(IFS(E62='BBDD R'!$F$2,'BBDD R'!$J$2,E62='BBDD R'!$F$3,'BBDD R'!$J$3,E62='BBDD R'!$F$4,'BBDD R'!$J$4,E62='BBDD R'!$F$5,'BBDD R'!$J$5,E62='BBDD R'!$F$6,'BBDD R'!$J$6,E62='BBDD R'!$F$7,'BBDD R'!$J$7))</f>
        <v/>
      </c>
      <c r="R62" s="945" t="str">
        <f>IFERROR(IFS(E62='BBDD R'!$F$2,'BBDD R'!$K$2,E62='BBDD R'!$F$3,'BBDD R'!$K$3,E62='BBDD R'!$F$4,'BBDD R'!$K$4,E62='BBDD R'!$F$5,'BBDD R'!$K$5,E62='BBDD R'!$F$6,'BBDD R'!$K$6,E62='BBDD R'!$F$7,'BBDD R'!$K$7),"")</f>
        <v/>
      </c>
      <c r="S62" s="944" t="str">
        <f>IFERROR(IFS(E62='BBDD R'!$F$2,'BBDD R'!$L$2,E62='BBDD R'!$F$3,'BBDD R'!$L$3,E62='BBDD R'!$F$4,'BBDD R'!$L$4,E62='BBDD R'!$F$5,'BBDD R'!$L$5,E62='BBDD R'!$F$6,'BBDD R'!$L$6,E62='BBDD R'!$F$7,'BBDD R'!$L$7),"")</f>
        <v/>
      </c>
      <c r="T62" s="944" t="str">
        <f>IFERROR(IFS(E62='BBDD R'!$F$2,'BBDD R'!$M$2,E62='BBDD R'!$F$3,'BBDD R'!$M$3,E62='BBDD R'!$F$4,'BBDD R'!$M$4,E62='BBDD R'!$F$5,'BBDD R'!$M$5,E62='BBDD R'!$F$6,'BBDD R'!$M$6,E62='BBDD R'!$F$7,'BBDD R'!$M$7),"")</f>
        <v/>
      </c>
      <c r="U62" s="944" t="str">
        <f>IFERROR(IFS(E62='BBDD R'!$F$2,'BBDD R'!$N$2,E62='BBDD R'!$F$3,'BBDD R'!$N$3,E62='BBDD R'!$F$4,'BBDD R'!$N$4,E62='BBDD R'!$F$5,'BBDD R'!$N$5,E62='BBDD R'!$F$6,'BBDD R'!$N$6,E62='BBDD R'!$F$7,'BBDD R'!$N$7),"")</f>
        <v/>
      </c>
      <c r="V62" s="944" t="str">
        <f>IFERROR(IFS(E62='BBDD R'!$F$2,'BBDD R'!$O$2,E62='BBDD R'!$F$3,'BBDD R'!$O$3,E62='BBDD R'!$F$4,'BBDD R'!$O$4,E62='BBDD R'!$F$5,'BBDD R'!$O$5,E62='BBDD R'!$F$6,'BBDD R'!$O$6,E62='BBDD R'!$F$7,'BBDD R'!$O$7),"")</f>
        <v/>
      </c>
      <c r="W62" s="946" t="str">
        <f>IFERROR(IFS(E62='BBDD R'!$F$2,'BBDD R'!$P$2,E62='BBDD R'!$F$3,'BBDD R'!$P$3,E62='BBDD R'!$F$4,'BBDD R'!$P$4,E62='BBDD R'!$F$5,'BBDD R'!$P$5,E62='BBDD R'!$F$6,'BBDD R'!$P$6,E62='BBDD R'!$F$7,'BBDD R'!$P$7),"")</f>
        <v/>
      </c>
      <c r="X62" s="944" t="str">
        <f>IFERROR(IFS(E62='BBDD R'!$F$2,'BBDD R'!$Q$2,E62='BBDD R'!$F$3,'BBDD R'!$Q$3,E62='BBDD R'!$F$4,'BBDD R'!$Q$4,E62='BBDD R'!$F$5,'BBDD R'!$Q$5,E62='BBDD R'!$F$6,'BBDD R'!$Q$6,E62='BBDD R'!$F$7,'BBDD R'!$Q$7),"")</f>
        <v/>
      </c>
      <c r="Y62" s="944" t="str">
        <f>IFERROR(IFS(E62='BBDD R'!$F$2,'BBDD R'!$R$2,E62='BBDD R'!$F$3,'BBDD R'!$R$3,E62='BBDD R'!$F$4,'BBDD R'!$R$4,E62='BBDD R'!$F$5,'BBDD R'!$R$5,E62='BBDD R'!$F$6,'BBDD R'!$R$6,E62='BBDD R'!$F$7,'BBDD R'!$R$7),"")</f>
        <v/>
      </c>
      <c r="Z62" s="944" t="str">
        <f t="array" ref="Z62">IFERROR(ifs(AND(M62="Gasolina",O62="Vehículo Liviano (Sedán, Compacto)"),1
,AND(M62="Gasolina",O62="Vehículo Liviano (SUV, Jeep, Station Wagon)"),2
,AND(M62="Gasolina",O62="Utilitario, Furgón"),3
,AND(M62="Gasolina",O62="Camioneta 4x2"),4
,AND(M62="Gasolina",O62="Camioneta 4x4"),5
,AND(M62="Gasolina",O62="Camión liviano (hasta 3.5 ton)"),6
,AND(M62="Gasolina",O62="Camión mediano"),7
,AND(M62="Gasolina",O62="Camión pesado"),8
,AND(M62="Gasolina",O62="Maquinaria"),9
,AND(M62="Gasolina",O62="Otro (especifique): "),10
,AND(M62="Diesel",O62="Vehículo Liviano (Sedán, Compacto)"),11
,AND(M62="Diesel",O62="Vehículo Liviano (SUV, Jeep, Station Wagon)"),12
,AND(M62="Diesel",O62="Utilitario, Furgón"),13
,AND(M62="Diesel",O62="Camioneta 4x2"),14
,AND(M62="Diesel",O62="Camioneta 4x4"),15
,AND(M62="Diesel",O62="Camión liviano (hasta 3.5 ton)"),16
,AND(M62="Diesel",O62="Camión mediano"),17
,AND(M62="Diesel",O62="Camión pesado"),18
,AND(M62="Diesel",O62="Maquinaria"),19
,AND(M62="Diesel",O62="Otro (especifique): "),20
,O62="Selecciona...",21),"")</f>
        <v/>
      </c>
      <c r="AA62" s="947" t="str">
        <f>IFERROR((ifs(Z62=1,Data!$D$100,Z62=2,Data!$D$101,Z62=3,Data!$D$102,Z62=4,Data!$D$103,Z62=5,Data!$D$104,Z62=6,Data!$D$105,Z62=7,Data!$D$106,Z62=8,Data!$D$107,Z62=9,Data!$D$108,Z62=10,Data!$D$109,Z62=11,Data!$D$110,Z62=12,Data!$D$111,Z62=13,Data!$D$112,Z62=14,Data!$D$113,Z62=15,Data!$D$114,Z62=16,Data!$D$115,Z62=17,Data!$D$116,Z62=18,Data!$D$117,Z62=19,Data!$D$118,Z62=20,Data!$D$119,Z62=21,Data!$D$120,Z62=0,Data!$D$121))*K62,"")</f>
        <v/>
      </c>
      <c r="AB62" s="947" t="str">
        <f>IFERROR((ifs(Z62=1,Data!$E$100,Z62=2,Data!$E$101,Z62=3,Data!$E$102,Z62=4,Data!$E$103,Z62=5,Data!$E$104,Z62=6,Data!$E$105,Z62=7,Data!$E$106,Z62=8,Data!$E$107,Z62=9,Data!$E$108,Z62=10,Data!$E$109,Z62=11,Data!$E$110,Z62=12,Data!$E$111,Z62=13,Data!$E$112,Z62=14,Data!$E$113,Z62=15,Data!$E$114,Z62=16,Data!$E$115,Z62=17,Data!$E$116,Z62=18,Data!$E$117,Z62=19,Data!$E$118,Z62=20,Data!$E$119,Z62=21,Data!$E$120,Z62=0,Data!$E$121))*K62/1000,"")</f>
        <v/>
      </c>
      <c r="AC62" s="948" t="str">
        <f>IFERROR((ifs(
Z62=1,Data!$G$100,
Z62=2,Data!$G$101,
Z62=3,Data!$G$102,
Z62=4,Data!$G$103,
Z62=5,Data!$G$104,
Z62=6,Data!$G$105,
Z62=7,Data!$G$106,
Z62=8,Data!$G$107,
Z62=9,Data!$G$108,
Z62=10,Data!G$109,
Z62=11,Data!G$110,
Z62=12,Data!G$111,
Z62=13,Data!$G$112,
Z62=14,Data!$G$113,
Z62=15,Data!$G$114,
Z62=16,Data!$G$115,
Z62=17,Data!$G$116,
Z62=18,Data!$G$117,
Z62=19,Data!$G$118,
Z62=20,Data!$G$119,
Z62=21,Data!$G$120,
Z62=0,Data!$G$121))
*K62/1000,"")</f>
        <v/>
      </c>
      <c r="AD62" s="949" t="str">
        <f>IFERROR((ifs(
Z62=1,Data!$H$100,
Z62=2,Data!$H$101,
Z62=3,Data!$H$102,
Z62=4,Data!$H$103,
Z62=5,Data!$H$104,
Z62=6,Data!$H$105,
Z62=7,Data!$H$106,
Z62=8,Data!$H$107,
Z62=9,Data!$H$108,
Z62=10,Data!H$109,
Z62=11,Data!H$110,
Z62=12,Data!H$111,
Z62=13,Data!$H$112,
Z62=14,Data!$H$113,
Z62=15,Data!$H$114,
Z62=16,Data!$H$115,
Z62=17,Data!$H$116,
Z62=18,Data!$H$117,
Z62=19,Data!$H$118,
Z62=20,Data!$H$119,
Z62=21,Data!$H$120,
Z62=0,Data!$H$121))*K62/1000,"")</f>
        <v/>
      </c>
      <c r="AE62" s="948" t="str">
        <f>IFERROR((ifs(
Z62=1,Data!$I$100,
Z62=2,Data!$I$101,
Z62=3,Data!$I$102,
Z62=4,Data!$I$103,
Z62=5,Data!$I$104,
Z62=6,Data!$I$105,
Z62=7,Data!$I$106,
Z62=8,Data!$I$107,
Z62=9,Data!$I$108,
Z62=10,Data!I$109,
Z62=11,Data!I$110,
Z62=12,Data!I$111,
Z62=13,Data!$I$112,
Z62=14,Data!$I$113,
Z62=15,Data!$I$114,
Z62=16,Data!$I$115,
Z62=17,Data!$I$116,
Z62=18,Data!$I$117,
Z62=19,Data!$I$118,
Z62=20,Data!$I$119,
Z62=21,Data!$I$120,
Z62=0,Data!$I$121)*K62/1000),"")</f>
        <v/>
      </c>
      <c r="AF62" s="947" t="str">
        <f>IFERROR((ifs(
Z62=1,Data!$J$100,
Z62=2,Data!$J$101,
Z62=3,Data!$J$102,
Z62=4,Data!$J$103,
Z62=5,Data!$J$104,
Z62=6,Data!$J$105,
Z62=7,Data!$J$106,
Z62=8,Data!$J$107,
Z62=9,Data!$J$108,
Z62=10,Data!J$109,
Z62=11,Data!J$110,
Z62=12,Data!J$111,
Z62=13,Data!J$112,
Z62=14,Data!$J$113,
Z62=15,Data!$J$114,
Z62=16,Data!$J$115,
Z62=17,Data!$J$116,
Z62=18,Data!$J$117,
Z62=19,Data!$J$118,
Z62=20,Data!$J$119,
Z62=21,Data!$J$120,
Z62=0,Data!$J$121)*K62),"")</f>
        <v/>
      </c>
      <c r="AG62" s="947" t="str">
        <f>IFERROR((ifs(
Z62=1,Data!$K$100,
Z62=2,Data!$K$101,
Z62=3,Data!$K$102,
Z62=4,Data!$K$103,
Z62=5,Data!$K$104,
Z62=6,Data!$K$105,
Z62=7,Data!$K$106,
Z62=8,Data!$K$107,
Z62=9,Data!$K$108,
Z62=10,Data!K$109,
Z62=11,Data!K$110,
Z62=12,Data!K$111,
Z62=13,Data!$K$112,
Z62=14,Data!$K$113,
Z62=15,Data!$K$114,
Z62=16,Data!$K$115,
Z62=17,Data!$K$116,
Z62=18,Data!$K$117,
Z62=19,Data!$K$118,
Z62=20,Data!$K$119,
Z62=21,Data!$K$120,
Z62=0,Data!$K$121)*K62),"")</f>
        <v/>
      </c>
      <c r="AH62" s="947" t="str">
        <f>IFERROR((ifs(
Z62=1,Data!$L$100,
Z62=2,Data!$L$101,
Z62=3,Data!$L$102,
Z62=4,Data!$L$103,
Z62=5,Data!$L$104,
Z62=6,Data!$L$105,
Z62=7,Data!$L$106,
Z62=8,Data!$L$107,
Z62=9,Data!$L$108,
Z62=10,Data!L$109,
Z62=11,Data!L$110,
Z62=12,Data!L$111,
Z62=13,Data!$L$112,
Z62=14,Data!$L$113,
Z62=15,Data!$L$114,
Z62=16,Data!$L$115,
Z62=17,Data!$L$116,
Z62=18,Data!$L$117,
Z62=19,Data!$L$118,
Z62=20,Data!$L$119,
Z62=21,Data!$L$120,
Z62=0,Data!$L$121)*K62),"")</f>
        <v/>
      </c>
      <c r="AI62" s="950" t="str">
        <f>'Registro Veh'!J74</f>
        <v/>
      </c>
      <c r="AJ62" s="950" t="str">
        <f>'Registro Veh'!M74</f>
        <v/>
      </c>
      <c r="AK62" s="951"/>
      <c r="AL62" s="951"/>
      <c r="AM62" s="951"/>
      <c r="AN62" s="951"/>
    </row>
    <row r="63">
      <c r="A63" s="941" t="str">
        <f>'Registro Veh'!B74</f>
        <v/>
      </c>
      <c r="B63" s="941" t="str">
        <f>Equipo!$F$2</f>
        <v>4.0</v>
      </c>
      <c r="C63" s="941" t="str">
        <f>Equipo!$E$14</f>
        <v/>
      </c>
      <c r="D63" s="941" t="str">
        <f>Equipo!$E$10</f>
        <v/>
      </c>
      <c r="E63" s="941" t="str">
        <f>'Registro Veh'!C74</f>
        <v/>
      </c>
      <c r="F63" s="941" t="str">
        <f>'Registro Veh'!D74</f>
        <v/>
      </c>
      <c r="G63" s="941" t="str">
        <f>'Registro Veh'!E74</f>
        <v/>
      </c>
      <c r="H63" s="941" t="str">
        <f>'Registro Veh'!F74</f>
        <v/>
      </c>
      <c r="I63" s="942" t="str">
        <f>'Registro Veh'!G74</f>
        <v/>
      </c>
      <c r="J63" s="942" t="str">
        <f>'Registro Veh'!I74</f>
        <v/>
      </c>
      <c r="K63" s="942" t="str">
        <f>'Registro Veh'!K74</f>
        <v/>
      </c>
      <c r="L63" s="942" t="str">
        <f>'Registro Veh'!L74</f>
        <v/>
      </c>
      <c r="M63" s="942" t="str">
        <f>'Registro Veh'!N74</f>
        <v/>
      </c>
      <c r="N63" s="943" t="str">
        <f>IFERROR(IFS(E63='BBDD R'!$F$2,'BBDD R'!$G$2,E63='BBDD R'!$F$3,'BBDD R'!$G$3,E63='BBDD R'!$F$4,'BBDD R'!$G$4,E63='BBDD R'!$F$5,'BBDD R'!$G$5,E63='BBDD R'!$F$6,'BBDD R'!$G$6,E63='BBDD R'!$F$7,'BBDD R'!$G$7),"")</f>
        <v/>
      </c>
      <c r="O63" s="943" t="str">
        <f>IFERROR(IFS(E63='BBDD R'!$F$2,'BBDD R'!$H$2,E63='BBDD R'!$F$3,'BBDD R'!$H$3,E63='BBDD R'!$F$4,'BBDD R'!$H$4,E63='BBDD R'!$F$5,'BBDD R'!$H$5,E63='BBDD R'!$F$6,'BBDD R'!$H$6,E63='BBDD R'!$F$7,'BBDD R'!$H$7),"")</f>
        <v/>
      </c>
      <c r="P63" s="944" t="str">
        <f>IFERROR(IFS(E63='BBDD R'!$F$2,'BBDD R'!$I$2,E63='BBDD R'!$F$3,'BBDD R'!$I$3,E63='BBDD R'!$F$4,'BBDD R'!$I$4,E63='BBDD R'!$F$5,'BBDD R'!$I$5,E63='BBDD R'!$F$6,'BBDD R'!$I$6,E63='BBDD R'!$F$7,'BBDD R'!$I$7),"")</f>
        <v/>
      </c>
      <c r="Q63" s="945" t="str">
        <f>IFERROR(IFS(E63='BBDD R'!$F$2,'BBDD R'!$J$2,E63='BBDD R'!$F$3,'BBDD R'!$J$3,E63='BBDD R'!$F$4,'BBDD R'!$J$4,E63='BBDD R'!$F$5,'BBDD R'!$J$5,E63='BBDD R'!$F$6,'BBDD R'!$J$6,E63='BBDD R'!$F$7,'BBDD R'!$J$7))</f>
        <v/>
      </c>
      <c r="R63" s="945" t="str">
        <f>IFERROR(IFS(E63='BBDD R'!$F$2,'BBDD R'!$K$2,E63='BBDD R'!$F$3,'BBDD R'!$K$3,E63='BBDD R'!$F$4,'BBDD R'!$K$4,E63='BBDD R'!$F$5,'BBDD R'!$K$5,E63='BBDD R'!$F$6,'BBDD R'!$K$6,E63='BBDD R'!$F$7,'BBDD R'!$K$7),"")</f>
        <v/>
      </c>
      <c r="S63" s="944" t="str">
        <f>IFERROR(IFS(E63='BBDD R'!$F$2,'BBDD R'!$L$2,E63='BBDD R'!$F$3,'BBDD R'!$L$3,E63='BBDD R'!$F$4,'BBDD R'!$L$4,E63='BBDD R'!$F$5,'BBDD R'!$L$5,E63='BBDD R'!$F$6,'BBDD R'!$L$6,E63='BBDD R'!$F$7,'BBDD R'!$L$7),"")</f>
        <v/>
      </c>
      <c r="T63" s="944" t="str">
        <f>IFERROR(IFS(E63='BBDD R'!$F$2,'BBDD R'!$M$2,E63='BBDD R'!$F$3,'BBDD R'!$M$3,E63='BBDD R'!$F$4,'BBDD R'!$M$4,E63='BBDD R'!$F$5,'BBDD R'!$M$5,E63='BBDD R'!$F$6,'BBDD R'!$M$6,E63='BBDD R'!$F$7,'BBDD R'!$M$7),"")</f>
        <v/>
      </c>
      <c r="U63" s="944" t="str">
        <f>IFERROR(IFS(E63='BBDD R'!$F$2,'BBDD R'!$N$2,E63='BBDD R'!$F$3,'BBDD R'!$N$3,E63='BBDD R'!$F$4,'BBDD R'!$N$4,E63='BBDD R'!$F$5,'BBDD R'!$N$5,E63='BBDD R'!$F$6,'BBDD R'!$N$6,E63='BBDD R'!$F$7,'BBDD R'!$N$7),"")</f>
        <v/>
      </c>
      <c r="V63" s="944" t="str">
        <f>IFERROR(IFS(E63='BBDD R'!$F$2,'BBDD R'!$O$2,E63='BBDD R'!$F$3,'BBDD R'!$O$3,E63='BBDD R'!$F$4,'BBDD R'!$O$4,E63='BBDD R'!$F$5,'BBDD R'!$O$5,E63='BBDD R'!$F$6,'BBDD R'!$O$6,E63='BBDD R'!$F$7,'BBDD R'!$O$7),"")</f>
        <v/>
      </c>
      <c r="W63" s="946" t="str">
        <f>IFERROR(IFS(E63='BBDD R'!$F$2,'BBDD R'!$P$2,E63='BBDD R'!$F$3,'BBDD R'!$P$3,E63='BBDD R'!$F$4,'BBDD R'!$P$4,E63='BBDD R'!$F$5,'BBDD R'!$P$5,E63='BBDD R'!$F$6,'BBDD R'!$P$6,E63='BBDD R'!$F$7,'BBDD R'!$P$7),"")</f>
        <v/>
      </c>
      <c r="X63" s="944" t="str">
        <f>IFERROR(IFS(E63='BBDD R'!$F$2,'BBDD R'!$Q$2,E63='BBDD R'!$F$3,'BBDD R'!$Q$3,E63='BBDD R'!$F$4,'BBDD R'!$Q$4,E63='BBDD R'!$F$5,'BBDD R'!$Q$5,E63='BBDD R'!$F$6,'BBDD R'!$Q$6,E63='BBDD R'!$F$7,'BBDD R'!$Q$7),"")</f>
        <v/>
      </c>
      <c r="Y63" s="944" t="str">
        <f>IFERROR(IFS(E63='BBDD R'!$F$2,'BBDD R'!$R$2,E63='BBDD R'!$F$3,'BBDD R'!$R$3,E63='BBDD R'!$F$4,'BBDD R'!$R$4,E63='BBDD R'!$F$5,'BBDD R'!$R$5,E63='BBDD R'!$F$6,'BBDD R'!$R$6,E63='BBDD R'!$F$7,'BBDD R'!$R$7),"")</f>
        <v/>
      </c>
      <c r="Z63" s="944" t="str">
        <f t="array" ref="Z63">IFERROR(ifs(AND(M63="Gasolina",O63="Vehículo Liviano (Sedán, Compacto)"),1
,AND(M63="Gasolina",O63="Vehículo Liviano (SUV, Jeep, Station Wagon)"),2
,AND(M63="Gasolina",O63="Utilitario, Furgón"),3
,AND(M63="Gasolina",O63="Camioneta 4x2"),4
,AND(M63="Gasolina",O63="Camioneta 4x4"),5
,AND(M63="Gasolina",O63="Camión liviano (hasta 3.5 ton)"),6
,AND(M63="Gasolina",O63="Camión mediano"),7
,AND(M63="Gasolina",O63="Camión pesado"),8
,AND(M63="Gasolina",O63="Maquinaria"),9
,AND(M63="Gasolina",O63="Otro (especifique): "),10
,AND(M63="Diesel",O63="Vehículo Liviano (Sedán, Compacto)"),11
,AND(M63="Diesel",O63="Vehículo Liviano (SUV, Jeep, Station Wagon)"),12
,AND(M63="Diesel",O63="Utilitario, Furgón"),13
,AND(M63="Diesel",O63="Camioneta 4x2"),14
,AND(M63="Diesel",O63="Camioneta 4x4"),15
,AND(M63="Diesel",O63="Camión liviano (hasta 3.5 ton)"),16
,AND(M63="Diesel",O63="Camión mediano"),17
,AND(M63="Diesel",O63="Camión pesado"),18
,AND(M63="Diesel",O63="Maquinaria"),19
,AND(M63="Diesel",O63="Otro (especifique): "),20
,O63="Selecciona...",21),"")</f>
        <v/>
      </c>
      <c r="AA63" s="947" t="str">
        <f>IFERROR((ifs(Z63=1,Data!$D$100,Z63=2,Data!$D$101,Z63=3,Data!$D$102,Z63=4,Data!$D$103,Z63=5,Data!$D$104,Z63=6,Data!$D$105,Z63=7,Data!$D$106,Z63=8,Data!$D$107,Z63=9,Data!$D$108,Z63=10,Data!$D$109,Z63=11,Data!$D$110,Z63=12,Data!$D$111,Z63=13,Data!$D$112,Z63=14,Data!$D$113,Z63=15,Data!$D$114,Z63=16,Data!$D$115,Z63=17,Data!$D$116,Z63=18,Data!$D$117,Z63=19,Data!$D$118,Z63=20,Data!$D$119,Z63=21,Data!$D$120,Z63=0,Data!$D$121))*K63,"")</f>
        <v/>
      </c>
      <c r="AB63" s="947" t="str">
        <f>IFERROR((ifs(Z63=1,Data!$E$100,Z63=2,Data!$E$101,Z63=3,Data!$E$102,Z63=4,Data!$E$103,Z63=5,Data!$E$104,Z63=6,Data!$E$105,Z63=7,Data!$E$106,Z63=8,Data!$E$107,Z63=9,Data!$E$108,Z63=10,Data!$E$109,Z63=11,Data!$E$110,Z63=12,Data!$E$111,Z63=13,Data!$E$112,Z63=14,Data!$E$113,Z63=15,Data!$E$114,Z63=16,Data!$E$115,Z63=17,Data!$E$116,Z63=18,Data!$E$117,Z63=19,Data!$E$118,Z63=20,Data!$E$119,Z63=21,Data!$E$120,Z63=0,Data!$E$121))*K63/1000,"")</f>
        <v/>
      </c>
      <c r="AC63" s="948" t="str">
        <f>IFERROR((ifs(
Z63=1,Data!$G$100,
Z63=2,Data!$G$101,
Z63=3,Data!$G$102,
Z63=4,Data!$G$103,
Z63=5,Data!$G$104,
Z63=6,Data!$G$105,
Z63=7,Data!$G$106,
Z63=8,Data!$G$107,
Z63=9,Data!$G$108,
Z63=10,Data!G$109,
Z63=11,Data!G$110,
Z63=12,Data!G$111,
Z63=13,Data!$G$112,
Z63=14,Data!$G$113,
Z63=15,Data!$G$114,
Z63=16,Data!$G$115,
Z63=17,Data!$G$116,
Z63=18,Data!$G$117,
Z63=19,Data!$G$118,
Z63=20,Data!$G$119,
Z63=21,Data!$G$120,
Z63=0,Data!$G$121))
*K63/1000,"")</f>
        <v/>
      </c>
      <c r="AD63" s="949" t="str">
        <f>IFERROR((ifs(
Z63=1,Data!$H$100,
Z63=2,Data!$H$101,
Z63=3,Data!$H$102,
Z63=4,Data!$H$103,
Z63=5,Data!$H$104,
Z63=6,Data!$H$105,
Z63=7,Data!$H$106,
Z63=8,Data!$H$107,
Z63=9,Data!$H$108,
Z63=10,Data!H$109,
Z63=11,Data!H$110,
Z63=12,Data!H$111,
Z63=13,Data!$H$112,
Z63=14,Data!$H$113,
Z63=15,Data!$H$114,
Z63=16,Data!$H$115,
Z63=17,Data!$H$116,
Z63=18,Data!$H$117,
Z63=19,Data!$H$118,
Z63=20,Data!$H$119,
Z63=21,Data!$H$120,
Z63=0,Data!$H$121))*K63/1000,"")</f>
        <v/>
      </c>
      <c r="AE63" s="948" t="str">
        <f>IFERROR((ifs(
Z63=1,Data!$I$100,
Z63=2,Data!$I$101,
Z63=3,Data!$I$102,
Z63=4,Data!$I$103,
Z63=5,Data!$I$104,
Z63=6,Data!$I$105,
Z63=7,Data!$I$106,
Z63=8,Data!$I$107,
Z63=9,Data!$I$108,
Z63=10,Data!I$109,
Z63=11,Data!I$110,
Z63=12,Data!I$111,
Z63=13,Data!$I$112,
Z63=14,Data!$I$113,
Z63=15,Data!$I$114,
Z63=16,Data!$I$115,
Z63=17,Data!$I$116,
Z63=18,Data!$I$117,
Z63=19,Data!$I$118,
Z63=20,Data!$I$119,
Z63=21,Data!$I$120,
Z63=0,Data!$I$121)*K63/1000),"")</f>
        <v/>
      </c>
      <c r="AF63" s="947" t="str">
        <f>IFERROR((ifs(
Z63=1,Data!$J$100,
Z63=2,Data!$J$101,
Z63=3,Data!$J$102,
Z63=4,Data!$J$103,
Z63=5,Data!$J$104,
Z63=6,Data!$J$105,
Z63=7,Data!$J$106,
Z63=8,Data!$J$107,
Z63=9,Data!$J$108,
Z63=10,Data!J$109,
Z63=11,Data!J$110,
Z63=12,Data!J$111,
Z63=13,Data!J$112,
Z63=14,Data!$J$113,
Z63=15,Data!$J$114,
Z63=16,Data!$J$115,
Z63=17,Data!$J$116,
Z63=18,Data!$J$117,
Z63=19,Data!$J$118,
Z63=20,Data!$J$119,
Z63=21,Data!$J$120,
Z63=0,Data!$J$121)*K63),"")</f>
        <v/>
      </c>
      <c r="AG63" s="947" t="str">
        <f>IFERROR((ifs(
Z63=1,Data!$K$100,
Z63=2,Data!$K$101,
Z63=3,Data!$K$102,
Z63=4,Data!$K$103,
Z63=5,Data!$K$104,
Z63=6,Data!$K$105,
Z63=7,Data!$K$106,
Z63=8,Data!$K$107,
Z63=9,Data!$K$108,
Z63=10,Data!K$109,
Z63=11,Data!K$110,
Z63=12,Data!K$111,
Z63=13,Data!$K$112,
Z63=14,Data!$K$113,
Z63=15,Data!$K$114,
Z63=16,Data!$K$115,
Z63=17,Data!$K$116,
Z63=18,Data!$K$117,
Z63=19,Data!$K$118,
Z63=20,Data!$K$119,
Z63=21,Data!$K$120,
Z63=0,Data!$K$121)*K63),"")</f>
        <v/>
      </c>
      <c r="AH63" s="947" t="str">
        <f>IFERROR((ifs(
Z63=1,Data!$L$100,
Z63=2,Data!$L$101,
Z63=3,Data!$L$102,
Z63=4,Data!$L$103,
Z63=5,Data!$L$104,
Z63=6,Data!$L$105,
Z63=7,Data!$L$106,
Z63=8,Data!$L$107,
Z63=9,Data!$L$108,
Z63=10,Data!L$109,
Z63=11,Data!L$110,
Z63=12,Data!L$111,
Z63=13,Data!$L$112,
Z63=14,Data!$L$113,
Z63=15,Data!$L$114,
Z63=16,Data!$L$115,
Z63=17,Data!$L$116,
Z63=18,Data!$L$117,
Z63=19,Data!$L$118,
Z63=20,Data!$L$119,
Z63=21,Data!$L$120,
Z63=0,Data!$L$121)*K63),"")</f>
        <v/>
      </c>
      <c r="AI63" s="950" t="str">
        <f>'Registro Veh'!J75</f>
        <v/>
      </c>
      <c r="AJ63" s="950" t="str">
        <f>'Registro Veh'!M75</f>
        <v/>
      </c>
      <c r="AK63" s="951"/>
      <c r="AL63" s="951"/>
      <c r="AM63" s="951"/>
      <c r="AN63" s="951"/>
    </row>
    <row r="64">
      <c r="A64" s="941" t="str">
        <f>'Registro Veh'!B75</f>
        <v/>
      </c>
      <c r="B64" s="941" t="str">
        <f>Equipo!$F$2</f>
        <v>4.0</v>
      </c>
      <c r="C64" s="941" t="str">
        <f>Equipo!$E$14</f>
        <v/>
      </c>
      <c r="D64" s="941" t="str">
        <f>Equipo!$E$10</f>
        <v/>
      </c>
      <c r="E64" s="941" t="str">
        <f>'Registro Veh'!C75</f>
        <v/>
      </c>
      <c r="F64" s="941" t="str">
        <f>'Registro Veh'!D75</f>
        <v/>
      </c>
      <c r="G64" s="941" t="str">
        <f>'Registro Veh'!E75</f>
        <v/>
      </c>
      <c r="H64" s="941" t="str">
        <f>'Registro Veh'!F75</f>
        <v/>
      </c>
      <c r="I64" s="942" t="str">
        <f>'Registro Veh'!G75</f>
        <v/>
      </c>
      <c r="J64" s="942" t="str">
        <f>'Registro Veh'!I75</f>
        <v/>
      </c>
      <c r="K64" s="942" t="str">
        <f>'Registro Veh'!K75</f>
        <v/>
      </c>
      <c r="L64" s="942" t="str">
        <f>'Registro Veh'!L75</f>
        <v/>
      </c>
      <c r="M64" s="942" t="str">
        <f>'Registro Veh'!N75</f>
        <v/>
      </c>
      <c r="N64" s="943" t="str">
        <f>IFERROR(IFS(E64='BBDD R'!$F$2,'BBDD R'!$G$2,E64='BBDD R'!$F$3,'BBDD R'!$G$3,E64='BBDD R'!$F$4,'BBDD R'!$G$4,E64='BBDD R'!$F$5,'BBDD R'!$G$5,E64='BBDD R'!$F$6,'BBDD R'!$G$6,E64='BBDD R'!$F$7,'BBDD R'!$G$7),"")</f>
        <v/>
      </c>
      <c r="O64" s="943" t="str">
        <f>IFERROR(IFS(E64='BBDD R'!$F$2,'BBDD R'!$H$2,E64='BBDD R'!$F$3,'BBDD R'!$H$3,E64='BBDD R'!$F$4,'BBDD R'!$H$4,E64='BBDD R'!$F$5,'BBDD R'!$H$5,E64='BBDD R'!$F$6,'BBDD R'!$H$6,E64='BBDD R'!$F$7,'BBDD R'!$H$7),"")</f>
        <v/>
      </c>
      <c r="P64" s="944" t="str">
        <f>IFERROR(IFS(E64='BBDD R'!$F$2,'BBDD R'!$I$2,E64='BBDD R'!$F$3,'BBDD R'!$I$3,E64='BBDD R'!$F$4,'BBDD R'!$I$4,E64='BBDD R'!$F$5,'BBDD R'!$I$5,E64='BBDD R'!$F$6,'BBDD R'!$I$6,E64='BBDD R'!$F$7,'BBDD R'!$I$7),"")</f>
        <v/>
      </c>
      <c r="Q64" s="945" t="str">
        <f>IFERROR(IFS(E64='BBDD R'!$F$2,'BBDD R'!$J$2,E64='BBDD R'!$F$3,'BBDD R'!$J$3,E64='BBDD R'!$F$4,'BBDD R'!$J$4,E64='BBDD R'!$F$5,'BBDD R'!$J$5,E64='BBDD R'!$F$6,'BBDD R'!$J$6,E64='BBDD R'!$F$7,'BBDD R'!$J$7))</f>
        <v/>
      </c>
      <c r="R64" s="945" t="str">
        <f>IFERROR(IFS(E64='BBDD R'!$F$2,'BBDD R'!$K$2,E64='BBDD R'!$F$3,'BBDD R'!$K$3,E64='BBDD R'!$F$4,'BBDD R'!$K$4,E64='BBDD R'!$F$5,'BBDD R'!$K$5,E64='BBDD R'!$F$6,'BBDD R'!$K$6,E64='BBDD R'!$F$7,'BBDD R'!$K$7),"")</f>
        <v/>
      </c>
      <c r="S64" s="944" t="str">
        <f>IFERROR(IFS(E64='BBDD R'!$F$2,'BBDD R'!$L$2,E64='BBDD R'!$F$3,'BBDD R'!$L$3,E64='BBDD R'!$F$4,'BBDD R'!$L$4,E64='BBDD R'!$F$5,'BBDD R'!$L$5,E64='BBDD R'!$F$6,'BBDD R'!$L$6,E64='BBDD R'!$F$7,'BBDD R'!$L$7),"")</f>
        <v/>
      </c>
      <c r="T64" s="944" t="str">
        <f>IFERROR(IFS(E64='BBDD R'!$F$2,'BBDD R'!$M$2,E64='BBDD R'!$F$3,'BBDD R'!$M$3,E64='BBDD R'!$F$4,'BBDD R'!$M$4,E64='BBDD R'!$F$5,'BBDD R'!$M$5,E64='BBDD R'!$F$6,'BBDD R'!$M$6,E64='BBDD R'!$F$7,'BBDD R'!$M$7),"")</f>
        <v/>
      </c>
      <c r="U64" s="944" t="str">
        <f>IFERROR(IFS(E64='BBDD R'!$F$2,'BBDD R'!$N$2,E64='BBDD R'!$F$3,'BBDD R'!$N$3,E64='BBDD R'!$F$4,'BBDD R'!$N$4,E64='BBDD R'!$F$5,'BBDD R'!$N$5,E64='BBDD R'!$F$6,'BBDD R'!$N$6,E64='BBDD R'!$F$7,'BBDD R'!$N$7),"")</f>
        <v/>
      </c>
      <c r="V64" s="944" t="str">
        <f>IFERROR(IFS(E64='BBDD R'!$F$2,'BBDD R'!$O$2,E64='BBDD R'!$F$3,'BBDD R'!$O$3,E64='BBDD R'!$F$4,'BBDD R'!$O$4,E64='BBDD R'!$F$5,'BBDD R'!$O$5,E64='BBDD R'!$F$6,'BBDD R'!$O$6,E64='BBDD R'!$F$7,'BBDD R'!$O$7),"")</f>
        <v/>
      </c>
      <c r="W64" s="946" t="str">
        <f>IFERROR(IFS(E64='BBDD R'!$F$2,'BBDD R'!$P$2,E64='BBDD R'!$F$3,'BBDD R'!$P$3,E64='BBDD R'!$F$4,'BBDD R'!$P$4,E64='BBDD R'!$F$5,'BBDD R'!$P$5,E64='BBDD R'!$F$6,'BBDD R'!$P$6,E64='BBDD R'!$F$7,'BBDD R'!$P$7),"")</f>
        <v/>
      </c>
      <c r="X64" s="944" t="str">
        <f>IFERROR(IFS(E64='BBDD R'!$F$2,'BBDD R'!$Q$2,E64='BBDD R'!$F$3,'BBDD R'!$Q$3,E64='BBDD R'!$F$4,'BBDD R'!$Q$4,E64='BBDD R'!$F$5,'BBDD R'!$Q$5,E64='BBDD R'!$F$6,'BBDD R'!$Q$6,E64='BBDD R'!$F$7,'BBDD R'!$Q$7),"")</f>
        <v/>
      </c>
      <c r="Y64" s="944" t="str">
        <f>IFERROR(IFS(E64='BBDD R'!$F$2,'BBDD R'!$R$2,E64='BBDD R'!$F$3,'BBDD R'!$R$3,E64='BBDD R'!$F$4,'BBDD R'!$R$4,E64='BBDD R'!$F$5,'BBDD R'!$R$5,E64='BBDD R'!$F$6,'BBDD R'!$R$6,E64='BBDD R'!$F$7,'BBDD R'!$R$7),"")</f>
        <v/>
      </c>
      <c r="Z64" s="944" t="str">
        <f t="array" ref="Z64">IFERROR(ifs(AND(M64="Gasolina",O64="Vehículo Liviano (Sedán, Compacto)"),1
,AND(M64="Gasolina",O64="Vehículo Liviano (SUV, Jeep, Station Wagon)"),2
,AND(M64="Gasolina",O64="Utilitario, Furgón"),3
,AND(M64="Gasolina",O64="Camioneta 4x2"),4
,AND(M64="Gasolina",O64="Camioneta 4x4"),5
,AND(M64="Gasolina",O64="Camión liviano (hasta 3.5 ton)"),6
,AND(M64="Gasolina",O64="Camión mediano"),7
,AND(M64="Gasolina",O64="Camión pesado"),8
,AND(M64="Gasolina",O64="Maquinaria"),9
,AND(M64="Gasolina",O64="Otro (especifique): "),10
,AND(M64="Diesel",O64="Vehículo Liviano (Sedán, Compacto)"),11
,AND(M64="Diesel",O64="Vehículo Liviano (SUV, Jeep, Station Wagon)"),12
,AND(M64="Diesel",O64="Utilitario, Furgón"),13
,AND(M64="Diesel",O64="Camioneta 4x2"),14
,AND(M64="Diesel",O64="Camioneta 4x4"),15
,AND(M64="Diesel",O64="Camión liviano (hasta 3.5 ton)"),16
,AND(M64="Diesel",O64="Camión mediano"),17
,AND(M64="Diesel",O64="Camión pesado"),18
,AND(M64="Diesel",O64="Maquinaria"),19
,AND(M64="Diesel",O64="Otro (especifique): "),20
,O64="Selecciona...",21),"")</f>
        <v/>
      </c>
      <c r="AA64" s="947" t="str">
        <f>IFERROR((ifs(Z64=1,Data!$D$100,Z64=2,Data!$D$101,Z64=3,Data!$D$102,Z64=4,Data!$D$103,Z64=5,Data!$D$104,Z64=6,Data!$D$105,Z64=7,Data!$D$106,Z64=8,Data!$D$107,Z64=9,Data!$D$108,Z64=10,Data!$D$109,Z64=11,Data!$D$110,Z64=12,Data!$D$111,Z64=13,Data!$D$112,Z64=14,Data!$D$113,Z64=15,Data!$D$114,Z64=16,Data!$D$115,Z64=17,Data!$D$116,Z64=18,Data!$D$117,Z64=19,Data!$D$118,Z64=20,Data!$D$119,Z64=21,Data!$D$120,Z64=0,Data!$D$121))*K64,"")</f>
        <v/>
      </c>
      <c r="AB64" s="947" t="str">
        <f>IFERROR((ifs(Z64=1,Data!$E$100,Z64=2,Data!$E$101,Z64=3,Data!$E$102,Z64=4,Data!$E$103,Z64=5,Data!$E$104,Z64=6,Data!$E$105,Z64=7,Data!$E$106,Z64=8,Data!$E$107,Z64=9,Data!$E$108,Z64=10,Data!$E$109,Z64=11,Data!$E$110,Z64=12,Data!$E$111,Z64=13,Data!$E$112,Z64=14,Data!$E$113,Z64=15,Data!$E$114,Z64=16,Data!$E$115,Z64=17,Data!$E$116,Z64=18,Data!$E$117,Z64=19,Data!$E$118,Z64=20,Data!$E$119,Z64=21,Data!$E$120,Z64=0,Data!$E$121))*K64/1000,"")</f>
        <v/>
      </c>
      <c r="AC64" s="948" t="str">
        <f>IFERROR((ifs(
Z64=1,Data!$G$100,
Z64=2,Data!$G$101,
Z64=3,Data!$G$102,
Z64=4,Data!$G$103,
Z64=5,Data!$G$104,
Z64=6,Data!$G$105,
Z64=7,Data!$G$106,
Z64=8,Data!$G$107,
Z64=9,Data!$G$108,
Z64=10,Data!G$109,
Z64=11,Data!G$110,
Z64=12,Data!G$111,
Z64=13,Data!$G$112,
Z64=14,Data!$G$113,
Z64=15,Data!$G$114,
Z64=16,Data!$G$115,
Z64=17,Data!$G$116,
Z64=18,Data!$G$117,
Z64=19,Data!$G$118,
Z64=20,Data!$G$119,
Z64=21,Data!$G$120,
Z64=0,Data!$G$121))
*K64/1000,"")</f>
        <v/>
      </c>
      <c r="AD64" s="949" t="str">
        <f>IFERROR((ifs(
Z64=1,Data!$H$100,
Z64=2,Data!$H$101,
Z64=3,Data!$H$102,
Z64=4,Data!$H$103,
Z64=5,Data!$H$104,
Z64=6,Data!$H$105,
Z64=7,Data!$H$106,
Z64=8,Data!$H$107,
Z64=9,Data!$H$108,
Z64=10,Data!H$109,
Z64=11,Data!H$110,
Z64=12,Data!H$111,
Z64=13,Data!$H$112,
Z64=14,Data!$H$113,
Z64=15,Data!$H$114,
Z64=16,Data!$H$115,
Z64=17,Data!$H$116,
Z64=18,Data!$H$117,
Z64=19,Data!$H$118,
Z64=20,Data!$H$119,
Z64=21,Data!$H$120,
Z64=0,Data!$H$121))*K64/1000,"")</f>
        <v/>
      </c>
      <c r="AE64" s="948" t="str">
        <f>IFERROR((ifs(
Z64=1,Data!$I$100,
Z64=2,Data!$I$101,
Z64=3,Data!$I$102,
Z64=4,Data!$I$103,
Z64=5,Data!$I$104,
Z64=6,Data!$I$105,
Z64=7,Data!$I$106,
Z64=8,Data!$I$107,
Z64=9,Data!$I$108,
Z64=10,Data!I$109,
Z64=11,Data!I$110,
Z64=12,Data!I$111,
Z64=13,Data!$I$112,
Z64=14,Data!$I$113,
Z64=15,Data!$I$114,
Z64=16,Data!$I$115,
Z64=17,Data!$I$116,
Z64=18,Data!$I$117,
Z64=19,Data!$I$118,
Z64=20,Data!$I$119,
Z64=21,Data!$I$120,
Z64=0,Data!$I$121)*K64/1000),"")</f>
        <v/>
      </c>
      <c r="AF64" s="947" t="str">
        <f>IFERROR((ifs(
Z64=1,Data!$J$100,
Z64=2,Data!$J$101,
Z64=3,Data!$J$102,
Z64=4,Data!$J$103,
Z64=5,Data!$J$104,
Z64=6,Data!$J$105,
Z64=7,Data!$J$106,
Z64=8,Data!$J$107,
Z64=9,Data!$J$108,
Z64=10,Data!J$109,
Z64=11,Data!J$110,
Z64=12,Data!J$111,
Z64=13,Data!J$112,
Z64=14,Data!$J$113,
Z64=15,Data!$J$114,
Z64=16,Data!$J$115,
Z64=17,Data!$J$116,
Z64=18,Data!$J$117,
Z64=19,Data!$J$118,
Z64=20,Data!$J$119,
Z64=21,Data!$J$120,
Z64=0,Data!$J$121)*K64),"")</f>
        <v/>
      </c>
      <c r="AG64" s="947" t="str">
        <f>IFERROR((ifs(
Z64=1,Data!$K$100,
Z64=2,Data!$K$101,
Z64=3,Data!$K$102,
Z64=4,Data!$K$103,
Z64=5,Data!$K$104,
Z64=6,Data!$K$105,
Z64=7,Data!$K$106,
Z64=8,Data!$K$107,
Z64=9,Data!$K$108,
Z64=10,Data!K$109,
Z64=11,Data!K$110,
Z64=12,Data!K$111,
Z64=13,Data!$K$112,
Z64=14,Data!$K$113,
Z64=15,Data!$K$114,
Z64=16,Data!$K$115,
Z64=17,Data!$K$116,
Z64=18,Data!$K$117,
Z64=19,Data!$K$118,
Z64=20,Data!$K$119,
Z64=21,Data!$K$120,
Z64=0,Data!$K$121)*K64),"")</f>
        <v/>
      </c>
      <c r="AH64" s="947" t="str">
        <f>IFERROR((ifs(
Z64=1,Data!$L$100,
Z64=2,Data!$L$101,
Z64=3,Data!$L$102,
Z64=4,Data!$L$103,
Z64=5,Data!$L$104,
Z64=6,Data!$L$105,
Z64=7,Data!$L$106,
Z64=8,Data!$L$107,
Z64=9,Data!$L$108,
Z64=10,Data!L$109,
Z64=11,Data!L$110,
Z64=12,Data!L$111,
Z64=13,Data!$L$112,
Z64=14,Data!$L$113,
Z64=15,Data!$L$114,
Z64=16,Data!$L$115,
Z64=17,Data!$L$116,
Z64=18,Data!$L$117,
Z64=19,Data!$L$118,
Z64=20,Data!$L$119,
Z64=21,Data!$L$120,
Z64=0,Data!$L$121)*K64),"")</f>
        <v/>
      </c>
      <c r="AI64" s="950" t="str">
        <f>'Registro Veh'!J76</f>
        <v/>
      </c>
      <c r="AJ64" s="950" t="str">
        <f>'Registro Veh'!M76</f>
        <v/>
      </c>
      <c r="AK64" s="951"/>
      <c r="AL64" s="951"/>
      <c r="AM64" s="951"/>
      <c r="AN64" s="951"/>
    </row>
    <row r="65">
      <c r="A65" s="941" t="str">
        <f>'Registro Veh'!B76</f>
        <v/>
      </c>
      <c r="B65" s="941" t="str">
        <f>Equipo!$F$2</f>
        <v>4.0</v>
      </c>
      <c r="C65" s="941" t="str">
        <f>Equipo!$E$14</f>
        <v/>
      </c>
      <c r="D65" s="941" t="str">
        <f>Equipo!$E$10</f>
        <v/>
      </c>
      <c r="E65" s="941" t="str">
        <f>'Registro Veh'!C76</f>
        <v/>
      </c>
      <c r="F65" s="941" t="str">
        <f>'Registro Veh'!D76</f>
        <v/>
      </c>
      <c r="G65" s="941" t="str">
        <f>'Registro Veh'!E76</f>
        <v/>
      </c>
      <c r="H65" s="941" t="str">
        <f>'Registro Veh'!F76</f>
        <v/>
      </c>
      <c r="I65" s="942" t="str">
        <f>'Registro Veh'!G76</f>
        <v/>
      </c>
      <c r="J65" s="942" t="str">
        <f>'Registro Veh'!I76</f>
        <v/>
      </c>
      <c r="K65" s="942" t="str">
        <f>'Registro Veh'!K76</f>
        <v/>
      </c>
      <c r="L65" s="942" t="str">
        <f>'Registro Veh'!L76</f>
        <v/>
      </c>
      <c r="M65" s="942" t="str">
        <f>'Registro Veh'!N76</f>
        <v/>
      </c>
      <c r="N65" s="943" t="str">
        <f>IFERROR(IFS(E65='BBDD R'!$F$2,'BBDD R'!$G$2,E65='BBDD R'!$F$3,'BBDD R'!$G$3,E65='BBDD R'!$F$4,'BBDD R'!$G$4,E65='BBDD R'!$F$5,'BBDD R'!$G$5,E65='BBDD R'!$F$6,'BBDD R'!$G$6,E65='BBDD R'!$F$7,'BBDD R'!$G$7),"")</f>
        <v/>
      </c>
      <c r="O65" s="943" t="str">
        <f>IFERROR(IFS(E65='BBDD R'!$F$2,'BBDD R'!$H$2,E65='BBDD R'!$F$3,'BBDD R'!$H$3,E65='BBDD R'!$F$4,'BBDD R'!$H$4,E65='BBDD R'!$F$5,'BBDD R'!$H$5,E65='BBDD R'!$F$6,'BBDD R'!$H$6,E65='BBDD R'!$F$7,'BBDD R'!$H$7),"")</f>
        <v/>
      </c>
      <c r="P65" s="944" t="str">
        <f>IFERROR(IFS(E65='BBDD R'!$F$2,'BBDD R'!$I$2,E65='BBDD R'!$F$3,'BBDD R'!$I$3,E65='BBDD R'!$F$4,'BBDD R'!$I$4,E65='BBDD R'!$F$5,'BBDD R'!$I$5,E65='BBDD R'!$F$6,'BBDD R'!$I$6,E65='BBDD R'!$F$7,'BBDD R'!$I$7),"")</f>
        <v/>
      </c>
      <c r="Q65" s="945" t="str">
        <f>IFERROR(IFS(E65='BBDD R'!$F$2,'BBDD R'!$J$2,E65='BBDD R'!$F$3,'BBDD R'!$J$3,E65='BBDD R'!$F$4,'BBDD R'!$J$4,E65='BBDD R'!$F$5,'BBDD R'!$J$5,E65='BBDD R'!$F$6,'BBDD R'!$J$6,E65='BBDD R'!$F$7,'BBDD R'!$J$7))</f>
        <v/>
      </c>
      <c r="R65" s="945" t="str">
        <f>IFERROR(IFS(E65='BBDD R'!$F$2,'BBDD R'!$K$2,E65='BBDD R'!$F$3,'BBDD R'!$K$3,E65='BBDD R'!$F$4,'BBDD R'!$K$4,E65='BBDD R'!$F$5,'BBDD R'!$K$5,E65='BBDD R'!$F$6,'BBDD R'!$K$6,E65='BBDD R'!$F$7,'BBDD R'!$K$7),"")</f>
        <v/>
      </c>
      <c r="S65" s="944" t="str">
        <f>IFERROR(IFS(E65='BBDD R'!$F$2,'BBDD R'!$L$2,E65='BBDD R'!$F$3,'BBDD R'!$L$3,E65='BBDD R'!$F$4,'BBDD R'!$L$4,E65='BBDD R'!$F$5,'BBDD R'!$L$5,E65='BBDD R'!$F$6,'BBDD R'!$L$6,E65='BBDD R'!$F$7,'BBDD R'!$L$7),"")</f>
        <v/>
      </c>
      <c r="T65" s="944" t="str">
        <f>IFERROR(IFS(E65='BBDD R'!$F$2,'BBDD R'!$M$2,E65='BBDD R'!$F$3,'BBDD R'!$M$3,E65='BBDD R'!$F$4,'BBDD R'!$M$4,E65='BBDD R'!$F$5,'BBDD R'!$M$5,E65='BBDD R'!$F$6,'BBDD R'!$M$6,E65='BBDD R'!$F$7,'BBDD R'!$M$7),"")</f>
        <v/>
      </c>
      <c r="U65" s="944" t="str">
        <f>IFERROR(IFS(E65='BBDD R'!$F$2,'BBDD R'!$N$2,E65='BBDD R'!$F$3,'BBDD R'!$N$3,E65='BBDD R'!$F$4,'BBDD R'!$N$4,E65='BBDD R'!$F$5,'BBDD R'!$N$5,E65='BBDD R'!$F$6,'BBDD R'!$N$6,E65='BBDD R'!$F$7,'BBDD R'!$N$7),"")</f>
        <v/>
      </c>
      <c r="V65" s="944" t="str">
        <f>IFERROR(IFS(E65='BBDD R'!$F$2,'BBDD R'!$O$2,E65='BBDD R'!$F$3,'BBDD R'!$O$3,E65='BBDD R'!$F$4,'BBDD R'!$O$4,E65='BBDD R'!$F$5,'BBDD R'!$O$5,E65='BBDD R'!$F$6,'BBDD R'!$O$6,E65='BBDD R'!$F$7,'BBDD R'!$O$7),"")</f>
        <v/>
      </c>
      <c r="W65" s="946" t="str">
        <f>IFERROR(IFS(E65='BBDD R'!$F$2,'BBDD R'!$P$2,E65='BBDD R'!$F$3,'BBDD R'!$P$3,E65='BBDD R'!$F$4,'BBDD R'!$P$4,E65='BBDD R'!$F$5,'BBDD R'!$P$5,E65='BBDD R'!$F$6,'BBDD R'!$P$6,E65='BBDD R'!$F$7,'BBDD R'!$P$7),"")</f>
        <v/>
      </c>
      <c r="X65" s="944" t="str">
        <f>IFERROR(IFS(E65='BBDD R'!$F$2,'BBDD R'!$Q$2,E65='BBDD R'!$F$3,'BBDD R'!$Q$3,E65='BBDD R'!$F$4,'BBDD R'!$Q$4,E65='BBDD R'!$F$5,'BBDD R'!$Q$5,E65='BBDD R'!$F$6,'BBDD R'!$Q$6,E65='BBDD R'!$F$7,'BBDD R'!$Q$7),"")</f>
        <v/>
      </c>
      <c r="Y65" s="944" t="str">
        <f>IFERROR(IFS(E65='BBDD R'!$F$2,'BBDD R'!$R$2,E65='BBDD R'!$F$3,'BBDD R'!$R$3,E65='BBDD R'!$F$4,'BBDD R'!$R$4,E65='BBDD R'!$F$5,'BBDD R'!$R$5,E65='BBDD R'!$F$6,'BBDD R'!$R$6,E65='BBDD R'!$F$7,'BBDD R'!$R$7),"")</f>
        <v/>
      </c>
      <c r="Z65" s="944" t="str">
        <f t="array" ref="Z65">IFERROR(ifs(AND(M65="Gasolina",O65="Vehículo Liviano (Sedán, Compacto)"),1
,AND(M65="Gasolina",O65="Vehículo Liviano (SUV, Jeep, Station Wagon)"),2
,AND(M65="Gasolina",O65="Utilitario, Furgón"),3
,AND(M65="Gasolina",O65="Camioneta 4x2"),4
,AND(M65="Gasolina",O65="Camioneta 4x4"),5
,AND(M65="Gasolina",O65="Camión liviano (hasta 3.5 ton)"),6
,AND(M65="Gasolina",O65="Camión mediano"),7
,AND(M65="Gasolina",O65="Camión pesado"),8
,AND(M65="Gasolina",O65="Maquinaria"),9
,AND(M65="Gasolina",O65="Otro (especifique): "),10
,AND(M65="Diesel",O65="Vehículo Liviano (Sedán, Compacto)"),11
,AND(M65="Diesel",O65="Vehículo Liviano (SUV, Jeep, Station Wagon)"),12
,AND(M65="Diesel",O65="Utilitario, Furgón"),13
,AND(M65="Diesel",O65="Camioneta 4x2"),14
,AND(M65="Diesel",O65="Camioneta 4x4"),15
,AND(M65="Diesel",O65="Camión liviano (hasta 3.5 ton)"),16
,AND(M65="Diesel",O65="Camión mediano"),17
,AND(M65="Diesel",O65="Camión pesado"),18
,AND(M65="Diesel",O65="Maquinaria"),19
,AND(M65="Diesel",O65="Otro (especifique): "),20
,O65="Selecciona...",21),"")</f>
        <v/>
      </c>
      <c r="AA65" s="947" t="str">
        <f>IFERROR((ifs(Z65=1,Data!$D$100,Z65=2,Data!$D$101,Z65=3,Data!$D$102,Z65=4,Data!$D$103,Z65=5,Data!$D$104,Z65=6,Data!$D$105,Z65=7,Data!$D$106,Z65=8,Data!$D$107,Z65=9,Data!$D$108,Z65=10,Data!$D$109,Z65=11,Data!$D$110,Z65=12,Data!$D$111,Z65=13,Data!$D$112,Z65=14,Data!$D$113,Z65=15,Data!$D$114,Z65=16,Data!$D$115,Z65=17,Data!$D$116,Z65=18,Data!$D$117,Z65=19,Data!$D$118,Z65=20,Data!$D$119,Z65=21,Data!$D$120,Z65=0,Data!$D$121))*K65,"")</f>
        <v/>
      </c>
      <c r="AB65" s="947" t="str">
        <f>IFERROR((ifs(Z65=1,Data!$E$100,Z65=2,Data!$E$101,Z65=3,Data!$E$102,Z65=4,Data!$E$103,Z65=5,Data!$E$104,Z65=6,Data!$E$105,Z65=7,Data!$E$106,Z65=8,Data!$E$107,Z65=9,Data!$E$108,Z65=10,Data!$E$109,Z65=11,Data!$E$110,Z65=12,Data!$E$111,Z65=13,Data!$E$112,Z65=14,Data!$E$113,Z65=15,Data!$E$114,Z65=16,Data!$E$115,Z65=17,Data!$E$116,Z65=18,Data!$E$117,Z65=19,Data!$E$118,Z65=20,Data!$E$119,Z65=21,Data!$E$120,Z65=0,Data!$E$121))*K65/1000,"")</f>
        <v/>
      </c>
      <c r="AC65" s="948" t="str">
        <f>IFERROR((ifs(
Z65=1,Data!$G$100,
Z65=2,Data!$G$101,
Z65=3,Data!$G$102,
Z65=4,Data!$G$103,
Z65=5,Data!$G$104,
Z65=6,Data!$G$105,
Z65=7,Data!$G$106,
Z65=8,Data!$G$107,
Z65=9,Data!$G$108,
Z65=10,Data!G$109,
Z65=11,Data!G$110,
Z65=12,Data!G$111,
Z65=13,Data!$G$112,
Z65=14,Data!$G$113,
Z65=15,Data!$G$114,
Z65=16,Data!$G$115,
Z65=17,Data!$G$116,
Z65=18,Data!$G$117,
Z65=19,Data!$G$118,
Z65=20,Data!$G$119,
Z65=21,Data!$G$120,
Z65=0,Data!$G$121))
*K65/1000,"")</f>
        <v/>
      </c>
      <c r="AD65" s="949" t="str">
        <f>IFERROR((ifs(
Z65=1,Data!$H$100,
Z65=2,Data!$H$101,
Z65=3,Data!$H$102,
Z65=4,Data!$H$103,
Z65=5,Data!$H$104,
Z65=6,Data!$H$105,
Z65=7,Data!$H$106,
Z65=8,Data!$H$107,
Z65=9,Data!$H$108,
Z65=10,Data!H$109,
Z65=11,Data!H$110,
Z65=12,Data!H$111,
Z65=13,Data!$H$112,
Z65=14,Data!$H$113,
Z65=15,Data!$H$114,
Z65=16,Data!$H$115,
Z65=17,Data!$H$116,
Z65=18,Data!$H$117,
Z65=19,Data!$H$118,
Z65=20,Data!$H$119,
Z65=21,Data!$H$120,
Z65=0,Data!$H$121))*K65/1000,"")</f>
        <v/>
      </c>
      <c r="AE65" s="948" t="str">
        <f>IFERROR((ifs(
Z65=1,Data!$I$100,
Z65=2,Data!$I$101,
Z65=3,Data!$I$102,
Z65=4,Data!$I$103,
Z65=5,Data!$I$104,
Z65=6,Data!$I$105,
Z65=7,Data!$I$106,
Z65=8,Data!$I$107,
Z65=9,Data!$I$108,
Z65=10,Data!I$109,
Z65=11,Data!I$110,
Z65=12,Data!I$111,
Z65=13,Data!$I$112,
Z65=14,Data!$I$113,
Z65=15,Data!$I$114,
Z65=16,Data!$I$115,
Z65=17,Data!$I$116,
Z65=18,Data!$I$117,
Z65=19,Data!$I$118,
Z65=20,Data!$I$119,
Z65=21,Data!$I$120,
Z65=0,Data!$I$121)*K65/1000),"")</f>
        <v/>
      </c>
      <c r="AF65" s="947" t="str">
        <f>IFERROR((ifs(
Z65=1,Data!$J$100,
Z65=2,Data!$J$101,
Z65=3,Data!$J$102,
Z65=4,Data!$J$103,
Z65=5,Data!$J$104,
Z65=6,Data!$J$105,
Z65=7,Data!$J$106,
Z65=8,Data!$J$107,
Z65=9,Data!$J$108,
Z65=10,Data!J$109,
Z65=11,Data!J$110,
Z65=12,Data!J$111,
Z65=13,Data!J$112,
Z65=14,Data!$J$113,
Z65=15,Data!$J$114,
Z65=16,Data!$J$115,
Z65=17,Data!$J$116,
Z65=18,Data!$J$117,
Z65=19,Data!$J$118,
Z65=20,Data!$J$119,
Z65=21,Data!$J$120,
Z65=0,Data!$J$121)*K65),"")</f>
        <v/>
      </c>
      <c r="AG65" s="947" t="str">
        <f>IFERROR((ifs(
Z65=1,Data!$K$100,
Z65=2,Data!$K$101,
Z65=3,Data!$K$102,
Z65=4,Data!$K$103,
Z65=5,Data!$K$104,
Z65=6,Data!$K$105,
Z65=7,Data!$K$106,
Z65=8,Data!$K$107,
Z65=9,Data!$K$108,
Z65=10,Data!K$109,
Z65=11,Data!K$110,
Z65=12,Data!K$111,
Z65=13,Data!$K$112,
Z65=14,Data!$K$113,
Z65=15,Data!$K$114,
Z65=16,Data!$K$115,
Z65=17,Data!$K$116,
Z65=18,Data!$K$117,
Z65=19,Data!$K$118,
Z65=20,Data!$K$119,
Z65=21,Data!$K$120,
Z65=0,Data!$K$121)*K65),"")</f>
        <v/>
      </c>
      <c r="AH65" s="947" t="str">
        <f>IFERROR((ifs(
Z65=1,Data!$L$100,
Z65=2,Data!$L$101,
Z65=3,Data!$L$102,
Z65=4,Data!$L$103,
Z65=5,Data!$L$104,
Z65=6,Data!$L$105,
Z65=7,Data!$L$106,
Z65=8,Data!$L$107,
Z65=9,Data!$L$108,
Z65=10,Data!L$109,
Z65=11,Data!L$110,
Z65=12,Data!L$111,
Z65=13,Data!$L$112,
Z65=14,Data!$L$113,
Z65=15,Data!$L$114,
Z65=16,Data!$L$115,
Z65=17,Data!$L$116,
Z65=18,Data!$L$117,
Z65=19,Data!$L$118,
Z65=20,Data!$L$119,
Z65=21,Data!$L$120,
Z65=0,Data!$L$121)*K65),"")</f>
        <v/>
      </c>
      <c r="AI65" s="950" t="str">
        <f>'Registro Veh'!J77</f>
        <v/>
      </c>
      <c r="AJ65" s="950" t="str">
        <f>'Registro Veh'!M77</f>
        <v/>
      </c>
      <c r="AK65" s="951"/>
      <c r="AL65" s="951"/>
      <c r="AM65" s="951"/>
      <c r="AN65" s="951"/>
    </row>
    <row r="66">
      <c r="A66" s="941" t="str">
        <f>'Registro Veh'!B77</f>
        <v/>
      </c>
      <c r="B66" s="941" t="str">
        <f>Equipo!$F$2</f>
        <v>4.0</v>
      </c>
      <c r="C66" s="941" t="str">
        <f>Equipo!$E$14</f>
        <v/>
      </c>
      <c r="D66" s="941" t="str">
        <f>Equipo!$E$10</f>
        <v/>
      </c>
      <c r="E66" s="941" t="str">
        <f>'Registro Veh'!C77</f>
        <v/>
      </c>
      <c r="F66" s="941" t="str">
        <f>'Registro Veh'!D77</f>
        <v/>
      </c>
      <c r="G66" s="941" t="str">
        <f>'Registro Veh'!E77</f>
        <v/>
      </c>
      <c r="H66" s="941" t="str">
        <f>'Registro Veh'!F77</f>
        <v/>
      </c>
      <c r="I66" s="942" t="str">
        <f>'Registro Veh'!G77</f>
        <v/>
      </c>
      <c r="J66" s="942" t="str">
        <f>'Registro Veh'!I77</f>
        <v/>
      </c>
      <c r="K66" s="942" t="str">
        <f>'Registro Veh'!K77</f>
        <v/>
      </c>
      <c r="L66" s="942" t="str">
        <f>'Registro Veh'!L77</f>
        <v/>
      </c>
      <c r="M66" s="942" t="str">
        <f>'Registro Veh'!N77</f>
        <v/>
      </c>
      <c r="N66" s="943" t="str">
        <f>IFERROR(IFS(E66='BBDD R'!$F$2,'BBDD R'!$G$2,E66='BBDD R'!$F$3,'BBDD R'!$G$3,E66='BBDD R'!$F$4,'BBDD R'!$G$4,E66='BBDD R'!$F$5,'BBDD R'!$G$5,E66='BBDD R'!$F$6,'BBDD R'!$G$6,E66='BBDD R'!$F$7,'BBDD R'!$G$7),"")</f>
        <v/>
      </c>
      <c r="O66" s="943" t="str">
        <f>IFERROR(IFS(E66='BBDD R'!$F$2,'BBDD R'!$H$2,E66='BBDD R'!$F$3,'BBDD R'!$H$3,E66='BBDD R'!$F$4,'BBDD R'!$H$4,E66='BBDD R'!$F$5,'BBDD R'!$H$5,E66='BBDD R'!$F$6,'BBDD R'!$H$6,E66='BBDD R'!$F$7,'BBDD R'!$H$7),"")</f>
        <v/>
      </c>
      <c r="P66" s="944" t="str">
        <f>IFERROR(IFS(E66='BBDD R'!$F$2,'BBDD R'!$I$2,E66='BBDD R'!$F$3,'BBDD R'!$I$3,E66='BBDD R'!$F$4,'BBDD R'!$I$4,E66='BBDD R'!$F$5,'BBDD R'!$I$5,E66='BBDD R'!$F$6,'BBDD R'!$I$6,E66='BBDD R'!$F$7,'BBDD R'!$I$7),"")</f>
        <v/>
      </c>
      <c r="Q66" s="945" t="str">
        <f>IFERROR(IFS(E66='BBDD R'!$F$2,'BBDD R'!$J$2,E66='BBDD R'!$F$3,'BBDD R'!$J$3,E66='BBDD R'!$F$4,'BBDD R'!$J$4,E66='BBDD R'!$F$5,'BBDD R'!$J$5,E66='BBDD R'!$F$6,'BBDD R'!$J$6,E66='BBDD R'!$F$7,'BBDD R'!$J$7))</f>
        <v/>
      </c>
      <c r="R66" s="945" t="str">
        <f>IFERROR(IFS(E66='BBDD R'!$F$2,'BBDD R'!$K$2,E66='BBDD R'!$F$3,'BBDD R'!$K$3,E66='BBDD R'!$F$4,'BBDD R'!$K$4,E66='BBDD R'!$F$5,'BBDD R'!$K$5,E66='BBDD R'!$F$6,'BBDD R'!$K$6,E66='BBDD R'!$F$7,'BBDD R'!$K$7),"")</f>
        <v/>
      </c>
      <c r="S66" s="944" t="str">
        <f>IFERROR(IFS(E66='BBDD R'!$F$2,'BBDD R'!$L$2,E66='BBDD R'!$F$3,'BBDD R'!$L$3,E66='BBDD R'!$F$4,'BBDD R'!$L$4,E66='BBDD R'!$F$5,'BBDD R'!$L$5,E66='BBDD R'!$F$6,'BBDD R'!$L$6,E66='BBDD R'!$F$7,'BBDD R'!$L$7),"")</f>
        <v/>
      </c>
      <c r="T66" s="944" t="str">
        <f>IFERROR(IFS(E66='BBDD R'!$F$2,'BBDD R'!$M$2,E66='BBDD R'!$F$3,'BBDD R'!$M$3,E66='BBDD R'!$F$4,'BBDD R'!$M$4,E66='BBDD R'!$F$5,'BBDD R'!$M$5,E66='BBDD R'!$F$6,'BBDD R'!$M$6,E66='BBDD R'!$F$7,'BBDD R'!$M$7),"")</f>
        <v/>
      </c>
      <c r="U66" s="944" t="str">
        <f>IFERROR(IFS(E66='BBDD R'!$F$2,'BBDD R'!$N$2,E66='BBDD R'!$F$3,'BBDD R'!$N$3,E66='BBDD R'!$F$4,'BBDD R'!$N$4,E66='BBDD R'!$F$5,'BBDD R'!$N$5,E66='BBDD R'!$F$6,'BBDD R'!$N$6,E66='BBDD R'!$F$7,'BBDD R'!$N$7),"")</f>
        <v/>
      </c>
      <c r="V66" s="944" t="str">
        <f>IFERROR(IFS(E66='BBDD R'!$F$2,'BBDD R'!$O$2,E66='BBDD R'!$F$3,'BBDD R'!$O$3,E66='BBDD R'!$F$4,'BBDD R'!$O$4,E66='BBDD R'!$F$5,'BBDD R'!$O$5,E66='BBDD R'!$F$6,'BBDD R'!$O$6,E66='BBDD R'!$F$7,'BBDD R'!$O$7),"")</f>
        <v/>
      </c>
      <c r="W66" s="946" t="str">
        <f>IFERROR(IFS(E66='BBDD R'!$F$2,'BBDD R'!$P$2,E66='BBDD R'!$F$3,'BBDD R'!$P$3,E66='BBDD R'!$F$4,'BBDD R'!$P$4,E66='BBDD R'!$F$5,'BBDD R'!$P$5,E66='BBDD R'!$F$6,'BBDD R'!$P$6,E66='BBDD R'!$F$7,'BBDD R'!$P$7),"")</f>
        <v/>
      </c>
      <c r="X66" s="944" t="str">
        <f>IFERROR(IFS(E66='BBDD R'!$F$2,'BBDD R'!$Q$2,E66='BBDD R'!$F$3,'BBDD R'!$Q$3,E66='BBDD R'!$F$4,'BBDD R'!$Q$4,E66='BBDD R'!$F$5,'BBDD R'!$Q$5,E66='BBDD R'!$F$6,'BBDD R'!$Q$6,E66='BBDD R'!$F$7,'BBDD R'!$Q$7),"")</f>
        <v/>
      </c>
      <c r="Y66" s="944" t="str">
        <f>IFERROR(IFS(E66='BBDD R'!$F$2,'BBDD R'!$R$2,E66='BBDD R'!$F$3,'BBDD R'!$R$3,E66='BBDD R'!$F$4,'BBDD R'!$R$4,E66='BBDD R'!$F$5,'BBDD R'!$R$5,E66='BBDD R'!$F$6,'BBDD R'!$R$6,E66='BBDD R'!$F$7,'BBDD R'!$R$7),"")</f>
        <v/>
      </c>
      <c r="Z66" s="944" t="str">
        <f t="array" ref="Z66">IFERROR(ifs(AND(M66="Gasolina",O66="Vehículo Liviano (Sedán, Compacto)"),1
,AND(M66="Gasolina",O66="Vehículo Liviano (SUV, Jeep, Station Wagon)"),2
,AND(M66="Gasolina",O66="Utilitario, Furgón"),3
,AND(M66="Gasolina",O66="Camioneta 4x2"),4
,AND(M66="Gasolina",O66="Camioneta 4x4"),5
,AND(M66="Gasolina",O66="Camión liviano (hasta 3.5 ton)"),6
,AND(M66="Gasolina",O66="Camión mediano"),7
,AND(M66="Gasolina",O66="Camión pesado"),8
,AND(M66="Gasolina",O66="Maquinaria"),9
,AND(M66="Gasolina",O66="Otro (especifique): "),10
,AND(M66="Diesel",O66="Vehículo Liviano (Sedán, Compacto)"),11
,AND(M66="Diesel",O66="Vehículo Liviano (SUV, Jeep, Station Wagon)"),12
,AND(M66="Diesel",O66="Utilitario, Furgón"),13
,AND(M66="Diesel",O66="Camioneta 4x2"),14
,AND(M66="Diesel",O66="Camioneta 4x4"),15
,AND(M66="Diesel",O66="Camión liviano (hasta 3.5 ton)"),16
,AND(M66="Diesel",O66="Camión mediano"),17
,AND(M66="Diesel",O66="Camión pesado"),18
,AND(M66="Diesel",O66="Maquinaria"),19
,AND(M66="Diesel",O66="Otro (especifique): "),20
,O66="Selecciona...",21),"")</f>
        <v/>
      </c>
      <c r="AA66" s="947" t="str">
        <f>IFERROR((ifs(Z66=1,Data!$D$100,Z66=2,Data!$D$101,Z66=3,Data!$D$102,Z66=4,Data!$D$103,Z66=5,Data!$D$104,Z66=6,Data!$D$105,Z66=7,Data!$D$106,Z66=8,Data!$D$107,Z66=9,Data!$D$108,Z66=10,Data!$D$109,Z66=11,Data!$D$110,Z66=12,Data!$D$111,Z66=13,Data!$D$112,Z66=14,Data!$D$113,Z66=15,Data!$D$114,Z66=16,Data!$D$115,Z66=17,Data!$D$116,Z66=18,Data!$D$117,Z66=19,Data!$D$118,Z66=20,Data!$D$119,Z66=21,Data!$D$120,Z66=0,Data!$D$121))*K66,"")</f>
        <v/>
      </c>
      <c r="AB66" s="947" t="str">
        <f>IFERROR((ifs(Z66=1,Data!$E$100,Z66=2,Data!$E$101,Z66=3,Data!$E$102,Z66=4,Data!$E$103,Z66=5,Data!$E$104,Z66=6,Data!$E$105,Z66=7,Data!$E$106,Z66=8,Data!$E$107,Z66=9,Data!$E$108,Z66=10,Data!$E$109,Z66=11,Data!$E$110,Z66=12,Data!$E$111,Z66=13,Data!$E$112,Z66=14,Data!$E$113,Z66=15,Data!$E$114,Z66=16,Data!$E$115,Z66=17,Data!$E$116,Z66=18,Data!$E$117,Z66=19,Data!$E$118,Z66=20,Data!$E$119,Z66=21,Data!$E$120,Z66=0,Data!$E$121))*K66/1000,"")</f>
        <v/>
      </c>
      <c r="AC66" s="948" t="str">
        <f>IFERROR((ifs(
Z66=1,Data!$G$100,
Z66=2,Data!$G$101,
Z66=3,Data!$G$102,
Z66=4,Data!$G$103,
Z66=5,Data!$G$104,
Z66=6,Data!$G$105,
Z66=7,Data!$G$106,
Z66=8,Data!$G$107,
Z66=9,Data!$G$108,
Z66=10,Data!G$109,
Z66=11,Data!G$110,
Z66=12,Data!G$111,
Z66=13,Data!$G$112,
Z66=14,Data!$G$113,
Z66=15,Data!$G$114,
Z66=16,Data!$G$115,
Z66=17,Data!$G$116,
Z66=18,Data!$G$117,
Z66=19,Data!$G$118,
Z66=20,Data!$G$119,
Z66=21,Data!$G$120,
Z66=0,Data!$G$121))
*K66/1000,"")</f>
        <v/>
      </c>
      <c r="AD66" s="949" t="str">
        <f>IFERROR((ifs(
Z66=1,Data!$H$100,
Z66=2,Data!$H$101,
Z66=3,Data!$H$102,
Z66=4,Data!$H$103,
Z66=5,Data!$H$104,
Z66=6,Data!$H$105,
Z66=7,Data!$H$106,
Z66=8,Data!$H$107,
Z66=9,Data!$H$108,
Z66=10,Data!H$109,
Z66=11,Data!H$110,
Z66=12,Data!H$111,
Z66=13,Data!$H$112,
Z66=14,Data!$H$113,
Z66=15,Data!$H$114,
Z66=16,Data!$H$115,
Z66=17,Data!$H$116,
Z66=18,Data!$H$117,
Z66=19,Data!$H$118,
Z66=20,Data!$H$119,
Z66=21,Data!$H$120,
Z66=0,Data!$H$121))*K66/1000,"")</f>
        <v/>
      </c>
      <c r="AE66" s="948" t="str">
        <f>IFERROR((ifs(
Z66=1,Data!$I$100,
Z66=2,Data!$I$101,
Z66=3,Data!$I$102,
Z66=4,Data!$I$103,
Z66=5,Data!$I$104,
Z66=6,Data!$I$105,
Z66=7,Data!$I$106,
Z66=8,Data!$I$107,
Z66=9,Data!$I$108,
Z66=10,Data!I$109,
Z66=11,Data!I$110,
Z66=12,Data!I$111,
Z66=13,Data!$I$112,
Z66=14,Data!$I$113,
Z66=15,Data!$I$114,
Z66=16,Data!$I$115,
Z66=17,Data!$I$116,
Z66=18,Data!$I$117,
Z66=19,Data!$I$118,
Z66=20,Data!$I$119,
Z66=21,Data!$I$120,
Z66=0,Data!$I$121)*K66/1000),"")</f>
        <v/>
      </c>
      <c r="AF66" s="947" t="str">
        <f>IFERROR((ifs(
Z66=1,Data!$J$100,
Z66=2,Data!$J$101,
Z66=3,Data!$J$102,
Z66=4,Data!$J$103,
Z66=5,Data!$J$104,
Z66=6,Data!$J$105,
Z66=7,Data!$J$106,
Z66=8,Data!$J$107,
Z66=9,Data!$J$108,
Z66=10,Data!J$109,
Z66=11,Data!J$110,
Z66=12,Data!J$111,
Z66=13,Data!J$112,
Z66=14,Data!$J$113,
Z66=15,Data!$J$114,
Z66=16,Data!$J$115,
Z66=17,Data!$J$116,
Z66=18,Data!$J$117,
Z66=19,Data!$J$118,
Z66=20,Data!$J$119,
Z66=21,Data!$J$120,
Z66=0,Data!$J$121)*K66),"")</f>
        <v/>
      </c>
      <c r="AG66" s="947" t="str">
        <f>IFERROR((ifs(
Z66=1,Data!$K$100,
Z66=2,Data!$K$101,
Z66=3,Data!$K$102,
Z66=4,Data!$K$103,
Z66=5,Data!$K$104,
Z66=6,Data!$K$105,
Z66=7,Data!$K$106,
Z66=8,Data!$K$107,
Z66=9,Data!$K$108,
Z66=10,Data!K$109,
Z66=11,Data!K$110,
Z66=12,Data!K$111,
Z66=13,Data!$K$112,
Z66=14,Data!$K$113,
Z66=15,Data!$K$114,
Z66=16,Data!$K$115,
Z66=17,Data!$K$116,
Z66=18,Data!$K$117,
Z66=19,Data!$K$118,
Z66=20,Data!$K$119,
Z66=21,Data!$K$120,
Z66=0,Data!$K$121)*K66),"")</f>
        <v/>
      </c>
      <c r="AH66" s="947" t="str">
        <f>IFERROR((ifs(
Z66=1,Data!$L$100,
Z66=2,Data!$L$101,
Z66=3,Data!$L$102,
Z66=4,Data!$L$103,
Z66=5,Data!$L$104,
Z66=6,Data!$L$105,
Z66=7,Data!$L$106,
Z66=8,Data!$L$107,
Z66=9,Data!$L$108,
Z66=10,Data!L$109,
Z66=11,Data!L$110,
Z66=12,Data!L$111,
Z66=13,Data!$L$112,
Z66=14,Data!$L$113,
Z66=15,Data!$L$114,
Z66=16,Data!$L$115,
Z66=17,Data!$L$116,
Z66=18,Data!$L$117,
Z66=19,Data!$L$118,
Z66=20,Data!$L$119,
Z66=21,Data!$L$120,
Z66=0,Data!$L$121)*K66),"")</f>
        <v/>
      </c>
      <c r="AI66" s="950" t="str">
        <f>'Registro Veh'!J78</f>
        <v/>
      </c>
      <c r="AJ66" s="950" t="str">
        <f>'Registro Veh'!M78</f>
        <v/>
      </c>
      <c r="AK66" s="951"/>
      <c r="AL66" s="951"/>
      <c r="AM66" s="951"/>
      <c r="AN66" s="951"/>
    </row>
    <row r="67">
      <c r="A67" s="941" t="str">
        <f>'Registro Veh'!B78</f>
        <v/>
      </c>
      <c r="B67" s="941" t="str">
        <f>Equipo!$F$2</f>
        <v>4.0</v>
      </c>
      <c r="C67" s="941" t="str">
        <f>Equipo!$E$14</f>
        <v/>
      </c>
      <c r="D67" s="941" t="str">
        <f>Equipo!$E$10</f>
        <v/>
      </c>
      <c r="E67" s="941" t="str">
        <f>'Registro Veh'!C78</f>
        <v/>
      </c>
      <c r="F67" s="941" t="str">
        <f>'Registro Veh'!D78</f>
        <v/>
      </c>
      <c r="G67" s="941" t="str">
        <f>'Registro Veh'!E78</f>
        <v/>
      </c>
      <c r="H67" s="941" t="str">
        <f>'Registro Veh'!F78</f>
        <v/>
      </c>
      <c r="I67" s="942" t="str">
        <f>'Registro Veh'!G78</f>
        <v/>
      </c>
      <c r="J67" s="942" t="str">
        <f>'Registro Veh'!I78</f>
        <v/>
      </c>
      <c r="K67" s="942" t="str">
        <f>'Registro Veh'!K78</f>
        <v/>
      </c>
      <c r="L67" s="942" t="str">
        <f>'Registro Veh'!L78</f>
        <v/>
      </c>
      <c r="M67" s="942" t="str">
        <f>'Registro Veh'!N78</f>
        <v/>
      </c>
      <c r="N67" s="943" t="str">
        <f>IFERROR(IFS(E67='BBDD R'!$F$2,'BBDD R'!$G$2,E67='BBDD R'!$F$3,'BBDD R'!$G$3,E67='BBDD R'!$F$4,'BBDD R'!$G$4,E67='BBDD R'!$F$5,'BBDD R'!$G$5,E67='BBDD R'!$F$6,'BBDD R'!$G$6,E67='BBDD R'!$F$7,'BBDD R'!$G$7),"")</f>
        <v/>
      </c>
      <c r="O67" s="943" t="str">
        <f>IFERROR(IFS(E67='BBDD R'!$F$2,'BBDD R'!$H$2,E67='BBDD R'!$F$3,'BBDD R'!$H$3,E67='BBDD R'!$F$4,'BBDD R'!$H$4,E67='BBDD R'!$F$5,'BBDD R'!$H$5,E67='BBDD R'!$F$6,'BBDD R'!$H$6,E67='BBDD R'!$F$7,'BBDD R'!$H$7),"")</f>
        <v/>
      </c>
      <c r="P67" s="944" t="str">
        <f>IFERROR(IFS(E67='BBDD R'!$F$2,'BBDD R'!$I$2,E67='BBDD R'!$F$3,'BBDD R'!$I$3,E67='BBDD R'!$F$4,'BBDD R'!$I$4,E67='BBDD R'!$F$5,'BBDD R'!$I$5,E67='BBDD R'!$F$6,'BBDD R'!$I$6,E67='BBDD R'!$F$7,'BBDD R'!$I$7),"")</f>
        <v/>
      </c>
      <c r="Q67" s="945" t="str">
        <f>IFERROR(IFS(E67='BBDD R'!$F$2,'BBDD R'!$J$2,E67='BBDD R'!$F$3,'BBDD R'!$J$3,E67='BBDD R'!$F$4,'BBDD R'!$J$4,E67='BBDD R'!$F$5,'BBDD R'!$J$5,E67='BBDD R'!$F$6,'BBDD R'!$J$6,E67='BBDD R'!$F$7,'BBDD R'!$J$7))</f>
        <v/>
      </c>
      <c r="R67" s="945" t="str">
        <f>IFERROR(IFS(E67='BBDD R'!$F$2,'BBDD R'!$K$2,E67='BBDD R'!$F$3,'BBDD R'!$K$3,E67='BBDD R'!$F$4,'BBDD R'!$K$4,E67='BBDD R'!$F$5,'BBDD R'!$K$5,E67='BBDD R'!$F$6,'BBDD R'!$K$6,E67='BBDD R'!$F$7,'BBDD R'!$K$7),"")</f>
        <v/>
      </c>
      <c r="S67" s="944" t="str">
        <f>IFERROR(IFS(E67='BBDD R'!$F$2,'BBDD R'!$L$2,E67='BBDD R'!$F$3,'BBDD R'!$L$3,E67='BBDD R'!$F$4,'BBDD R'!$L$4,E67='BBDD R'!$F$5,'BBDD R'!$L$5,E67='BBDD R'!$F$6,'BBDD R'!$L$6,E67='BBDD R'!$F$7,'BBDD R'!$L$7),"")</f>
        <v/>
      </c>
      <c r="T67" s="944" t="str">
        <f>IFERROR(IFS(E67='BBDD R'!$F$2,'BBDD R'!$M$2,E67='BBDD R'!$F$3,'BBDD R'!$M$3,E67='BBDD R'!$F$4,'BBDD R'!$M$4,E67='BBDD R'!$F$5,'BBDD R'!$M$5,E67='BBDD R'!$F$6,'BBDD R'!$M$6,E67='BBDD R'!$F$7,'BBDD R'!$M$7),"")</f>
        <v/>
      </c>
      <c r="U67" s="944" t="str">
        <f>IFERROR(IFS(E67='BBDD R'!$F$2,'BBDD R'!$N$2,E67='BBDD R'!$F$3,'BBDD R'!$N$3,E67='BBDD R'!$F$4,'BBDD R'!$N$4,E67='BBDD R'!$F$5,'BBDD R'!$N$5,E67='BBDD R'!$F$6,'BBDD R'!$N$6,E67='BBDD R'!$F$7,'BBDD R'!$N$7),"")</f>
        <v/>
      </c>
      <c r="V67" s="944" t="str">
        <f>IFERROR(IFS(E67='BBDD R'!$F$2,'BBDD R'!$O$2,E67='BBDD R'!$F$3,'BBDD R'!$O$3,E67='BBDD R'!$F$4,'BBDD R'!$O$4,E67='BBDD R'!$F$5,'BBDD R'!$O$5,E67='BBDD R'!$F$6,'BBDD R'!$O$6,E67='BBDD R'!$F$7,'BBDD R'!$O$7),"")</f>
        <v/>
      </c>
      <c r="W67" s="946" t="str">
        <f>IFERROR(IFS(E67='BBDD R'!$F$2,'BBDD R'!$P$2,E67='BBDD R'!$F$3,'BBDD R'!$P$3,E67='BBDD R'!$F$4,'BBDD R'!$P$4,E67='BBDD R'!$F$5,'BBDD R'!$P$5,E67='BBDD R'!$F$6,'BBDD R'!$P$6,E67='BBDD R'!$F$7,'BBDD R'!$P$7),"")</f>
        <v/>
      </c>
      <c r="X67" s="944" t="str">
        <f>IFERROR(IFS(E67='BBDD R'!$F$2,'BBDD R'!$Q$2,E67='BBDD R'!$F$3,'BBDD R'!$Q$3,E67='BBDD R'!$F$4,'BBDD R'!$Q$4,E67='BBDD R'!$F$5,'BBDD R'!$Q$5,E67='BBDD R'!$F$6,'BBDD R'!$Q$6,E67='BBDD R'!$F$7,'BBDD R'!$Q$7),"")</f>
        <v/>
      </c>
      <c r="Y67" s="944" t="str">
        <f>IFERROR(IFS(E67='BBDD R'!$F$2,'BBDD R'!$R$2,E67='BBDD R'!$F$3,'BBDD R'!$R$3,E67='BBDD R'!$F$4,'BBDD R'!$R$4,E67='BBDD R'!$F$5,'BBDD R'!$R$5,E67='BBDD R'!$F$6,'BBDD R'!$R$6,E67='BBDD R'!$F$7,'BBDD R'!$R$7),"")</f>
        <v/>
      </c>
      <c r="Z67" s="944" t="str">
        <f t="array" ref="Z67">IFERROR(ifs(AND(M67="Gasolina",O67="Vehículo Liviano (Sedán, Compacto)"),1
,AND(M67="Gasolina",O67="Vehículo Liviano (SUV, Jeep, Station Wagon)"),2
,AND(M67="Gasolina",O67="Utilitario, Furgón"),3
,AND(M67="Gasolina",O67="Camioneta 4x2"),4
,AND(M67="Gasolina",O67="Camioneta 4x4"),5
,AND(M67="Gasolina",O67="Camión liviano (hasta 3.5 ton)"),6
,AND(M67="Gasolina",O67="Camión mediano"),7
,AND(M67="Gasolina",O67="Camión pesado"),8
,AND(M67="Gasolina",O67="Maquinaria"),9
,AND(M67="Gasolina",O67="Otro (especifique): "),10
,AND(M67="Diesel",O67="Vehículo Liviano (Sedán, Compacto)"),11
,AND(M67="Diesel",O67="Vehículo Liviano (SUV, Jeep, Station Wagon)"),12
,AND(M67="Diesel",O67="Utilitario, Furgón"),13
,AND(M67="Diesel",O67="Camioneta 4x2"),14
,AND(M67="Diesel",O67="Camioneta 4x4"),15
,AND(M67="Diesel",O67="Camión liviano (hasta 3.5 ton)"),16
,AND(M67="Diesel",O67="Camión mediano"),17
,AND(M67="Diesel",O67="Camión pesado"),18
,AND(M67="Diesel",O67="Maquinaria"),19
,AND(M67="Diesel",O67="Otro (especifique): "),20
,O67="Selecciona...",21),"")</f>
        <v/>
      </c>
      <c r="AA67" s="947" t="str">
        <f>IFERROR((ifs(Z67=1,Data!$D$100,Z67=2,Data!$D$101,Z67=3,Data!$D$102,Z67=4,Data!$D$103,Z67=5,Data!$D$104,Z67=6,Data!$D$105,Z67=7,Data!$D$106,Z67=8,Data!$D$107,Z67=9,Data!$D$108,Z67=10,Data!$D$109,Z67=11,Data!$D$110,Z67=12,Data!$D$111,Z67=13,Data!$D$112,Z67=14,Data!$D$113,Z67=15,Data!$D$114,Z67=16,Data!$D$115,Z67=17,Data!$D$116,Z67=18,Data!$D$117,Z67=19,Data!$D$118,Z67=20,Data!$D$119,Z67=21,Data!$D$120,Z67=0,Data!$D$121))*K67,"")</f>
        <v/>
      </c>
      <c r="AB67" s="947" t="str">
        <f>IFERROR((ifs(Z67=1,Data!$E$100,Z67=2,Data!$E$101,Z67=3,Data!$E$102,Z67=4,Data!$E$103,Z67=5,Data!$E$104,Z67=6,Data!$E$105,Z67=7,Data!$E$106,Z67=8,Data!$E$107,Z67=9,Data!$E$108,Z67=10,Data!$E$109,Z67=11,Data!$E$110,Z67=12,Data!$E$111,Z67=13,Data!$E$112,Z67=14,Data!$E$113,Z67=15,Data!$E$114,Z67=16,Data!$E$115,Z67=17,Data!$E$116,Z67=18,Data!$E$117,Z67=19,Data!$E$118,Z67=20,Data!$E$119,Z67=21,Data!$E$120,Z67=0,Data!$E$121))*K67/1000,"")</f>
        <v/>
      </c>
      <c r="AC67" s="948" t="str">
        <f>IFERROR((ifs(
Z67=1,Data!$G$100,
Z67=2,Data!$G$101,
Z67=3,Data!$G$102,
Z67=4,Data!$G$103,
Z67=5,Data!$G$104,
Z67=6,Data!$G$105,
Z67=7,Data!$G$106,
Z67=8,Data!$G$107,
Z67=9,Data!$G$108,
Z67=10,Data!G$109,
Z67=11,Data!G$110,
Z67=12,Data!G$111,
Z67=13,Data!$G$112,
Z67=14,Data!$G$113,
Z67=15,Data!$G$114,
Z67=16,Data!$G$115,
Z67=17,Data!$G$116,
Z67=18,Data!$G$117,
Z67=19,Data!$G$118,
Z67=20,Data!$G$119,
Z67=21,Data!$G$120,
Z67=0,Data!$G$121))
*K67/1000,"")</f>
        <v/>
      </c>
      <c r="AD67" s="949" t="str">
        <f>IFERROR((ifs(
Z67=1,Data!$H$100,
Z67=2,Data!$H$101,
Z67=3,Data!$H$102,
Z67=4,Data!$H$103,
Z67=5,Data!$H$104,
Z67=6,Data!$H$105,
Z67=7,Data!$H$106,
Z67=8,Data!$H$107,
Z67=9,Data!$H$108,
Z67=10,Data!H$109,
Z67=11,Data!H$110,
Z67=12,Data!H$111,
Z67=13,Data!$H$112,
Z67=14,Data!$H$113,
Z67=15,Data!$H$114,
Z67=16,Data!$H$115,
Z67=17,Data!$H$116,
Z67=18,Data!$H$117,
Z67=19,Data!$H$118,
Z67=20,Data!$H$119,
Z67=21,Data!$H$120,
Z67=0,Data!$H$121))*K67/1000,"")</f>
        <v/>
      </c>
      <c r="AE67" s="948" t="str">
        <f>IFERROR((ifs(
Z67=1,Data!$I$100,
Z67=2,Data!$I$101,
Z67=3,Data!$I$102,
Z67=4,Data!$I$103,
Z67=5,Data!$I$104,
Z67=6,Data!$I$105,
Z67=7,Data!$I$106,
Z67=8,Data!$I$107,
Z67=9,Data!$I$108,
Z67=10,Data!I$109,
Z67=11,Data!I$110,
Z67=12,Data!I$111,
Z67=13,Data!$I$112,
Z67=14,Data!$I$113,
Z67=15,Data!$I$114,
Z67=16,Data!$I$115,
Z67=17,Data!$I$116,
Z67=18,Data!$I$117,
Z67=19,Data!$I$118,
Z67=20,Data!$I$119,
Z67=21,Data!$I$120,
Z67=0,Data!$I$121)*K67/1000),"")</f>
        <v/>
      </c>
      <c r="AF67" s="947" t="str">
        <f>IFERROR((ifs(
Z67=1,Data!$J$100,
Z67=2,Data!$J$101,
Z67=3,Data!$J$102,
Z67=4,Data!$J$103,
Z67=5,Data!$J$104,
Z67=6,Data!$J$105,
Z67=7,Data!$J$106,
Z67=8,Data!$J$107,
Z67=9,Data!$J$108,
Z67=10,Data!J$109,
Z67=11,Data!J$110,
Z67=12,Data!J$111,
Z67=13,Data!J$112,
Z67=14,Data!$J$113,
Z67=15,Data!$J$114,
Z67=16,Data!$J$115,
Z67=17,Data!$J$116,
Z67=18,Data!$J$117,
Z67=19,Data!$J$118,
Z67=20,Data!$J$119,
Z67=21,Data!$J$120,
Z67=0,Data!$J$121)*K67),"")</f>
        <v/>
      </c>
      <c r="AG67" s="947" t="str">
        <f>IFERROR((ifs(
Z67=1,Data!$K$100,
Z67=2,Data!$K$101,
Z67=3,Data!$K$102,
Z67=4,Data!$K$103,
Z67=5,Data!$K$104,
Z67=6,Data!$K$105,
Z67=7,Data!$K$106,
Z67=8,Data!$K$107,
Z67=9,Data!$K$108,
Z67=10,Data!K$109,
Z67=11,Data!K$110,
Z67=12,Data!K$111,
Z67=13,Data!$K$112,
Z67=14,Data!$K$113,
Z67=15,Data!$K$114,
Z67=16,Data!$K$115,
Z67=17,Data!$K$116,
Z67=18,Data!$K$117,
Z67=19,Data!$K$118,
Z67=20,Data!$K$119,
Z67=21,Data!$K$120,
Z67=0,Data!$K$121)*K67),"")</f>
        <v/>
      </c>
      <c r="AH67" s="947" t="str">
        <f>IFERROR((ifs(
Z67=1,Data!$L$100,
Z67=2,Data!$L$101,
Z67=3,Data!$L$102,
Z67=4,Data!$L$103,
Z67=5,Data!$L$104,
Z67=6,Data!$L$105,
Z67=7,Data!$L$106,
Z67=8,Data!$L$107,
Z67=9,Data!$L$108,
Z67=10,Data!L$109,
Z67=11,Data!L$110,
Z67=12,Data!L$111,
Z67=13,Data!$L$112,
Z67=14,Data!$L$113,
Z67=15,Data!$L$114,
Z67=16,Data!$L$115,
Z67=17,Data!$L$116,
Z67=18,Data!$L$117,
Z67=19,Data!$L$118,
Z67=20,Data!$L$119,
Z67=21,Data!$L$120,
Z67=0,Data!$L$121)*K67),"")</f>
        <v/>
      </c>
      <c r="AI67" s="950" t="str">
        <f>'Registro Veh'!J79</f>
        <v/>
      </c>
      <c r="AJ67" s="950" t="str">
        <f>'Registro Veh'!M79</f>
        <v/>
      </c>
      <c r="AK67" s="951"/>
      <c r="AL67" s="951"/>
      <c r="AM67" s="951"/>
      <c r="AN67" s="951"/>
    </row>
    <row r="68">
      <c r="A68" s="941" t="str">
        <f>'Registro Veh'!B79</f>
        <v/>
      </c>
      <c r="B68" s="941" t="str">
        <f>Equipo!$F$2</f>
        <v>4.0</v>
      </c>
      <c r="C68" s="941" t="str">
        <f>Equipo!$E$14</f>
        <v/>
      </c>
      <c r="D68" s="941" t="str">
        <f>Equipo!$E$10</f>
        <v/>
      </c>
      <c r="E68" s="941" t="str">
        <f>'Registro Veh'!C79</f>
        <v/>
      </c>
      <c r="F68" s="941" t="str">
        <f>'Registro Veh'!D79</f>
        <v/>
      </c>
      <c r="G68" s="941" t="str">
        <f>'Registro Veh'!E79</f>
        <v/>
      </c>
      <c r="H68" s="941" t="str">
        <f>'Registro Veh'!F79</f>
        <v/>
      </c>
      <c r="I68" s="942" t="str">
        <f>'Registro Veh'!G79</f>
        <v/>
      </c>
      <c r="J68" s="942" t="str">
        <f>'Registro Veh'!I79</f>
        <v/>
      </c>
      <c r="K68" s="942" t="str">
        <f>'Registro Veh'!K79</f>
        <v/>
      </c>
      <c r="L68" s="942" t="str">
        <f>'Registro Veh'!L79</f>
        <v/>
      </c>
      <c r="M68" s="942" t="str">
        <f>'Registro Veh'!N79</f>
        <v/>
      </c>
      <c r="N68" s="943" t="str">
        <f>IFERROR(IFS(E68='BBDD R'!$F$2,'BBDD R'!$G$2,E68='BBDD R'!$F$3,'BBDD R'!$G$3,E68='BBDD R'!$F$4,'BBDD R'!$G$4,E68='BBDD R'!$F$5,'BBDD R'!$G$5,E68='BBDD R'!$F$6,'BBDD R'!$G$6,E68='BBDD R'!$F$7,'BBDD R'!$G$7),"")</f>
        <v/>
      </c>
      <c r="O68" s="943" t="str">
        <f>IFERROR(IFS(E68='BBDD R'!$F$2,'BBDD R'!$H$2,E68='BBDD R'!$F$3,'BBDD R'!$H$3,E68='BBDD R'!$F$4,'BBDD R'!$H$4,E68='BBDD R'!$F$5,'BBDD R'!$H$5,E68='BBDD R'!$F$6,'BBDD R'!$H$6,E68='BBDD R'!$F$7,'BBDD R'!$H$7),"")</f>
        <v/>
      </c>
      <c r="P68" s="944" t="str">
        <f>IFERROR(IFS(E68='BBDD R'!$F$2,'BBDD R'!$I$2,E68='BBDD R'!$F$3,'BBDD R'!$I$3,E68='BBDD R'!$F$4,'BBDD R'!$I$4,E68='BBDD R'!$F$5,'BBDD R'!$I$5,E68='BBDD R'!$F$6,'BBDD R'!$I$6,E68='BBDD R'!$F$7,'BBDD R'!$I$7),"")</f>
        <v/>
      </c>
      <c r="Q68" s="945" t="str">
        <f>IFERROR(IFS(E68='BBDD R'!$F$2,'BBDD R'!$J$2,E68='BBDD R'!$F$3,'BBDD R'!$J$3,E68='BBDD R'!$F$4,'BBDD R'!$J$4,E68='BBDD R'!$F$5,'BBDD R'!$J$5,E68='BBDD R'!$F$6,'BBDD R'!$J$6,E68='BBDD R'!$F$7,'BBDD R'!$J$7))</f>
        <v/>
      </c>
      <c r="R68" s="945" t="str">
        <f>IFERROR(IFS(E68='BBDD R'!$F$2,'BBDD R'!$K$2,E68='BBDD R'!$F$3,'BBDD R'!$K$3,E68='BBDD R'!$F$4,'BBDD R'!$K$4,E68='BBDD R'!$F$5,'BBDD R'!$K$5,E68='BBDD R'!$F$6,'BBDD R'!$K$6,E68='BBDD R'!$F$7,'BBDD R'!$K$7),"")</f>
        <v/>
      </c>
      <c r="S68" s="944" t="str">
        <f>IFERROR(IFS(E68='BBDD R'!$F$2,'BBDD R'!$L$2,E68='BBDD R'!$F$3,'BBDD R'!$L$3,E68='BBDD R'!$F$4,'BBDD R'!$L$4,E68='BBDD R'!$F$5,'BBDD R'!$L$5,E68='BBDD R'!$F$6,'BBDD R'!$L$6,E68='BBDD R'!$F$7,'BBDD R'!$L$7),"")</f>
        <v/>
      </c>
      <c r="T68" s="944" t="str">
        <f>IFERROR(IFS(E68='BBDD R'!$F$2,'BBDD R'!$M$2,E68='BBDD R'!$F$3,'BBDD R'!$M$3,E68='BBDD R'!$F$4,'BBDD R'!$M$4,E68='BBDD R'!$F$5,'BBDD R'!$M$5,E68='BBDD R'!$F$6,'BBDD R'!$M$6,E68='BBDD R'!$F$7,'BBDD R'!$M$7),"")</f>
        <v/>
      </c>
      <c r="U68" s="944" t="str">
        <f>IFERROR(IFS(E68='BBDD R'!$F$2,'BBDD R'!$N$2,E68='BBDD R'!$F$3,'BBDD R'!$N$3,E68='BBDD R'!$F$4,'BBDD R'!$N$4,E68='BBDD R'!$F$5,'BBDD R'!$N$5,E68='BBDD R'!$F$6,'BBDD R'!$N$6,E68='BBDD R'!$F$7,'BBDD R'!$N$7),"")</f>
        <v/>
      </c>
      <c r="V68" s="944" t="str">
        <f>IFERROR(IFS(E68='BBDD R'!$F$2,'BBDD R'!$O$2,E68='BBDD R'!$F$3,'BBDD R'!$O$3,E68='BBDD R'!$F$4,'BBDD R'!$O$4,E68='BBDD R'!$F$5,'BBDD R'!$O$5,E68='BBDD R'!$F$6,'BBDD R'!$O$6,E68='BBDD R'!$F$7,'BBDD R'!$O$7),"")</f>
        <v/>
      </c>
      <c r="W68" s="946" t="str">
        <f>IFERROR(IFS(E68='BBDD R'!$F$2,'BBDD R'!$P$2,E68='BBDD R'!$F$3,'BBDD R'!$P$3,E68='BBDD R'!$F$4,'BBDD R'!$P$4,E68='BBDD R'!$F$5,'BBDD R'!$P$5,E68='BBDD R'!$F$6,'BBDD R'!$P$6,E68='BBDD R'!$F$7,'BBDD R'!$P$7),"")</f>
        <v/>
      </c>
      <c r="X68" s="944" t="str">
        <f>IFERROR(IFS(E68='BBDD R'!$F$2,'BBDD R'!$Q$2,E68='BBDD R'!$F$3,'BBDD R'!$Q$3,E68='BBDD R'!$F$4,'BBDD R'!$Q$4,E68='BBDD R'!$F$5,'BBDD R'!$Q$5,E68='BBDD R'!$F$6,'BBDD R'!$Q$6,E68='BBDD R'!$F$7,'BBDD R'!$Q$7),"")</f>
        <v/>
      </c>
      <c r="Y68" s="944" t="str">
        <f>IFERROR(IFS(E68='BBDD R'!$F$2,'BBDD R'!$R$2,E68='BBDD R'!$F$3,'BBDD R'!$R$3,E68='BBDD R'!$F$4,'BBDD R'!$R$4,E68='BBDD R'!$F$5,'BBDD R'!$R$5,E68='BBDD R'!$F$6,'BBDD R'!$R$6,E68='BBDD R'!$F$7,'BBDD R'!$R$7),"")</f>
        <v/>
      </c>
      <c r="Z68" s="944" t="str">
        <f t="array" ref="Z68">IFERROR(ifs(AND(M68="Gasolina",O68="Vehículo Liviano (Sedán, Compacto)"),1
,AND(M68="Gasolina",O68="Vehículo Liviano (SUV, Jeep, Station Wagon)"),2
,AND(M68="Gasolina",O68="Utilitario, Furgón"),3
,AND(M68="Gasolina",O68="Camioneta 4x2"),4
,AND(M68="Gasolina",O68="Camioneta 4x4"),5
,AND(M68="Gasolina",O68="Camión liviano (hasta 3.5 ton)"),6
,AND(M68="Gasolina",O68="Camión mediano"),7
,AND(M68="Gasolina",O68="Camión pesado"),8
,AND(M68="Gasolina",O68="Maquinaria"),9
,AND(M68="Gasolina",O68="Otro (especifique): "),10
,AND(M68="Diesel",O68="Vehículo Liviano (Sedán, Compacto)"),11
,AND(M68="Diesel",O68="Vehículo Liviano (SUV, Jeep, Station Wagon)"),12
,AND(M68="Diesel",O68="Utilitario, Furgón"),13
,AND(M68="Diesel",O68="Camioneta 4x2"),14
,AND(M68="Diesel",O68="Camioneta 4x4"),15
,AND(M68="Diesel",O68="Camión liviano (hasta 3.5 ton)"),16
,AND(M68="Diesel",O68="Camión mediano"),17
,AND(M68="Diesel",O68="Camión pesado"),18
,AND(M68="Diesel",O68="Maquinaria"),19
,AND(M68="Diesel",O68="Otro (especifique): "),20
,O68="Selecciona...",21),"")</f>
        <v/>
      </c>
      <c r="AA68" s="947" t="str">
        <f>IFERROR((ifs(Z68=1,Data!$D$100,Z68=2,Data!$D$101,Z68=3,Data!$D$102,Z68=4,Data!$D$103,Z68=5,Data!$D$104,Z68=6,Data!$D$105,Z68=7,Data!$D$106,Z68=8,Data!$D$107,Z68=9,Data!$D$108,Z68=10,Data!$D$109,Z68=11,Data!$D$110,Z68=12,Data!$D$111,Z68=13,Data!$D$112,Z68=14,Data!$D$113,Z68=15,Data!$D$114,Z68=16,Data!$D$115,Z68=17,Data!$D$116,Z68=18,Data!$D$117,Z68=19,Data!$D$118,Z68=20,Data!$D$119,Z68=21,Data!$D$120,Z68=0,Data!$D$121))*K68,"")</f>
        <v/>
      </c>
      <c r="AB68" s="947" t="str">
        <f>IFERROR((ifs(Z68=1,Data!$E$100,Z68=2,Data!$E$101,Z68=3,Data!$E$102,Z68=4,Data!$E$103,Z68=5,Data!$E$104,Z68=6,Data!$E$105,Z68=7,Data!$E$106,Z68=8,Data!$E$107,Z68=9,Data!$E$108,Z68=10,Data!$E$109,Z68=11,Data!$E$110,Z68=12,Data!$E$111,Z68=13,Data!$E$112,Z68=14,Data!$E$113,Z68=15,Data!$E$114,Z68=16,Data!$E$115,Z68=17,Data!$E$116,Z68=18,Data!$E$117,Z68=19,Data!$E$118,Z68=20,Data!$E$119,Z68=21,Data!$E$120,Z68=0,Data!$E$121))*K68/1000,"")</f>
        <v/>
      </c>
      <c r="AC68" s="948" t="str">
        <f>IFERROR((ifs(
Z68=1,Data!$G$100,
Z68=2,Data!$G$101,
Z68=3,Data!$G$102,
Z68=4,Data!$G$103,
Z68=5,Data!$G$104,
Z68=6,Data!$G$105,
Z68=7,Data!$G$106,
Z68=8,Data!$G$107,
Z68=9,Data!$G$108,
Z68=10,Data!G$109,
Z68=11,Data!G$110,
Z68=12,Data!G$111,
Z68=13,Data!$G$112,
Z68=14,Data!$G$113,
Z68=15,Data!$G$114,
Z68=16,Data!$G$115,
Z68=17,Data!$G$116,
Z68=18,Data!$G$117,
Z68=19,Data!$G$118,
Z68=20,Data!$G$119,
Z68=21,Data!$G$120,
Z68=0,Data!$G$121))
*K68/1000,"")</f>
        <v/>
      </c>
      <c r="AD68" s="949" t="str">
        <f>IFERROR((ifs(
Z68=1,Data!$H$100,
Z68=2,Data!$H$101,
Z68=3,Data!$H$102,
Z68=4,Data!$H$103,
Z68=5,Data!$H$104,
Z68=6,Data!$H$105,
Z68=7,Data!$H$106,
Z68=8,Data!$H$107,
Z68=9,Data!$H$108,
Z68=10,Data!H$109,
Z68=11,Data!H$110,
Z68=12,Data!H$111,
Z68=13,Data!$H$112,
Z68=14,Data!$H$113,
Z68=15,Data!$H$114,
Z68=16,Data!$H$115,
Z68=17,Data!$H$116,
Z68=18,Data!$H$117,
Z68=19,Data!$H$118,
Z68=20,Data!$H$119,
Z68=21,Data!$H$120,
Z68=0,Data!$H$121))*K68/1000,"")</f>
        <v/>
      </c>
      <c r="AE68" s="948" t="str">
        <f>IFERROR((ifs(
Z68=1,Data!$I$100,
Z68=2,Data!$I$101,
Z68=3,Data!$I$102,
Z68=4,Data!$I$103,
Z68=5,Data!$I$104,
Z68=6,Data!$I$105,
Z68=7,Data!$I$106,
Z68=8,Data!$I$107,
Z68=9,Data!$I$108,
Z68=10,Data!I$109,
Z68=11,Data!I$110,
Z68=12,Data!I$111,
Z68=13,Data!$I$112,
Z68=14,Data!$I$113,
Z68=15,Data!$I$114,
Z68=16,Data!$I$115,
Z68=17,Data!$I$116,
Z68=18,Data!$I$117,
Z68=19,Data!$I$118,
Z68=20,Data!$I$119,
Z68=21,Data!$I$120,
Z68=0,Data!$I$121)*K68/1000),"")</f>
        <v/>
      </c>
      <c r="AF68" s="947" t="str">
        <f>IFERROR((ifs(
Z68=1,Data!$J$100,
Z68=2,Data!$J$101,
Z68=3,Data!$J$102,
Z68=4,Data!$J$103,
Z68=5,Data!$J$104,
Z68=6,Data!$J$105,
Z68=7,Data!$J$106,
Z68=8,Data!$J$107,
Z68=9,Data!$J$108,
Z68=10,Data!J$109,
Z68=11,Data!J$110,
Z68=12,Data!J$111,
Z68=13,Data!J$112,
Z68=14,Data!$J$113,
Z68=15,Data!$J$114,
Z68=16,Data!$J$115,
Z68=17,Data!$J$116,
Z68=18,Data!$J$117,
Z68=19,Data!$J$118,
Z68=20,Data!$J$119,
Z68=21,Data!$J$120,
Z68=0,Data!$J$121)*K68),"")</f>
        <v/>
      </c>
      <c r="AG68" s="947" t="str">
        <f>IFERROR((ifs(
Z68=1,Data!$K$100,
Z68=2,Data!$K$101,
Z68=3,Data!$K$102,
Z68=4,Data!$K$103,
Z68=5,Data!$K$104,
Z68=6,Data!$K$105,
Z68=7,Data!$K$106,
Z68=8,Data!$K$107,
Z68=9,Data!$K$108,
Z68=10,Data!K$109,
Z68=11,Data!K$110,
Z68=12,Data!K$111,
Z68=13,Data!$K$112,
Z68=14,Data!$K$113,
Z68=15,Data!$K$114,
Z68=16,Data!$K$115,
Z68=17,Data!$K$116,
Z68=18,Data!$K$117,
Z68=19,Data!$K$118,
Z68=20,Data!$K$119,
Z68=21,Data!$K$120,
Z68=0,Data!$K$121)*K68),"")</f>
        <v/>
      </c>
      <c r="AH68" s="947" t="str">
        <f>IFERROR((ifs(
Z68=1,Data!$L$100,
Z68=2,Data!$L$101,
Z68=3,Data!$L$102,
Z68=4,Data!$L$103,
Z68=5,Data!$L$104,
Z68=6,Data!$L$105,
Z68=7,Data!$L$106,
Z68=8,Data!$L$107,
Z68=9,Data!$L$108,
Z68=10,Data!L$109,
Z68=11,Data!L$110,
Z68=12,Data!L$111,
Z68=13,Data!$L$112,
Z68=14,Data!$L$113,
Z68=15,Data!$L$114,
Z68=16,Data!$L$115,
Z68=17,Data!$L$116,
Z68=18,Data!$L$117,
Z68=19,Data!$L$118,
Z68=20,Data!$L$119,
Z68=21,Data!$L$120,
Z68=0,Data!$L$121)*K68),"")</f>
        <v/>
      </c>
      <c r="AI68" s="950" t="str">
        <f>'Registro Veh'!J80</f>
        <v/>
      </c>
      <c r="AJ68" s="950" t="str">
        <f>'Registro Veh'!M80</f>
        <v/>
      </c>
      <c r="AK68" s="951"/>
      <c r="AL68" s="951"/>
      <c r="AM68" s="951"/>
      <c r="AN68" s="951"/>
    </row>
    <row r="69">
      <c r="A69" s="941" t="str">
        <f>'Registro Veh'!B80</f>
        <v/>
      </c>
      <c r="B69" s="941" t="str">
        <f>Equipo!$F$2</f>
        <v>4.0</v>
      </c>
      <c r="C69" s="941" t="str">
        <f>Equipo!$E$14</f>
        <v/>
      </c>
      <c r="D69" s="941" t="str">
        <f>Equipo!$E$10</f>
        <v/>
      </c>
      <c r="E69" s="941" t="str">
        <f>'Registro Veh'!C80</f>
        <v/>
      </c>
      <c r="F69" s="941" t="str">
        <f>'Registro Veh'!D80</f>
        <v/>
      </c>
      <c r="G69" s="941" t="str">
        <f>'Registro Veh'!E80</f>
        <v/>
      </c>
      <c r="H69" s="941" t="str">
        <f>'Registro Veh'!F80</f>
        <v/>
      </c>
      <c r="I69" s="942" t="str">
        <f>'Registro Veh'!G80</f>
        <v/>
      </c>
      <c r="J69" s="942" t="str">
        <f>'Registro Veh'!I80</f>
        <v/>
      </c>
      <c r="K69" s="942" t="str">
        <f>'Registro Veh'!K80</f>
        <v/>
      </c>
      <c r="L69" s="942" t="str">
        <f>'Registro Veh'!L80</f>
        <v/>
      </c>
      <c r="M69" s="942" t="str">
        <f>'Registro Veh'!N80</f>
        <v/>
      </c>
      <c r="N69" s="943" t="str">
        <f>IFERROR(IFS(E69='BBDD R'!$F$2,'BBDD R'!$G$2,E69='BBDD R'!$F$3,'BBDD R'!$G$3,E69='BBDD R'!$F$4,'BBDD R'!$G$4,E69='BBDD R'!$F$5,'BBDD R'!$G$5,E69='BBDD R'!$F$6,'BBDD R'!$G$6,E69='BBDD R'!$F$7,'BBDD R'!$G$7),"")</f>
        <v/>
      </c>
      <c r="O69" s="943" t="str">
        <f>IFERROR(IFS(E69='BBDD R'!$F$2,'BBDD R'!$H$2,E69='BBDD R'!$F$3,'BBDD R'!$H$3,E69='BBDD R'!$F$4,'BBDD R'!$H$4,E69='BBDD R'!$F$5,'BBDD R'!$H$5,E69='BBDD R'!$F$6,'BBDD R'!$H$6,E69='BBDD R'!$F$7,'BBDD R'!$H$7),"")</f>
        <v/>
      </c>
      <c r="P69" s="944" t="str">
        <f>IFERROR(IFS(E69='BBDD R'!$F$2,'BBDD R'!$I$2,E69='BBDD R'!$F$3,'BBDD R'!$I$3,E69='BBDD R'!$F$4,'BBDD R'!$I$4,E69='BBDD R'!$F$5,'BBDD R'!$I$5,E69='BBDD R'!$F$6,'BBDD R'!$I$6,E69='BBDD R'!$F$7,'BBDD R'!$I$7),"")</f>
        <v/>
      </c>
      <c r="Q69" s="945" t="str">
        <f>IFERROR(IFS(E69='BBDD R'!$F$2,'BBDD R'!$J$2,E69='BBDD R'!$F$3,'BBDD R'!$J$3,E69='BBDD R'!$F$4,'BBDD R'!$J$4,E69='BBDD R'!$F$5,'BBDD R'!$J$5,E69='BBDD R'!$F$6,'BBDD R'!$J$6,E69='BBDD R'!$F$7,'BBDD R'!$J$7))</f>
        <v/>
      </c>
      <c r="R69" s="945" t="str">
        <f>IFERROR(IFS(E69='BBDD R'!$F$2,'BBDD R'!$K$2,E69='BBDD R'!$F$3,'BBDD R'!$K$3,E69='BBDD R'!$F$4,'BBDD R'!$K$4,E69='BBDD R'!$F$5,'BBDD R'!$K$5,E69='BBDD R'!$F$6,'BBDD R'!$K$6,E69='BBDD R'!$F$7,'BBDD R'!$K$7),"")</f>
        <v/>
      </c>
      <c r="S69" s="944" t="str">
        <f>IFERROR(IFS(E69='BBDD R'!$F$2,'BBDD R'!$L$2,E69='BBDD R'!$F$3,'BBDD R'!$L$3,E69='BBDD R'!$F$4,'BBDD R'!$L$4,E69='BBDD R'!$F$5,'BBDD R'!$L$5,E69='BBDD R'!$F$6,'BBDD R'!$L$6,E69='BBDD R'!$F$7,'BBDD R'!$L$7),"")</f>
        <v/>
      </c>
      <c r="T69" s="944" t="str">
        <f>IFERROR(IFS(E69='BBDD R'!$F$2,'BBDD R'!$M$2,E69='BBDD R'!$F$3,'BBDD R'!$M$3,E69='BBDD R'!$F$4,'BBDD R'!$M$4,E69='BBDD R'!$F$5,'BBDD R'!$M$5,E69='BBDD R'!$F$6,'BBDD R'!$M$6,E69='BBDD R'!$F$7,'BBDD R'!$M$7),"")</f>
        <v/>
      </c>
      <c r="U69" s="944" t="str">
        <f>IFERROR(IFS(E69='BBDD R'!$F$2,'BBDD R'!$N$2,E69='BBDD R'!$F$3,'BBDD R'!$N$3,E69='BBDD R'!$F$4,'BBDD R'!$N$4,E69='BBDD R'!$F$5,'BBDD R'!$N$5,E69='BBDD R'!$F$6,'BBDD R'!$N$6,E69='BBDD R'!$F$7,'BBDD R'!$N$7),"")</f>
        <v/>
      </c>
      <c r="V69" s="944" t="str">
        <f>IFERROR(IFS(E69='BBDD R'!$F$2,'BBDD R'!$O$2,E69='BBDD R'!$F$3,'BBDD R'!$O$3,E69='BBDD R'!$F$4,'BBDD R'!$O$4,E69='BBDD R'!$F$5,'BBDD R'!$O$5,E69='BBDD R'!$F$6,'BBDD R'!$O$6,E69='BBDD R'!$F$7,'BBDD R'!$O$7),"")</f>
        <v/>
      </c>
      <c r="W69" s="946" t="str">
        <f>IFERROR(IFS(E69='BBDD R'!$F$2,'BBDD R'!$P$2,E69='BBDD R'!$F$3,'BBDD R'!$P$3,E69='BBDD R'!$F$4,'BBDD R'!$P$4,E69='BBDD R'!$F$5,'BBDD R'!$P$5,E69='BBDD R'!$F$6,'BBDD R'!$P$6,E69='BBDD R'!$F$7,'BBDD R'!$P$7),"")</f>
        <v/>
      </c>
      <c r="X69" s="944" t="str">
        <f>IFERROR(IFS(E69='BBDD R'!$F$2,'BBDD R'!$Q$2,E69='BBDD R'!$F$3,'BBDD R'!$Q$3,E69='BBDD R'!$F$4,'BBDD R'!$Q$4,E69='BBDD R'!$F$5,'BBDD R'!$Q$5,E69='BBDD R'!$F$6,'BBDD R'!$Q$6,E69='BBDD R'!$F$7,'BBDD R'!$Q$7),"")</f>
        <v/>
      </c>
      <c r="Y69" s="944" t="str">
        <f>IFERROR(IFS(E69='BBDD R'!$F$2,'BBDD R'!$R$2,E69='BBDD R'!$F$3,'BBDD R'!$R$3,E69='BBDD R'!$F$4,'BBDD R'!$R$4,E69='BBDD R'!$F$5,'BBDD R'!$R$5,E69='BBDD R'!$F$6,'BBDD R'!$R$6,E69='BBDD R'!$F$7,'BBDD R'!$R$7),"")</f>
        <v/>
      </c>
      <c r="Z69" s="944" t="str">
        <f t="array" ref="Z69">IFERROR(ifs(AND(M69="Gasolina",O69="Vehículo Liviano (Sedán, Compacto)"),1
,AND(M69="Gasolina",O69="Vehículo Liviano (SUV, Jeep, Station Wagon)"),2
,AND(M69="Gasolina",O69="Utilitario, Furgón"),3
,AND(M69="Gasolina",O69="Camioneta 4x2"),4
,AND(M69="Gasolina",O69="Camioneta 4x4"),5
,AND(M69="Gasolina",O69="Camión liviano (hasta 3.5 ton)"),6
,AND(M69="Gasolina",O69="Camión mediano"),7
,AND(M69="Gasolina",O69="Camión pesado"),8
,AND(M69="Gasolina",O69="Maquinaria"),9
,AND(M69="Gasolina",O69="Otro (especifique): "),10
,AND(M69="Diesel",O69="Vehículo Liviano (Sedán, Compacto)"),11
,AND(M69="Diesel",O69="Vehículo Liviano (SUV, Jeep, Station Wagon)"),12
,AND(M69="Diesel",O69="Utilitario, Furgón"),13
,AND(M69="Diesel",O69="Camioneta 4x2"),14
,AND(M69="Diesel",O69="Camioneta 4x4"),15
,AND(M69="Diesel",O69="Camión liviano (hasta 3.5 ton)"),16
,AND(M69="Diesel",O69="Camión mediano"),17
,AND(M69="Diesel",O69="Camión pesado"),18
,AND(M69="Diesel",O69="Maquinaria"),19
,AND(M69="Diesel",O69="Otro (especifique): "),20
,O69="Selecciona...",21),"")</f>
        <v/>
      </c>
      <c r="AA69" s="947" t="str">
        <f>IFERROR((ifs(Z69=1,Data!$D$100,Z69=2,Data!$D$101,Z69=3,Data!$D$102,Z69=4,Data!$D$103,Z69=5,Data!$D$104,Z69=6,Data!$D$105,Z69=7,Data!$D$106,Z69=8,Data!$D$107,Z69=9,Data!$D$108,Z69=10,Data!$D$109,Z69=11,Data!$D$110,Z69=12,Data!$D$111,Z69=13,Data!$D$112,Z69=14,Data!$D$113,Z69=15,Data!$D$114,Z69=16,Data!$D$115,Z69=17,Data!$D$116,Z69=18,Data!$D$117,Z69=19,Data!$D$118,Z69=20,Data!$D$119,Z69=21,Data!$D$120,Z69=0,Data!$D$121))*K69,"")</f>
        <v/>
      </c>
      <c r="AB69" s="947" t="str">
        <f>IFERROR((ifs(Z69=1,Data!$E$100,Z69=2,Data!$E$101,Z69=3,Data!$E$102,Z69=4,Data!$E$103,Z69=5,Data!$E$104,Z69=6,Data!$E$105,Z69=7,Data!$E$106,Z69=8,Data!$E$107,Z69=9,Data!$E$108,Z69=10,Data!$E$109,Z69=11,Data!$E$110,Z69=12,Data!$E$111,Z69=13,Data!$E$112,Z69=14,Data!$E$113,Z69=15,Data!$E$114,Z69=16,Data!$E$115,Z69=17,Data!$E$116,Z69=18,Data!$E$117,Z69=19,Data!$E$118,Z69=20,Data!$E$119,Z69=21,Data!$E$120,Z69=0,Data!$E$121))*K69/1000,"")</f>
        <v/>
      </c>
      <c r="AC69" s="948" t="str">
        <f>IFERROR((ifs(
Z69=1,Data!$G$100,
Z69=2,Data!$G$101,
Z69=3,Data!$G$102,
Z69=4,Data!$G$103,
Z69=5,Data!$G$104,
Z69=6,Data!$G$105,
Z69=7,Data!$G$106,
Z69=8,Data!$G$107,
Z69=9,Data!$G$108,
Z69=10,Data!G$109,
Z69=11,Data!G$110,
Z69=12,Data!G$111,
Z69=13,Data!$G$112,
Z69=14,Data!$G$113,
Z69=15,Data!$G$114,
Z69=16,Data!$G$115,
Z69=17,Data!$G$116,
Z69=18,Data!$G$117,
Z69=19,Data!$G$118,
Z69=20,Data!$G$119,
Z69=21,Data!$G$120,
Z69=0,Data!$G$121))
*K69/1000,"")</f>
        <v/>
      </c>
      <c r="AD69" s="949" t="str">
        <f>IFERROR((ifs(
Z69=1,Data!$H$100,
Z69=2,Data!$H$101,
Z69=3,Data!$H$102,
Z69=4,Data!$H$103,
Z69=5,Data!$H$104,
Z69=6,Data!$H$105,
Z69=7,Data!$H$106,
Z69=8,Data!$H$107,
Z69=9,Data!$H$108,
Z69=10,Data!H$109,
Z69=11,Data!H$110,
Z69=12,Data!H$111,
Z69=13,Data!$H$112,
Z69=14,Data!$H$113,
Z69=15,Data!$H$114,
Z69=16,Data!$H$115,
Z69=17,Data!$H$116,
Z69=18,Data!$H$117,
Z69=19,Data!$H$118,
Z69=20,Data!$H$119,
Z69=21,Data!$H$120,
Z69=0,Data!$H$121))*K69/1000,"")</f>
        <v/>
      </c>
      <c r="AE69" s="948" t="str">
        <f>IFERROR((ifs(
Z69=1,Data!$I$100,
Z69=2,Data!$I$101,
Z69=3,Data!$I$102,
Z69=4,Data!$I$103,
Z69=5,Data!$I$104,
Z69=6,Data!$I$105,
Z69=7,Data!$I$106,
Z69=8,Data!$I$107,
Z69=9,Data!$I$108,
Z69=10,Data!I$109,
Z69=11,Data!I$110,
Z69=12,Data!I$111,
Z69=13,Data!$I$112,
Z69=14,Data!$I$113,
Z69=15,Data!$I$114,
Z69=16,Data!$I$115,
Z69=17,Data!$I$116,
Z69=18,Data!$I$117,
Z69=19,Data!$I$118,
Z69=20,Data!$I$119,
Z69=21,Data!$I$120,
Z69=0,Data!$I$121)*K69/1000),"")</f>
        <v/>
      </c>
      <c r="AF69" s="947" t="str">
        <f>IFERROR((ifs(
Z69=1,Data!$J$100,
Z69=2,Data!$J$101,
Z69=3,Data!$J$102,
Z69=4,Data!$J$103,
Z69=5,Data!$J$104,
Z69=6,Data!$J$105,
Z69=7,Data!$J$106,
Z69=8,Data!$J$107,
Z69=9,Data!$J$108,
Z69=10,Data!J$109,
Z69=11,Data!J$110,
Z69=12,Data!J$111,
Z69=13,Data!J$112,
Z69=14,Data!$J$113,
Z69=15,Data!$J$114,
Z69=16,Data!$J$115,
Z69=17,Data!$J$116,
Z69=18,Data!$J$117,
Z69=19,Data!$J$118,
Z69=20,Data!$J$119,
Z69=21,Data!$J$120,
Z69=0,Data!$J$121)*K69),"")</f>
        <v/>
      </c>
      <c r="AG69" s="947" t="str">
        <f>IFERROR((ifs(
Z69=1,Data!$K$100,
Z69=2,Data!$K$101,
Z69=3,Data!$K$102,
Z69=4,Data!$K$103,
Z69=5,Data!$K$104,
Z69=6,Data!$K$105,
Z69=7,Data!$K$106,
Z69=8,Data!$K$107,
Z69=9,Data!$K$108,
Z69=10,Data!K$109,
Z69=11,Data!K$110,
Z69=12,Data!K$111,
Z69=13,Data!$K$112,
Z69=14,Data!$K$113,
Z69=15,Data!$K$114,
Z69=16,Data!$K$115,
Z69=17,Data!$K$116,
Z69=18,Data!$K$117,
Z69=19,Data!$K$118,
Z69=20,Data!$K$119,
Z69=21,Data!$K$120,
Z69=0,Data!$K$121)*K69),"")</f>
        <v/>
      </c>
      <c r="AH69" s="947" t="str">
        <f>IFERROR((ifs(
Z69=1,Data!$L$100,
Z69=2,Data!$L$101,
Z69=3,Data!$L$102,
Z69=4,Data!$L$103,
Z69=5,Data!$L$104,
Z69=6,Data!$L$105,
Z69=7,Data!$L$106,
Z69=8,Data!$L$107,
Z69=9,Data!$L$108,
Z69=10,Data!L$109,
Z69=11,Data!L$110,
Z69=12,Data!L$111,
Z69=13,Data!$L$112,
Z69=14,Data!$L$113,
Z69=15,Data!$L$114,
Z69=16,Data!$L$115,
Z69=17,Data!$L$116,
Z69=18,Data!$L$117,
Z69=19,Data!$L$118,
Z69=20,Data!$L$119,
Z69=21,Data!$L$120,
Z69=0,Data!$L$121)*K69),"")</f>
        <v/>
      </c>
      <c r="AI69" s="950" t="str">
        <f>'Registro Veh'!J81</f>
        <v/>
      </c>
      <c r="AJ69" s="950" t="str">
        <f>'Registro Veh'!M81</f>
        <v/>
      </c>
      <c r="AK69" s="951"/>
      <c r="AL69" s="951"/>
      <c r="AM69" s="951"/>
      <c r="AN69" s="951"/>
    </row>
    <row r="70">
      <c r="A70" s="941" t="str">
        <f>'Registro Veh'!B81</f>
        <v/>
      </c>
      <c r="B70" s="941" t="str">
        <f>Equipo!$F$2</f>
        <v>4.0</v>
      </c>
      <c r="C70" s="941" t="str">
        <f>Equipo!$E$14</f>
        <v/>
      </c>
      <c r="D70" s="941" t="str">
        <f>Equipo!$E$10</f>
        <v/>
      </c>
      <c r="E70" s="941" t="str">
        <f>'Registro Veh'!C81</f>
        <v/>
      </c>
      <c r="F70" s="941" t="str">
        <f>'Registro Veh'!D81</f>
        <v/>
      </c>
      <c r="G70" s="941" t="str">
        <f>'Registro Veh'!E81</f>
        <v/>
      </c>
      <c r="H70" s="941" t="str">
        <f>'Registro Veh'!F81</f>
        <v/>
      </c>
      <c r="I70" s="942" t="str">
        <f>'Registro Veh'!G81</f>
        <v/>
      </c>
      <c r="J70" s="942" t="str">
        <f>'Registro Veh'!I81</f>
        <v/>
      </c>
      <c r="K70" s="942" t="str">
        <f>'Registro Veh'!K81</f>
        <v/>
      </c>
      <c r="L70" s="942" t="str">
        <f>'Registro Veh'!L81</f>
        <v/>
      </c>
      <c r="M70" s="942" t="str">
        <f>'Registro Veh'!N81</f>
        <v/>
      </c>
      <c r="N70" s="943" t="str">
        <f>IFERROR(IFS(E70='BBDD R'!$F$2,'BBDD R'!$G$2,E70='BBDD R'!$F$3,'BBDD R'!$G$3,E70='BBDD R'!$F$4,'BBDD R'!$G$4,E70='BBDD R'!$F$5,'BBDD R'!$G$5,E70='BBDD R'!$F$6,'BBDD R'!$G$6,E70='BBDD R'!$F$7,'BBDD R'!$G$7),"")</f>
        <v/>
      </c>
      <c r="O70" s="943" t="str">
        <f>IFERROR(IFS(E70='BBDD R'!$F$2,'BBDD R'!$H$2,E70='BBDD R'!$F$3,'BBDD R'!$H$3,E70='BBDD R'!$F$4,'BBDD R'!$H$4,E70='BBDD R'!$F$5,'BBDD R'!$H$5,E70='BBDD R'!$F$6,'BBDD R'!$H$6,E70='BBDD R'!$F$7,'BBDD R'!$H$7),"")</f>
        <v/>
      </c>
      <c r="P70" s="944" t="str">
        <f>IFERROR(IFS(E70='BBDD R'!$F$2,'BBDD R'!$I$2,E70='BBDD R'!$F$3,'BBDD R'!$I$3,E70='BBDD R'!$F$4,'BBDD R'!$I$4,E70='BBDD R'!$F$5,'BBDD R'!$I$5,E70='BBDD R'!$F$6,'BBDD R'!$I$6,E70='BBDD R'!$F$7,'BBDD R'!$I$7),"")</f>
        <v/>
      </c>
      <c r="Q70" s="945" t="str">
        <f>IFERROR(IFS(E70='BBDD R'!$F$2,'BBDD R'!$J$2,E70='BBDD R'!$F$3,'BBDD R'!$J$3,E70='BBDD R'!$F$4,'BBDD R'!$J$4,E70='BBDD R'!$F$5,'BBDD R'!$J$5,E70='BBDD R'!$F$6,'BBDD R'!$J$6,E70='BBDD R'!$F$7,'BBDD R'!$J$7))</f>
        <v/>
      </c>
      <c r="R70" s="945" t="str">
        <f>IFERROR(IFS(E70='BBDD R'!$F$2,'BBDD R'!$K$2,E70='BBDD R'!$F$3,'BBDD R'!$K$3,E70='BBDD R'!$F$4,'BBDD R'!$K$4,E70='BBDD R'!$F$5,'BBDD R'!$K$5,E70='BBDD R'!$F$6,'BBDD R'!$K$6,E70='BBDD R'!$F$7,'BBDD R'!$K$7),"")</f>
        <v/>
      </c>
      <c r="S70" s="944" t="str">
        <f>IFERROR(IFS(E70='BBDD R'!$F$2,'BBDD R'!$L$2,E70='BBDD R'!$F$3,'BBDD R'!$L$3,E70='BBDD R'!$F$4,'BBDD R'!$L$4,E70='BBDD R'!$F$5,'BBDD R'!$L$5,E70='BBDD R'!$F$6,'BBDD R'!$L$6,E70='BBDD R'!$F$7,'BBDD R'!$L$7),"")</f>
        <v/>
      </c>
      <c r="T70" s="944" t="str">
        <f>IFERROR(IFS(E70='BBDD R'!$F$2,'BBDD R'!$M$2,E70='BBDD R'!$F$3,'BBDD R'!$M$3,E70='BBDD R'!$F$4,'BBDD R'!$M$4,E70='BBDD R'!$F$5,'BBDD R'!$M$5,E70='BBDD R'!$F$6,'BBDD R'!$M$6,E70='BBDD R'!$F$7,'BBDD R'!$M$7),"")</f>
        <v/>
      </c>
      <c r="U70" s="944" t="str">
        <f>IFERROR(IFS(E70='BBDD R'!$F$2,'BBDD R'!$N$2,E70='BBDD R'!$F$3,'BBDD R'!$N$3,E70='BBDD R'!$F$4,'BBDD R'!$N$4,E70='BBDD R'!$F$5,'BBDD R'!$N$5,E70='BBDD R'!$F$6,'BBDD R'!$N$6,E70='BBDD R'!$F$7,'BBDD R'!$N$7),"")</f>
        <v/>
      </c>
      <c r="V70" s="944" t="str">
        <f>IFERROR(IFS(E70='BBDD R'!$F$2,'BBDD R'!$O$2,E70='BBDD R'!$F$3,'BBDD R'!$O$3,E70='BBDD R'!$F$4,'BBDD R'!$O$4,E70='BBDD R'!$F$5,'BBDD R'!$O$5,E70='BBDD R'!$F$6,'BBDD R'!$O$6,E70='BBDD R'!$F$7,'BBDD R'!$O$7),"")</f>
        <v/>
      </c>
      <c r="W70" s="946" t="str">
        <f>IFERROR(IFS(E70='BBDD R'!$F$2,'BBDD R'!$P$2,E70='BBDD R'!$F$3,'BBDD R'!$P$3,E70='BBDD R'!$F$4,'BBDD R'!$P$4,E70='BBDD R'!$F$5,'BBDD R'!$P$5,E70='BBDD R'!$F$6,'BBDD R'!$P$6,E70='BBDD R'!$F$7,'BBDD R'!$P$7),"")</f>
        <v/>
      </c>
      <c r="X70" s="944" t="str">
        <f>IFERROR(IFS(E70='BBDD R'!$F$2,'BBDD R'!$Q$2,E70='BBDD R'!$F$3,'BBDD R'!$Q$3,E70='BBDD R'!$F$4,'BBDD R'!$Q$4,E70='BBDD R'!$F$5,'BBDD R'!$Q$5,E70='BBDD R'!$F$6,'BBDD R'!$Q$6,E70='BBDD R'!$F$7,'BBDD R'!$Q$7),"")</f>
        <v/>
      </c>
      <c r="Y70" s="944" t="str">
        <f>IFERROR(IFS(E70='BBDD R'!$F$2,'BBDD R'!$R$2,E70='BBDD R'!$F$3,'BBDD R'!$R$3,E70='BBDD R'!$F$4,'BBDD R'!$R$4,E70='BBDD R'!$F$5,'BBDD R'!$R$5,E70='BBDD R'!$F$6,'BBDD R'!$R$6,E70='BBDD R'!$F$7,'BBDD R'!$R$7),"")</f>
        <v/>
      </c>
      <c r="Z70" s="944" t="str">
        <f t="array" ref="Z70">IFERROR(ifs(AND(M70="Gasolina",O70="Vehículo Liviano (Sedán, Compacto)"),1
,AND(M70="Gasolina",O70="Vehículo Liviano (SUV, Jeep, Station Wagon)"),2
,AND(M70="Gasolina",O70="Utilitario, Furgón"),3
,AND(M70="Gasolina",O70="Camioneta 4x2"),4
,AND(M70="Gasolina",O70="Camioneta 4x4"),5
,AND(M70="Gasolina",O70="Camión liviano (hasta 3.5 ton)"),6
,AND(M70="Gasolina",O70="Camión mediano"),7
,AND(M70="Gasolina",O70="Camión pesado"),8
,AND(M70="Gasolina",O70="Maquinaria"),9
,AND(M70="Gasolina",O70="Otro (especifique): "),10
,AND(M70="Diesel",O70="Vehículo Liviano (Sedán, Compacto)"),11
,AND(M70="Diesel",O70="Vehículo Liviano (SUV, Jeep, Station Wagon)"),12
,AND(M70="Diesel",O70="Utilitario, Furgón"),13
,AND(M70="Diesel",O70="Camioneta 4x2"),14
,AND(M70="Diesel",O70="Camioneta 4x4"),15
,AND(M70="Diesel",O70="Camión liviano (hasta 3.5 ton)"),16
,AND(M70="Diesel",O70="Camión mediano"),17
,AND(M70="Diesel",O70="Camión pesado"),18
,AND(M70="Diesel",O70="Maquinaria"),19
,AND(M70="Diesel",O70="Otro (especifique): "),20
,O70="Selecciona...",21),"")</f>
        <v/>
      </c>
      <c r="AA70" s="947" t="str">
        <f>IFERROR((ifs(Z70=1,Data!$D$100,Z70=2,Data!$D$101,Z70=3,Data!$D$102,Z70=4,Data!$D$103,Z70=5,Data!$D$104,Z70=6,Data!$D$105,Z70=7,Data!$D$106,Z70=8,Data!$D$107,Z70=9,Data!$D$108,Z70=10,Data!$D$109,Z70=11,Data!$D$110,Z70=12,Data!$D$111,Z70=13,Data!$D$112,Z70=14,Data!$D$113,Z70=15,Data!$D$114,Z70=16,Data!$D$115,Z70=17,Data!$D$116,Z70=18,Data!$D$117,Z70=19,Data!$D$118,Z70=20,Data!$D$119,Z70=21,Data!$D$120,Z70=0,Data!$D$121))*K70,"")</f>
        <v/>
      </c>
      <c r="AB70" s="947" t="str">
        <f>IFERROR((ifs(Z70=1,Data!$E$100,Z70=2,Data!$E$101,Z70=3,Data!$E$102,Z70=4,Data!$E$103,Z70=5,Data!$E$104,Z70=6,Data!$E$105,Z70=7,Data!$E$106,Z70=8,Data!$E$107,Z70=9,Data!$E$108,Z70=10,Data!$E$109,Z70=11,Data!$E$110,Z70=12,Data!$E$111,Z70=13,Data!$E$112,Z70=14,Data!$E$113,Z70=15,Data!$E$114,Z70=16,Data!$E$115,Z70=17,Data!$E$116,Z70=18,Data!$E$117,Z70=19,Data!$E$118,Z70=20,Data!$E$119,Z70=21,Data!$E$120,Z70=0,Data!$E$121))*K70/1000,"")</f>
        <v/>
      </c>
      <c r="AC70" s="948" t="str">
        <f>IFERROR((ifs(
Z70=1,Data!$G$100,
Z70=2,Data!$G$101,
Z70=3,Data!$G$102,
Z70=4,Data!$G$103,
Z70=5,Data!$G$104,
Z70=6,Data!$G$105,
Z70=7,Data!$G$106,
Z70=8,Data!$G$107,
Z70=9,Data!$G$108,
Z70=10,Data!G$109,
Z70=11,Data!G$110,
Z70=12,Data!G$111,
Z70=13,Data!$G$112,
Z70=14,Data!$G$113,
Z70=15,Data!$G$114,
Z70=16,Data!$G$115,
Z70=17,Data!$G$116,
Z70=18,Data!$G$117,
Z70=19,Data!$G$118,
Z70=20,Data!$G$119,
Z70=21,Data!$G$120,
Z70=0,Data!$G$121))
*K70/1000,"")</f>
        <v/>
      </c>
      <c r="AD70" s="949" t="str">
        <f>IFERROR((ifs(
Z70=1,Data!$H$100,
Z70=2,Data!$H$101,
Z70=3,Data!$H$102,
Z70=4,Data!$H$103,
Z70=5,Data!$H$104,
Z70=6,Data!$H$105,
Z70=7,Data!$H$106,
Z70=8,Data!$H$107,
Z70=9,Data!$H$108,
Z70=10,Data!H$109,
Z70=11,Data!H$110,
Z70=12,Data!H$111,
Z70=13,Data!$H$112,
Z70=14,Data!$H$113,
Z70=15,Data!$H$114,
Z70=16,Data!$H$115,
Z70=17,Data!$H$116,
Z70=18,Data!$H$117,
Z70=19,Data!$H$118,
Z70=20,Data!$H$119,
Z70=21,Data!$H$120,
Z70=0,Data!$H$121))*K70/1000,"")</f>
        <v/>
      </c>
      <c r="AE70" s="948" t="str">
        <f>IFERROR((ifs(
Z70=1,Data!$I$100,
Z70=2,Data!$I$101,
Z70=3,Data!$I$102,
Z70=4,Data!$I$103,
Z70=5,Data!$I$104,
Z70=6,Data!$I$105,
Z70=7,Data!$I$106,
Z70=8,Data!$I$107,
Z70=9,Data!$I$108,
Z70=10,Data!I$109,
Z70=11,Data!I$110,
Z70=12,Data!I$111,
Z70=13,Data!$I$112,
Z70=14,Data!$I$113,
Z70=15,Data!$I$114,
Z70=16,Data!$I$115,
Z70=17,Data!$I$116,
Z70=18,Data!$I$117,
Z70=19,Data!$I$118,
Z70=20,Data!$I$119,
Z70=21,Data!$I$120,
Z70=0,Data!$I$121)*K70/1000),"")</f>
        <v/>
      </c>
      <c r="AF70" s="947" t="str">
        <f>IFERROR((ifs(
Z70=1,Data!$J$100,
Z70=2,Data!$J$101,
Z70=3,Data!$J$102,
Z70=4,Data!$J$103,
Z70=5,Data!$J$104,
Z70=6,Data!$J$105,
Z70=7,Data!$J$106,
Z70=8,Data!$J$107,
Z70=9,Data!$J$108,
Z70=10,Data!J$109,
Z70=11,Data!J$110,
Z70=12,Data!J$111,
Z70=13,Data!J$112,
Z70=14,Data!$J$113,
Z70=15,Data!$J$114,
Z70=16,Data!$J$115,
Z70=17,Data!$J$116,
Z70=18,Data!$J$117,
Z70=19,Data!$J$118,
Z70=20,Data!$J$119,
Z70=21,Data!$J$120,
Z70=0,Data!$J$121)*K70),"")</f>
        <v/>
      </c>
      <c r="AG70" s="947" t="str">
        <f>IFERROR((ifs(
Z70=1,Data!$K$100,
Z70=2,Data!$K$101,
Z70=3,Data!$K$102,
Z70=4,Data!$K$103,
Z70=5,Data!$K$104,
Z70=6,Data!$K$105,
Z70=7,Data!$K$106,
Z70=8,Data!$K$107,
Z70=9,Data!$K$108,
Z70=10,Data!K$109,
Z70=11,Data!K$110,
Z70=12,Data!K$111,
Z70=13,Data!$K$112,
Z70=14,Data!$K$113,
Z70=15,Data!$K$114,
Z70=16,Data!$K$115,
Z70=17,Data!$K$116,
Z70=18,Data!$K$117,
Z70=19,Data!$K$118,
Z70=20,Data!$K$119,
Z70=21,Data!$K$120,
Z70=0,Data!$K$121)*K70),"")</f>
        <v/>
      </c>
      <c r="AH70" s="947" t="str">
        <f>IFERROR((ifs(
Z70=1,Data!$L$100,
Z70=2,Data!$L$101,
Z70=3,Data!$L$102,
Z70=4,Data!$L$103,
Z70=5,Data!$L$104,
Z70=6,Data!$L$105,
Z70=7,Data!$L$106,
Z70=8,Data!$L$107,
Z70=9,Data!$L$108,
Z70=10,Data!L$109,
Z70=11,Data!L$110,
Z70=12,Data!L$111,
Z70=13,Data!$L$112,
Z70=14,Data!$L$113,
Z70=15,Data!$L$114,
Z70=16,Data!$L$115,
Z70=17,Data!$L$116,
Z70=18,Data!$L$117,
Z70=19,Data!$L$118,
Z70=20,Data!$L$119,
Z70=21,Data!$L$120,
Z70=0,Data!$L$121)*K70),"")</f>
        <v/>
      </c>
      <c r="AI70" s="950" t="str">
        <f>'Registro Veh'!J82</f>
        <v/>
      </c>
      <c r="AJ70" s="950" t="str">
        <f>'Registro Veh'!M82</f>
        <v/>
      </c>
      <c r="AK70" s="951"/>
      <c r="AL70" s="951"/>
      <c r="AM70" s="951"/>
      <c r="AN70" s="951"/>
    </row>
    <row r="71">
      <c r="A71" s="941" t="str">
        <f>'Registro Veh'!B82</f>
        <v/>
      </c>
      <c r="B71" s="941" t="str">
        <f>Equipo!$F$2</f>
        <v>4.0</v>
      </c>
      <c r="C71" s="941" t="str">
        <f>Equipo!$E$14</f>
        <v/>
      </c>
      <c r="D71" s="941" t="str">
        <f>Equipo!$E$10</f>
        <v/>
      </c>
      <c r="E71" s="941" t="str">
        <f>'Registro Veh'!C82</f>
        <v/>
      </c>
      <c r="F71" s="941" t="str">
        <f>'Registro Veh'!D82</f>
        <v/>
      </c>
      <c r="G71" s="941" t="str">
        <f>'Registro Veh'!E82</f>
        <v/>
      </c>
      <c r="H71" s="941" t="str">
        <f>'Registro Veh'!F82</f>
        <v/>
      </c>
      <c r="I71" s="942" t="str">
        <f>'Registro Veh'!G82</f>
        <v/>
      </c>
      <c r="J71" s="942" t="str">
        <f>'Registro Veh'!I82</f>
        <v/>
      </c>
      <c r="K71" s="942" t="str">
        <f>'Registro Veh'!K82</f>
        <v/>
      </c>
      <c r="L71" s="942" t="str">
        <f>'Registro Veh'!L82</f>
        <v/>
      </c>
      <c r="M71" s="942" t="str">
        <f>'Registro Veh'!N82</f>
        <v/>
      </c>
      <c r="N71" s="943" t="str">
        <f>IFERROR(IFS(E71='BBDD R'!$F$2,'BBDD R'!$G$2,E71='BBDD R'!$F$3,'BBDD R'!$G$3,E71='BBDD R'!$F$4,'BBDD R'!$G$4,E71='BBDD R'!$F$5,'BBDD R'!$G$5,E71='BBDD R'!$F$6,'BBDD R'!$G$6,E71='BBDD R'!$F$7,'BBDD R'!$G$7),"")</f>
        <v/>
      </c>
      <c r="O71" s="943" t="str">
        <f>IFERROR(IFS(E71='BBDD R'!$F$2,'BBDD R'!$H$2,E71='BBDD R'!$F$3,'BBDD R'!$H$3,E71='BBDD R'!$F$4,'BBDD R'!$H$4,E71='BBDD R'!$F$5,'BBDD R'!$H$5,E71='BBDD R'!$F$6,'BBDD R'!$H$6,E71='BBDD R'!$F$7,'BBDD R'!$H$7),"")</f>
        <v/>
      </c>
      <c r="P71" s="944" t="str">
        <f>IFERROR(IFS(E71='BBDD R'!$F$2,'BBDD R'!$I$2,E71='BBDD R'!$F$3,'BBDD R'!$I$3,E71='BBDD R'!$F$4,'BBDD R'!$I$4,E71='BBDD R'!$F$5,'BBDD R'!$I$5,E71='BBDD R'!$F$6,'BBDD R'!$I$6,E71='BBDD R'!$F$7,'BBDD R'!$I$7),"")</f>
        <v/>
      </c>
      <c r="Q71" s="945" t="str">
        <f>IFERROR(IFS(E71='BBDD R'!$F$2,'BBDD R'!$J$2,E71='BBDD R'!$F$3,'BBDD R'!$J$3,E71='BBDD R'!$F$4,'BBDD R'!$J$4,E71='BBDD R'!$F$5,'BBDD R'!$J$5,E71='BBDD R'!$F$6,'BBDD R'!$J$6,E71='BBDD R'!$F$7,'BBDD R'!$J$7))</f>
        <v/>
      </c>
      <c r="R71" s="945" t="str">
        <f>IFERROR(IFS(E71='BBDD R'!$F$2,'BBDD R'!$K$2,E71='BBDD R'!$F$3,'BBDD R'!$K$3,E71='BBDD R'!$F$4,'BBDD R'!$K$4,E71='BBDD R'!$F$5,'BBDD R'!$K$5,E71='BBDD R'!$F$6,'BBDD R'!$K$6,E71='BBDD R'!$F$7,'BBDD R'!$K$7),"")</f>
        <v/>
      </c>
      <c r="S71" s="944" t="str">
        <f>IFERROR(IFS(E71='BBDD R'!$F$2,'BBDD R'!$L$2,E71='BBDD R'!$F$3,'BBDD R'!$L$3,E71='BBDD R'!$F$4,'BBDD R'!$L$4,E71='BBDD R'!$F$5,'BBDD R'!$L$5,E71='BBDD R'!$F$6,'BBDD R'!$L$6,E71='BBDD R'!$F$7,'BBDD R'!$L$7),"")</f>
        <v/>
      </c>
      <c r="T71" s="944" t="str">
        <f>IFERROR(IFS(E71='BBDD R'!$F$2,'BBDD R'!$M$2,E71='BBDD R'!$F$3,'BBDD R'!$M$3,E71='BBDD R'!$F$4,'BBDD R'!$M$4,E71='BBDD R'!$F$5,'BBDD R'!$M$5,E71='BBDD R'!$F$6,'BBDD R'!$M$6,E71='BBDD R'!$F$7,'BBDD R'!$M$7),"")</f>
        <v/>
      </c>
      <c r="U71" s="944" t="str">
        <f>IFERROR(IFS(E71='BBDD R'!$F$2,'BBDD R'!$N$2,E71='BBDD R'!$F$3,'BBDD R'!$N$3,E71='BBDD R'!$F$4,'BBDD R'!$N$4,E71='BBDD R'!$F$5,'BBDD R'!$N$5,E71='BBDD R'!$F$6,'BBDD R'!$N$6,E71='BBDD R'!$F$7,'BBDD R'!$N$7),"")</f>
        <v/>
      </c>
      <c r="V71" s="944" t="str">
        <f>IFERROR(IFS(E71='BBDD R'!$F$2,'BBDD R'!$O$2,E71='BBDD R'!$F$3,'BBDD R'!$O$3,E71='BBDD R'!$F$4,'BBDD R'!$O$4,E71='BBDD R'!$F$5,'BBDD R'!$O$5,E71='BBDD R'!$F$6,'BBDD R'!$O$6,E71='BBDD R'!$F$7,'BBDD R'!$O$7),"")</f>
        <v/>
      </c>
      <c r="W71" s="946" t="str">
        <f>IFERROR(IFS(E71='BBDD R'!$F$2,'BBDD R'!$P$2,E71='BBDD R'!$F$3,'BBDD R'!$P$3,E71='BBDD R'!$F$4,'BBDD R'!$P$4,E71='BBDD R'!$F$5,'BBDD R'!$P$5,E71='BBDD R'!$F$6,'BBDD R'!$P$6,E71='BBDD R'!$F$7,'BBDD R'!$P$7),"")</f>
        <v/>
      </c>
      <c r="X71" s="944" t="str">
        <f>IFERROR(IFS(E71='BBDD R'!$F$2,'BBDD R'!$Q$2,E71='BBDD R'!$F$3,'BBDD R'!$Q$3,E71='BBDD R'!$F$4,'BBDD R'!$Q$4,E71='BBDD R'!$F$5,'BBDD R'!$Q$5,E71='BBDD R'!$F$6,'BBDD R'!$Q$6,E71='BBDD R'!$F$7,'BBDD R'!$Q$7),"")</f>
        <v/>
      </c>
      <c r="Y71" s="944" t="str">
        <f>IFERROR(IFS(E71='BBDD R'!$F$2,'BBDD R'!$R$2,E71='BBDD R'!$F$3,'BBDD R'!$R$3,E71='BBDD R'!$F$4,'BBDD R'!$R$4,E71='BBDD R'!$F$5,'BBDD R'!$R$5,E71='BBDD R'!$F$6,'BBDD R'!$R$6,E71='BBDD R'!$F$7,'BBDD R'!$R$7),"")</f>
        <v/>
      </c>
      <c r="Z71" s="944" t="str">
        <f t="array" ref="Z71">IFERROR(ifs(AND(M71="Gasolina",O71="Vehículo Liviano (Sedán, Compacto)"),1
,AND(M71="Gasolina",O71="Vehículo Liviano (SUV, Jeep, Station Wagon)"),2
,AND(M71="Gasolina",O71="Utilitario, Furgón"),3
,AND(M71="Gasolina",O71="Camioneta 4x2"),4
,AND(M71="Gasolina",O71="Camioneta 4x4"),5
,AND(M71="Gasolina",O71="Camión liviano (hasta 3.5 ton)"),6
,AND(M71="Gasolina",O71="Camión mediano"),7
,AND(M71="Gasolina",O71="Camión pesado"),8
,AND(M71="Gasolina",O71="Maquinaria"),9
,AND(M71="Gasolina",O71="Otro (especifique): "),10
,AND(M71="Diesel",O71="Vehículo Liviano (Sedán, Compacto)"),11
,AND(M71="Diesel",O71="Vehículo Liviano (SUV, Jeep, Station Wagon)"),12
,AND(M71="Diesel",O71="Utilitario, Furgón"),13
,AND(M71="Diesel",O71="Camioneta 4x2"),14
,AND(M71="Diesel",O71="Camioneta 4x4"),15
,AND(M71="Diesel",O71="Camión liviano (hasta 3.5 ton)"),16
,AND(M71="Diesel",O71="Camión mediano"),17
,AND(M71="Diesel",O71="Camión pesado"),18
,AND(M71="Diesel",O71="Maquinaria"),19
,AND(M71="Diesel",O71="Otro (especifique): "),20
,O71="Selecciona...",21),"")</f>
        <v/>
      </c>
      <c r="AA71" s="947" t="str">
        <f>IFERROR((ifs(Z71=1,Data!$D$100,Z71=2,Data!$D$101,Z71=3,Data!$D$102,Z71=4,Data!$D$103,Z71=5,Data!$D$104,Z71=6,Data!$D$105,Z71=7,Data!$D$106,Z71=8,Data!$D$107,Z71=9,Data!$D$108,Z71=10,Data!$D$109,Z71=11,Data!$D$110,Z71=12,Data!$D$111,Z71=13,Data!$D$112,Z71=14,Data!$D$113,Z71=15,Data!$D$114,Z71=16,Data!$D$115,Z71=17,Data!$D$116,Z71=18,Data!$D$117,Z71=19,Data!$D$118,Z71=20,Data!$D$119,Z71=21,Data!$D$120,Z71=0,Data!$D$121))*K71,"")</f>
        <v/>
      </c>
      <c r="AB71" s="947" t="str">
        <f>IFERROR((ifs(Z71=1,Data!$E$100,Z71=2,Data!$E$101,Z71=3,Data!$E$102,Z71=4,Data!$E$103,Z71=5,Data!$E$104,Z71=6,Data!$E$105,Z71=7,Data!$E$106,Z71=8,Data!$E$107,Z71=9,Data!$E$108,Z71=10,Data!$E$109,Z71=11,Data!$E$110,Z71=12,Data!$E$111,Z71=13,Data!$E$112,Z71=14,Data!$E$113,Z71=15,Data!$E$114,Z71=16,Data!$E$115,Z71=17,Data!$E$116,Z71=18,Data!$E$117,Z71=19,Data!$E$118,Z71=20,Data!$E$119,Z71=21,Data!$E$120,Z71=0,Data!$E$121))*K71/1000,"")</f>
        <v/>
      </c>
      <c r="AC71" s="948" t="str">
        <f>IFERROR((ifs(
Z71=1,Data!$G$100,
Z71=2,Data!$G$101,
Z71=3,Data!$G$102,
Z71=4,Data!$G$103,
Z71=5,Data!$G$104,
Z71=6,Data!$G$105,
Z71=7,Data!$G$106,
Z71=8,Data!$G$107,
Z71=9,Data!$G$108,
Z71=10,Data!G$109,
Z71=11,Data!G$110,
Z71=12,Data!G$111,
Z71=13,Data!$G$112,
Z71=14,Data!$G$113,
Z71=15,Data!$G$114,
Z71=16,Data!$G$115,
Z71=17,Data!$G$116,
Z71=18,Data!$G$117,
Z71=19,Data!$G$118,
Z71=20,Data!$G$119,
Z71=21,Data!$G$120,
Z71=0,Data!$G$121))
*K71/1000,"")</f>
        <v/>
      </c>
      <c r="AD71" s="949" t="str">
        <f>IFERROR((ifs(
Z71=1,Data!$H$100,
Z71=2,Data!$H$101,
Z71=3,Data!$H$102,
Z71=4,Data!$H$103,
Z71=5,Data!$H$104,
Z71=6,Data!$H$105,
Z71=7,Data!$H$106,
Z71=8,Data!$H$107,
Z71=9,Data!$H$108,
Z71=10,Data!H$109,
Z71=11,Data!H$110,
Z71=12,Data!H$111,
Z71=13,Data!$H$112,
Z71=14,Data!$H$113,
Z71=15,Data!$H$114,
Z71=16,Data!$H$115,
Z71=17,Data!$H$116,
Z71=18,Data!$H$117,
Z71=19,Data!$H$118,
Z71=20,Data!$H$119,
Z71=21,Data!$H$120,
Z71=0,Data!$H$121))*K71/1000,"")</f>
        <v/>
      </c>
      <c r="AE71" s="948" t="str">
        <f>IFERROR((ifs(
Z71=1,Data!$I$100,
Z71=2,Data!$I$101,
Z71=3,Data!$I$102,
Z71=4,Data!$I$103,
Z71=5,Data!$I$104,
Z71=6,Data!$I$105,
Z71=7,Data!$I$106,
Z71=8,Data!$I$107,
Z71=9,Data!$I$108,
Z71=10,Data!I$109,
Z71=11,Data!I$110,
Z71=12,Data!I$111,
Z71=13,Data!$I$112,
Z71=14,Data!$I$113,
Z71=15,Data!$I$114,
Z71=16,Data!$I$115,
Z71=17,Data!$I$116,
Z71=18,Data!$I$117,
Z71=19,Data!$I$118,
Z71=20,Data!$I$119,
Z71=21,Data!$I$120,
Z71=0,Data!$I$121)*K71/1000),"")</f>
        <v/>
      </c>
      <c r="AF71" s="947" t="str">
        <f>IFERROR((ifs(
Z71=1,Data!$J$100,
Z71=2,Data!$J$101,
Z71=3,Data!$J$102,
Z71=4,Data!$J$103,
Z71=5,Data!$J$104,
Z71=6,Data!$J$105,
Z71=7,Data!$J$106,
Z71=8,Data!$J$107,
Z71=9,Data!$J$108,
Z71=10,Data!J$109,
Z71=11,Data!J$110,
Z71=12,Data!J$111,
Z71=13,Data!J$112,
Z71=14,Data!$J$113,
Z71=15,Data!$J$114,
Z71=16,Data!$J$115,
Z71=17,Data!$J$116,
Z71=18,Data!$J$117,
Z71=19,Data!$J$118,
Z71=20,Data!$J$119,
Z71=21,Data!$J$120,
Z71=0,Data!$J$121)*K71),"")</f>
        <v/>
      </c>
      <c r="AG71" s="947" t="str">
        <f>IFERROR((ifs(
Z71=1,Data!$K$100,
Z71=2,Data!$K$101,
Z71=3,Data!$K$102,
Z71=4,Data!$K$103,
Z71=5,Data!$K$104,
Z71=6,Data!$K$105,
Z71=7,Data!$K$106,
Z71=8,Data!$K$107,
Z71=9,Data!$K$108,
Z71=10,Data!K$109,
Z71=11,Data!K$110,
Z71=12,Data!K$111,
Z71=13,Data!$K$112,
Z71=14,Data!$K$113,
Z71=15,Data!$K$114,
Z71=16,Data!$K$115,
Z71=17,Data!$K$116,
Z71=18,Data!$K$117,
Z71=19,Data!$K$118,
Z71=20,Data!$K$119,
Z71=21,Data!$K$120,
Z71=0,Data!$K$121)*K71),"")</f>
        <v/>
      </c>
      <c r="AH71" s="947" t="str">
        <f>IFERROR((ifs(
Z71=1,Data!$L$100,
Z71=2,Data!$L$101,
Z71=3,Data!$L$102,
Z71=4,Data!$L$103,
Z71=5,Data!$L$104,
Z71=6,Data!$L$105,
Z71=7,Data!$L$106,
Z71=8,Data!$L$107,
Z71=9,Data!$L$108,
Z71=10,Data!L$109,
Z71=11,Data!L$110,
Z71=12,Data!L$111,
Z71=13,Data!$L$112,
Z71=14,Data!$L$113,
Z71=15,Data!$L$114,
Z71=16,Data!$L$115,
Z71=17,Data!$L$116,
Z71=18,Data!$L$117,
Z71=19,Data!$L$118,
Z71=20,Data!$L$119,
Z71=21,Data!$L$120,
Z71=0,Data!$L$121)*K71),"")</f>
        <v/>
      </c>
      <c r="AI71" s="950" t="str">
        <f>'Registro Veh'!J83</f>
        <v/>
      </c>
      <c r="AJ71" s="950" t="str">
        <f>'Registro Veh'!M83</f>
        <v/>
      </c>
      <c r="AK71" s="951"/>
      <c r="AL71" s="951"/>
      <c r="AM71" s="951"/>
      <c r="AN71" s="951"/>
    </row>
    <row r="72">
      <c r="A72" s="941" t="str">
        <f>'Registro Veh'!B83</f>
        <v/>
      </c>
      <c r="B72" s="941" t="str">
        <f>Equipo!$F$2</f>
        <v>4.0</v>
      </c>
      <c r="C72" s="941" t="str">
        <f>Equipo!$E$14</f>
        <v/>
      </c>
      <c r="D72" s="941" t="str">
        <f>Equipo!$E$10</f>
        <v/>
      </c>
      <c r="E72" s="941" t="str">
        <f>'Registro Veh'!C83</f>
        <v/>
      </c>
      <c r="F72" s="941" t="str">
        <f>'Registro Veh'!D83</f>
        <v/>
      </c>
      <c r="G72" s="941" t="str">
        <f>'Registro Veh'!E83</f>
        <v/>
      </c>
      <c r="H72" s="941" t="str">
        <f>'Registro Veh'!F83</f>
        <v/>
      </c>
      <c r="I72" s="942" t="str">
        <f>'Registro Veh'!G83</f>
        <v/>
      </c>
      <c r="J72" s="942" t="str">
        <f>'Registro Veh'!I83</f>
        <v/>
      </c>
      <c r="K72" s="942" t="str">
        <f>'Registro Veh'!K83</f>
        <v/>
      </c>
      <c r="L72" s="942" t="str">
        <f>'Registro Veh'!L83</f>
        <v/>
      </c>
      <c r="M72" s="942" t="str">
        <f>'Registro Veh'!N83</f>
        <v/>
      </c>
      <c r="N72" s="943" t="str">
        <f>IFERROR(IFS(E72='BBDD R'!$F$2,'BBDD R'!$G$2,E72='BBDD R'!$F$3,'BBDD R'!$G$3,E72='BBDD R'!$F$4,'BBDD R'!$G$4,E72='BBDD R'!$F$5,'BBDD R'!$G$5,E72='BBDD R'!$F$6,'BBDD R'!$G$6,E72='BBDD R'!$F$7,'BBDD R'!$G$7),"")</f>
        <v/>
      </c>
      <c r="O72" s="943" t="str">
        <f>IFERROR(IFS(E72='BBDD R'!$F$2,'BBDD R'!$H$2,E72='BBDD R'!$F$3,'BBDD R'!$H$3,E72='BBDD R'!$F$4,'BBDD R'!$H$4,E72='BBDD R'!$F$5,'BBDD R'!$H$5,E72='BBDD R'!$F$6,'BBDD R'!$H$6,E72='BBDD R'!$F$7,'BBDD R'!$H$7),"")</f>
        <v/>
      </c>
      <c r="P72" s="944" t="str">
        <f>IFERROR(IFS(E72='BBDD R'!$F$2,'BBDD R'!$I$2,E72='BBDD R'!$F$3,'BBDD R'!$I$3,E72='BBDD R'!$F$4,'BBDD R'!$I$4,E72='BBDD R'!$F$5,'BBDD R'!$I$5,E72='BBDD R'!$F$6,'BBDD R'!$I$6,E72='BBDD R'!$F$7,'BBDD R'!$I$7),"")</f>
        <v/>
      </c>
      <c r="Q72" s="945" t="str">
        <f>IFERROR(IFS(E72='BBDD R'!$F$2,'BBDD R'!$J$2,E72='BBDD R'!$F$3,'BBDD R'!$J$3,E72='BBDD R'!$F$4,'BBDD R'!$J$4,E72='BBDD R'!$F$5,'BBDD R'!$J$5,E72='BBDD R'!$F$6,'BBDD R'!$J$6,E72='BBDD R'!$F$7,'BBDD R'!$J$7))</f>
        <v/>
      </c>
      <c r="R72" s="945" t="str">
        <f>IFERROR(IFS(E72='BBDD R'!$F$2,'BBDD R'!$K$2,E72='BBDD R'!$F$3,'BBDD R'!$K$3,E72='BBDD R'!$F$4,'BBDD R'!$K$4,E72='BBDD R'!$F$5,'BBDD R'!$K$5,E72='BBDD R'!$F$6,'BBDD R'!$K$6,E72='BBDD R'!$F$7,'BBDD R'!$K$7),"")</f>
        <v/>
      </c>
      <c r="S72" s="944" t="str">
        <f>IFERROR(IFS(E72='BBDD R'!$F$2,'BBDD R'!$L$2,E72='BBDD R'!$F$3,'BBDD R'!$L$3,E72='BBDD R'!$F$4,'BBDD R'!$L$4,E72='BBDD R'!$F$5,'BBDD R'!$L$5,E72='BBDD R'!$F$6,'BBDD R'!$L$6,E72='BBDD R'!$F$7,'BBDD R'!$L$7),"")</f>
        <v/>
      </c>
      <c r="T72" s="944" t="str">
        <f>IFERROR(IFS(E72='BBDD R'!$F$2,'BBDD R'!$M$2,E72='BBDD R'!$F$3,'BBDD R'!$M$3,E72='BBDD R'!$F$4,'BBDD R'!$M$4,E72='BBDD R'!$F$5,'BBDD R'!$M$5,E72='BBDD R'!$F$6,'BBDD R'!$M$6,E72='BBDD R'!$F$7,'BBDD R'!$M$7),"")</f>
        <v/>
      </c>
      <c r="U72" s="944" t="str">
        <f>IFERROR(IFS(E72='BBDD R'!$F$2,'BBDD R'!$N$2,E72='BBDD R'!$F$3,'BBDD R'!$N$3,E72='BBDD R'!$F$4,'BBDD R'!$N$4,E72='BBDD R'!$F$5,'BBDD R'!$N$5,E72='BBDD R'!$F$6,'BBDD R'!$N$6,E72='BBDD R'!$F$7,'BBDD R'!$N$7),"")</f>
        <v/>
      </c>
      <c r="V72" s="944" t="str">
        <f>IFERROR(IFS(E72='BBDD R'!$F$2,'BBDD R'!$O$2,E72='BBDD R'!$F$3,'BBDD R'!$O$3,E72='BBDD R'!$F$4,'BBDD R'!$O$4,E72='BBDD R'!$F$5,'BBDD R'!$O$5,E72='BBDD R'!$F$6,'BBDD R'!$O$6,E72='BBDD R'!$F$7,'BBDD R'!$O$7),"")</f>
        <v/>
      </c>
      <c r="W72" s="946" t="str">
        <f>IFERROR(IFS(E72='BBDD R'!$F$2,'BBDD R'!$P$2,E72='BBDD R'!$F$3,'BBDD R'!$P$3,E72='BBDD R'!$F$4,'BBDD R'!$P$4,E72='BBDD R'!$F$5,'BBDD R'!$P$5,E72='BBDD R'!$F$6,'BBDD R'!$P$6,E72='BBDD R'!$F$7,'BBDD R'!$P$7),"")</f>
        <v/>
      </c>
      <c r="X72" s="944" t="str">
        <f>IFERROR(IFS(E72='BBDD R'!$F$2,'BBDD R'!$Q$2,E72='BBDD R'!$F$3,'BBDD R'!$Q$3,E72='BBDD R'!$F$4,'BBDD R'!$Q$4,E72='BBDD R'!$F$5,'BBDD R'!$Q$5,E72='BBDD R'!$F$6,'BBDD R'!$Q$6,E72='BBDD R'!$F$7,'BBDD R'!$Q$7),"")</f>
        <v/>
      </c>
      <c r="Y72" s="944" t="str">
        <f>IFERROR(IFS(E72='BBDD R'!$F$2,'BBDD R'!$R$2,E72='BBDD R'!$F$3,'BBDD R'!$R$3,E72='BBDD R'!$F$4,'BBDD R'!$R$4,E72='BBDD R'!$F$5,'BBDD R'!$R$5,E72='BBDD R'!$F$6,'BBDD R'!$R$6,E72='BBDD R'!$F$7,'BBDD R'!$R$7),"")</f>
        <v/>
      </c>
      <c r="Z72" s="944" t="str">
        <f t="array" ref="Z72">IFERROR(ifs(AND(M72="Gasolina",O72="Vehículo Liviano (Sedán, Compacto)"),1
,AND(M72="Gasolina",O72="Vehículo Liviano (SUV, Jeep, Station Wagon)"),2
,AND(M72="Gasolina",O72="Utilitario, Furgón"),3
,AND(M72="Gasolina",O72="Camioneta 4x2"),4
,AND(M72="Gasolina",O72="Camioneta 4x4"),5
,AND(M72="Gasolina",O72="Camión liviano (hasta 3.5 ton)"),6
,AND(M72="Gasolina",O72="Camión mediano"),7
,AND(M72="Gasolina",O72="Camión pesado"),8
,AND(M72="Gasolina",O72="Maquinaria"),9
,AND(M72="Gasolina",O72="Otro (especifique): "),10
,AND(M72="Diesel",O72="Vehículo Liviano (Sedán, Compacto)"),11
,AND(M72="Diesel",O72="Vehículo Liviano (SUV, Jeep, Station Wagon)"),12
,AND(M72="Diesel",O72="Utilitario, Furgón"),13
,AND(M72="Diesel",O72="Camioneta 4x2"),14
,AND(M72="Diesel",O72="Camioneta 4x4"),15
,AND(M72="Diesel",O72="Camión liviano (hasta 3.5 ton)"),16
,AND(M72="Diesel",O72="Camión mediano"),17
,AND(M72="Diesel",O72="Camión pesado"),18
,AND(M72="Diesel",O72="Maquinaria"),19
,AND(M72="Diesel",O72="Otro (especifique): "),20
,O72="Selecciona...",21),"")</f>
        <v/>
      </c>
      <c r="AA72" s="947" t="str">
        <f>IFERROR((ifs(Z72=1,Data!$D$100,Z72=2,Data!$D$101,Z72=3,Data!$D$102,Z72=4,Data!$D$103,Z72=5,Data!$D$104,Z72=6,Data!$D$105,Z72=7,Data!$D$106,Z72=8,Data!$D$107,Z72=9,Data!$D$108,Z72=10,Data!$D$109,Z72=11,Data!$D$110,Z72=12,Data!$D$111,Z72=13,Data!$D$112,Z72=14,Data!$D$113,Z72=15,Data!$D$114,Z72=16,Data!$D$115,Z72=17,Data!$D$116,Z72=18,Data!$D$117,Z72=19,Data!$D$118,Z72=20,Data!$D$119,Z72=21,Data!$D$120,Z72=0,Data!$D$121))*K72,"")</f>
        <v/>
      </c>
      <c r="AB72" s="947" t="str">
        <f>IFERROR((ifs(Z72=1,Data!$E$100,Z72=2,Data!$E$101,Z72=3,Data!$E$102,Z72=4,Data!$E$103,Z72=5,Data!$E$104,Z72=6,Data!$E$105,Z72=7,Data!$E$106,Z72=8,Data!$E$107,Z72=9,Data!$E$108,Z72=10,Data!$E$109,Z72=11,Data!$E$110,Z72=12,Data!$E$111,Z72=13,Data!$E$112,Z72=14,Data!$E$113,Z72=15,Data!$E$114,Z72=16,Data!$E$115,Z72=17,Data!$E$116,Z72=18,Data!$E$117,Z72=19,Data!$E$118,Z72=20,Data!$E$119,Z72=21,Data!$E$120,Z72=0,Data!$E$121))*K72/1000,"")</f>
        <v/>
      </c>
      <c r="AC72" s="948" t="str">
        <f>IFERROR((ifs(
Z72=1,Data!$G$100,
Z72=2,Data!$G$101,
Z72=3,Data!$G$102,
Z72=4,Data!$G$103,
Z72=5,Data!$G$104,
Z72=6,Data!$G$105,
Z72=7,Data!$G$106,
Z72=8,Data!$G$107,
Z72=9,Data!$G$108,
Z72=10,Data!G$109,
Z72=11,Data!G$110,
Z72=12,Data!G$111,
Z72=13,Data!$G$112,
Z72=14,Data!$G$113,
Z72=15,Data!$G$114,
Z72=16,Data!$G$115,
Z72=17,Data!$G$116,
Z72=18,Data!$G$117,
Z72=19,Data!$G$118,
Z72=20,Data!$G$119,
Z72=21,Data!$G$120,
Z72=0,Data!$G$121))
*K72/1000,"")</f>
        <v/>
      </c>
      <c r="AD72" s="949" t="str">
        <f>IFERROR((ifs(
Z72=1,Data!$H$100,
Z72=2,Data!$H$101,
Z72=3,Data!$H$102,
Z72=4,Data!$H$103,
Z72=5,Data!$H$104,
Z72=6,Data!$H$105,
Z72=7,Data!$H$106,
Z72=8,Data!$H$107,
Z72=9,Data!$H$108,
Z72=10,Data!H$109,
Z72=11,Data!H$110,
Z72=12,Data!H$111,
Z72=13,Data!$H$112,
Z72=14,Data!$H$113,
Z72=15,Data!$H$114,
Z72=16,Data!$H$115,
Z72=17,Data!$H$116,
Z72=18,Data!$H$117,
Z72=19,Data!$H$118,
Z72=20,Data!$H$119,
Z72=21,Data!$H$120,
Z72=0,Data!$H$121))*K72/1000,"")</f>
        <v/>
      </c>
      <c r="AE72" s="948" t="str">
        <f>IFERROR((ifs(
Z72=1,Data!$I$100,
Z72=2,Data!$I$101,
Z72=3,Data!$I$102,
Z72=4,Data!$I$103,
Z72=5,Data!$I$104,
Z72=6,Data!$I$105,
Z72=7,Data!$I$106,
Z72=8,Data!$I$107,
Z72=9,Data!$I$108,
Z72=10,Data!I$109,
Z72=11,Data!I$110,
Z72=12,Data!I$111,
Z72=13,Data!$I$112,
Z72=14,Data!$I$113,
Z72=15,Data!$I$114,
Z72=16,Data!$I$115,
Z72=17,Data!$I$116,
Z72=18,Data!$I$117,
Z72=19,Data!$I$118,
Z72=20,Data!$I$119,
Z72=21,Data!$I$120,
Z72=0,Data!$I$121)*K72/1000),"")</f>
        <v/>
      </c>
      <c r="AF72" s="947" t="str">
        <f>IFERROR((ifs(
Z72=1,Data!$J$100,
Z72=2,Data!$J$101,
Z72=3,Data!$J$102,
Z72=4,Data!$J$103,
Z72=5,Data!$J$104,
Z72=6,Data!$J$105,
Z72=7,Data!$J$106,
Z72=8,Data!$J$107,
Z72=9,Data!$J$108,
Z72=10,Data!J$109,
Z72=11,Data!J$110,
Z72=12,Data!J$111,
Z72=13,Data!J$112,
Z72=14,Data!$J$113,
Z72=15,Data!$J$114,
Z72=16,Data!$J$115,
Z72=17,Data!$J$116,
Z72=18,Data!$J$117,
Z72=19,Data!$J$118,
Z72=20,Data!$J$119,
Z72=21,Data!$J$120,
Z72=0,Data!$J$121)*K72),"")</f>
        <v/>
      </c>
      <c r="AG72" s="947" t="str">
        <f>IFERROR((ifs(
Z72=1,Data!$K$100,
Z72=2,Data!$K$101,
Z72=3,Data!$K$102,
Z72=4,Data!$K$103,
Z72=5,Data!$K$104,
Z72=6,Data!$K$105,
Z72=7,Data!$K$106,
Z72=8,Data!$K$107,
Z72=9,Data!$K$108,
Z72=10,Data!K$109,
Z72=11,Data!K$110,
Z72=12,Data!K$111,
Z72=13,Data!$K$112,
Z72=14,Data!$K$113,
Z72=15,Data!$K$114,
Z72=16,Data!$K$115,
Z72=17,Data!$K$116,
Z72=18,Data!$K$117,
Z72=19,Data!$K$118,
Z72=20,Data!$K$119,
Z72=21,Data!$K$120,
Z72=0,Data!$K$121)*K72),"")</f>
        <v/>
      </c>
      <c r="AH72" s="947" t="str">
        <f>IFERROR((ifs(
Z72=1,Data!$L$100,
Z72=2,Data!$L$101,
Z72=3,Data!$L$102,
Z72=4,Data!$L$103,
Z72=5,Data!$L$104,
Z72=6,Data!$L$105,
Z72=7,Data!$L$106,
Z72=8,Data!$L$107,
Z72=9,Data!$L$108,
Z72=10,Data!L$109,
Z72=11,Data!L$110,
Z72=12,Data!L$111,
Z72=13,Data!$L$112,
Z72=14,Data!$L$113,
Z72=15,Data!$L$114,
Z72=16,Data!$L$115,
Z72=17,Data!$L$116,
Z72=18,Data!$L$117,
Z72=19,Data!$L$118,
Z72=20,Data!$L$119,
Z72=21,Data!$L$120,
Z72=0,Data!$L$121)*K72),"")</f>
        <v/>
      </c>
      <c r="AI72" s="950" t="str">
        <f>'Registro Veh'!J84</f>
        <v/>
      </c>
      <c r="AJ72" s="950" t="str">
        <f>'Registro Veh'!M84</f>
        <v/>
      </c>
      <c r="AK72" s="951"/>
      <c r="AL72" s="951"/>
      <c r="AM72" s="951"/>
      <c r="AN72" s="951"/>
    </row>
    <row r="73">
      <c r="A73" s="941" t="str">
        <f>'Registro Veh'!B84</f>
        <v/>
      </c>
      <c r="B73" s="941" t="str">
        <f>Equipo!$F$2</f>
        <v>4.0</v>
      </c>
      <c r="C73" s="941" t="str">
        <f>Equipo!$E$14</f>
        <v/>
      </c>
      <c r="D73" s="941" t="str">
        <f>Equipo!$E$10</f>
        <v/>
      </c>
      <c r="E73" s="941" t="str">
        <f>'Registro Veh'!C84</f>
        <v/>
      </c>
      <c r="F73" s="941" t="str">
        <f>'Registro Veh'!D84</f>
        <v/>
      </c>
      <c r="G73" s="941" t="str">
        <f>'Registro Veh'!E84</f>
        <v/>
      </c>
      <c r="H73" s="941" t="str">
        <f>'Registro Veh'!F84</f>
        <v/>
      </c>
      <c r="I73" s="942" t="str">
        <f>'Registro Veh'!G84</f>
        <v/>
      </c>
      <c r="J73" s="942" t="str">
        <f>'Registro Veh'!I84</f>
        <v/>
      </c>
      <c r="K73" s="942" t="str">
        <f>'Registro Veh'!K84</f>
        <v/>
      </c>
      <c r="L73" s="942" t="str">
        <f>'Registro Veh'!L84</f>
        <v/>
      </c>
      <c r="M73" s="942" t="str">
        <f>'Registro Veh'!N84</f>
        <v/>
      </c>
      <c r="N73" s="943" t="str">
        <f>IFERROR(IFS(E73='BBDD R'!$F$2,'BBDD R'!$G$2,E73='BBDD R'!$F$3,'BBDD R'!$G$3,E73='BBDD R'!$F$4,'BBDD R'!$G$4,E73='BBDD R'!$F$5,'BBDD R'!$G$5,E73='BBDD R'!$F$6,'BBDD R'!$G$6,E73='BBDD R'!$F$7,'BBDD R'!$G$7),"")</f>
        <v/>
      </c>
      <c r="O73" s="943" t="str">
        <f>IFERROR(IFS(E73='BBDD R'!$F$2,'BBDD R'!$H$2,E73='BBDD R'!$F$3,'BBDD R'!$H$3,E73='BBDD R'!$F$4,'BBDD R'!$H$4,E73='BBDD R'!$F$5,'BBDD R'!$H$5,E73='BBDD R'!$F$6,'BBDD R'!$H$6,E73='BBDD R'!$F$7,'BBDD R'!$H$7),"")</f>
        <v/>
      </c>
      <c r="P73" s="944" t="str">
        <f>IFERROR(IFS(E73='BBDD R'!$F$2,'BBDD R'!$I$2,E73='BBDD R'!$F$3,'BBDD R'!$I$3,E73='BBDD R'!$F$4,'BBDD R'!$I$4,E73='BBDD R'!$F$5,'BBDD R'!$I$5,E73='BBDD R'!$F$6,'BBDD R'!$I$6,E73='BBDD R'!$F$7,'BBDD R'!$I$7),"")</f>
        <v/>
      </c>
      <c r="Q73" s="945" t="str">
        <f>IFERROR(IFS(E73='BBDD R'!$F$2,'BBDD R'!$J$2,E73='BBDD R'!$F$3,'BBDD R'!$J$3,E73='BBDD R'!$F$4,'BBDD R'!$J$4,E73='BBDD R'!$F$5,'BBDD R'!$J$5,E73='BBDD R'!$F$6,'BBDD R'!$J$6,E73='BBDD R'!$F$7,'BBDD R'!$J$7))</f>
        <v/>
      </c>
      <c r="R73" s="945" t="str">
        <f>IFERROR(IFS(E73='BBDD R'!$F$2,'BBDD R'!$K$2,E73='BBDD R'!$F$3,'BBDD R'!$K$3,E73='BBDD R'!$F$4,'BBDD R'!$K$4,E73='BBDD R'!$F$5,'BBDD R'!$K$5,E73='BBDD R'!$F$6,'BBDD R'!$K$6,E73='BBDD R'!$F$7,'BBDD R'!$K$7),"")</f>
        <v/>
      </c>
      <c r="S73" s="944" t="str">
        <f>IFERROR(IFS(E73='BBDD R'!$F$2,'BBDD R'!$L$2,E73='BBDD R'!$F$3,'BBDD R'!$L$3,E73='BBDD R'!$F$4,'BBDD R'!$L$4,E73='BBDD R'!$F$5,'BBDD R'!$L$5,E73='BBDD R'!$F$6,'BBDD R'!$L$6,E73='BBDD R'!$F$7,'BBDD R'!$L$7),"")</f>
        <v/>
      </c>
      <c r="T73" s="944" t="str">
        <f>IFERROR(IFS(E73='BBDD R'!$F$2,'BBDD R'!$M$2,E73='BBDD R'!$F$3,'BBDD R'!$M$3,E73='BBDD R'!$F$4,'BBDD R'!$M$4,E73='BBDD R'!$F$5,'BBDD R'!$M$5,E73='BBDD R'!$F$6,'BBDD R'!$M$6,E73='BBDD R'!$F$7,'BBDD R'!$M$7),"")</f>
        <v/>
      </c>
      <c r="U73" s="944" t="str">
        <f>IFERROR(IFS(E73='BBDD R'!$F$2,'BBDD R'!$N$2,E73='BBDD R'!$F$3,'BBDD R'!$N$3,E73='BBDD R'!$F$4,'BBDD R'!$N$4,E73='BBDD R'!$F$5,'BBDD R'!$N$5,E73='BBDD R'!$F$6,'BBDD R'!$N$6,E73='BBDD R'!$F$7,'BBDD R'!$N$7),"")</f>
        <v/>
      </c>
      <c r="V73" s="944" t="str">
        <f>IFERROR(IFS(E73='BBDD R'!$F$2,'BBDD R'!$O$2,E73='BBDD R'!$F$3,'BBDD R'!$O$3,E73='BBDD R'!$F$4,'BBDD R'!$O$4,E73='BBDD R'!$F$5,'BBDD R'!$O$5,E73='BBDD R'!$F$6,'BBDD R'!$O$6,E73='BBDD R'!$F$7,'BBDD R'!$O$7),"")</f>
        <v/>
      </c>
      <c r="W73" s="946" t="str">
        <f>IFERROR(IFS(E73='BBDD R'!$F$2,'BBDD R'!$P$2,E73='BBDD R'!$F$3,'BBDD R'!$P$3,E73='BBDD R'!$F$4,'BBDD R'!$P$4,E73='BBDD R'!$F$5,'BBDD R'!$P$5,E73='BBDD R'!$F$6,'BBDD R'!$P$6,E73='BBDD R'!$F$7,'BBDD R'!$P$7),"")</f>
        <v/>
      </c>
      <c r="X73" s="944" t="str">
        <f>IFERROR(IFS(E73='BBDD R'!$F$2,'BBDD R'!$Q$2,E73='BBDD R'!$F$3,'BBDD R'!$Q$3,E73='BBDD R'!$F$4,'BBDD R'!$Q$4,E73='BBDD R'!$F$5,'BBDD R'!$Q$5,E73='BBDD R'!$F$6,'BBDD R'!$Q$6,E73='BBDD R'!$F$7,'BBDD R'!$Q$7),"")</f>
        <v/>
      </c>
      <c r="Y73" s="944" t="str">
        <f>IFERROR(IFS(E73='BBDD R'!$F$2,'BBDD R'!$R$2,E73='BBDD R'!$F$3,'BBDD R'!$R$3,E73='BBDD R'!$F$4,'BBDD R'!$R$4,E73='BBDD R'!$F$5,'BBDD R'!$R$5,E73='BBDD R'!$F$6,'BBDD R'!$R$6,E73='BBDD R'!$F$7,'BBDD R'!$R$7),"")</f>
        <v/>
      </c>
      <c r="Z73" s="944" t="str">
        <f t="array" ref="Z73">IFERROR(ifs(AND(M73="Gasolina",O73="Vehículo Liviano (Sedán, Compacto)"),1
,AND(M73="Gasolina",O73="Vehículo Liviano (SUV, Jeep, Station Wagon)"),2
,AND(M73="Gasolina",O73="Utilitario, Furgón"),3
,AND(M73="Gasolina",O73="Camioneta 4x2"),4
,AND(M73="Gasolina",O73="Camioneta 4x4"),5
,AND(M73="Gasolina",O73="Camión liviano (hasta 3.5 ton)"),6
,AND(M73="Gasolina",O73="Camión mediano"),7
,AND(M73="Gasolina",O73="Camión pesado"),8
,AND(M73="Gasolina",O73="Maquinaria"),9
,AND(M73="Gasolina",O73="Otro (especifique): "),10
,AND(M73="Diesel",O73="Vehículo Liviano (Sedán, Compacto)"),11
,AND(M73="Diesel",O73="Vehículo Liviano (SUV, Jeep, Station Wagon)"),12
,AND(M73="Diesel",O73="Utilitario, Furgón"),13
,AND(M73="Diesel",O73="Camioneta 4x2"),14
,AND(M73="Diesel",O73="Camioneta 4x4"),15
,AND(M73="Diesel",O73="Camión liviano (hasta 3.5 ton)"),16
,AND(M73="Diesel",O73="Camión mediano"),17
,AND(M73="Diesel",O73="Camión pesado"),18
,AND(M73="Diesel",O73="Maquinaria"),19
,AND(M73="Diesel",O73="Otro (especifique): "),20
,O73="Selecciona...",21),"")</f>
        <v/>
      </c>
      <c r="AA73" s="947" t="str">
        <f>IFERROR((ifs(Z73=1,Data!$D$100,Z73=2,Data!$D$101,Z73=3,Data!$D$102,Z73=4,Data!$D$103,Z73=5,Data!$D$104,Z73=6,Data!$D$105,Z73=7,Data!$D$106,Z73=8,Data!$D$107,Z73=9,Data!$D$108,Z73=10,Data!$D$109,Z73=11,Data!$D$110,Z73=12,Data!$D$111,Z73=13,Data!$D$112,Z73=14,Data!$D$113,Z73=15,Data!$D$114,Z73=16,Data!$D$115,Z73=17,Data!$D$116,Z73=18,Data!$D$117,Z73=19,Data!$D$118,Z73=20,Data!$D$119,Z73=21,Data!$D$120,Z73=0,Data!$D$121))*K73,"")</f>
        <v/>
      </c>
      <c r="AB73" s="947" t="str">
        <f>IFERROR((ifs(Z73=1,Data!$E$100,Z73=2,Data!$E$101,Z73=3,Data!$E$102,Z73=4,Data!$E$103,Z73=5,Data!$E$104,Z73=6,Data!$E$105,Z73=7,Data!$E$106,Z73=8,Data!$E$107,Z73=9,Data!$E$108,Z73=10,Data!$E$109,Z73=11,Data!$E$110,Z73=12,Data!$E$111,Z73=13,Data!$E$112,Z73=14,Data!$E$113,Z73=15,Data!$E$114,Z73=16,Data!$E$115,Z73=17,Data!$E$116,Z73=18,Data!$E$117,Z73=19,Data!$E$118,Z73=20,Data!$E$119,Z73=21,Data!$E$120,Z73=0,Data!$E$121))*K73/1000,"")</f>
        <v/>
      </c>
      <c r="AC73" s="948" t="str">
        <f>IFERROR((ifs(
Z73=1,Data!$G$100,
Z73=2,Data!$G$101,
Z73=3,Data!$G$102,
Z73=4,Data!$G$103,
Z73=5,Data!$G$104,
Z73=6,Data!$G$105,
Z73=7,Data!$G$106,
Z73=8,Data!$G$107,
Z73=9,Data!$G$108,
Z73=10,Data!G$109,
Z73=11,Data!G$110,
Z73=12,Data!G$111,
Z73=13,Data!$G$112,
Z73=14,Data!$G$113,
Z73=15,Data!$G$114,
Z73=16,Data!$G$115,
Z73=17,Data!$G$116,
Z73=18,Data!$G$117,
Z73=19,Data!$G$118,
Z73=20,Data!$G$119,
Z73=21,Data!$G$120,
Z73=0,Data!$G$121))
*K73/1000,"")</f>
        <v/>
      </c>
      <c r="AD73" s="949" t="str">
        <f>IFERROR((ifs(
Z73=1,Data!$H$100,
Z73=2,Data!$H$101,
Z73=3,Data!$H$102,
Z73=4,Data!$H$103,
Z73=5,Data!$H$104,
Z73=6,Data!$H$105,
Z73=7,Data!$H$106,
Z73=8,Data!$H$107,
Z73=9,Data!$H$108,
Z73=10,Data!H$109,
Z73=11,Data!H$110,
Z73=12,Data!H$111,
Z73=13,Data!$H$112,
Z73=14,Data!$H$113,
Z73=15,Data!$H$114,
Z73=16,Data!$H$115,
Z73=17,Data!$H$116,
Z73=18,Data!$H$117,
Z73=19,Data!$H$118,
Z73=20,Data!$H$119,
Z73=21,Data!$H$120,
Z73=0,Data!$H$121))*K73/1000,"")</f>
        <v/>
      </c>
      <c r="AE73" s="948" t="str">
        <f>IFERROR((ifs(
Z73=1,Data!$I$100,
Z73=2,Data!$I$101,
Z73=3,Data!$I$102,
Z73=4,Data!$I$103,
Z73=5,Data!$I$104,
Z73=6,Data!$I$105,
Z73=7,Data!$I$106,
Z73=8,Data!$I$107,
Z73=9,Data!$I$108,
Z73=10,Data!I$109,
Z73=11,Data!I$110,
Z73=12,Data!I$111,
Z73=13,Data!$I$112,
Z73=14,Data!$I$113,
Z73=15,Data!$I$114,
Z73=16,Data!$I$115,
Z73=17,Data!$I$116,
Z73=18,Data!$I$117,
Z73=19,Data!$I$118,
Z73=20,Data!$I$119,
Z73=21,Data!$I$120,
Z73=0,Data!$I$121)*K73/1000),"")</f>
        <v/>
      </c>
      <c r="AF73" s="947" t="str">
        <f>IFERROR((ifs(
Z73=1,Data!$J$100,
Z73=2,Data!$J$101,
Z73=3,Data!$J$102,
Z73=4,Data!$J$103,
Z73=5,Data!$J$104,
Z73=6,Data!$J$105,
Z73=7,Data!$J$106,
Z73=8,Data!$J$107,
Z73=9,Data!$J$108,
Z73=10,Data!J$109,
Z73=11,Data!J$110,
Z73=12,Data!J$111,
Z73=13,Data!J$112,
Z73=14,Data!$J$113,
Z73=15,Data!$J$114,
Z73=16,Data!$J$115,
Z73=17,Data!$J$116,
Z73=18,Data!$J$117,
Z73=19,Data!$J$118,
Z73=20,Data!$J$119,
Z73=21,Data!$J$120,
Z73=0,Data!$J$121)*K73),"")</f>
        <v/>
      </c>
      <c r="AG73" s="947" t="str">
        <f>IFERROR((ifs(
Z73=1,Data!$K$100,
Z73=2,Data!$K$101,
Z73=3,Data!$K$102,
Z73=4,Data!$K$103,
Z73=5,Data!$K$104,
Z73=6,Data!$K$105,
Z73=7,Data!$K$106,
Z73=8,Data!$K$107,
Z73=9,Data!$K$108,
Z73=10,Data!K$109,
Z73=11,Data!K$110,
Z73=12,Data!K$111,
Z73=13,Data!$K$112,
Z73=14,Data!$K$113,
Z73=15,Data!$K$114,
Z73=16,Data!$K$115,
Z73=17,Data!$K$116,
Z73=18,Data!$K$117,
Z73=19,Data!$K$118,
Z73=20,Data!$K$119,
Z73=21,Data!$K$120,
Z73=0,Data!$K$121)*K73),"")</f>
        <v/>
      </c>
      <c r="AH73" s="947" t="str">
        <f>IFERROR((ifs(
Z73=1,Data!$L$100,
Z73=2,Data!$L$101,
Z73=3,Data!$L$102,
Z73=4,Data!$L$103,
Z73=5,Data!$L$104,
Z73=6,Data!$L$105,
Z73=7,Data!$L$106,
Z73=8,Data!$L$107,
Z73=9,Data!$L$108,
Z73=10,Data!L$109,
Z73=11,Data!L$110,
Z73=12,Data!L$111,
Z73=13,Data!$L$112,
Z73=14,Data!$L$113,
Z73=15,Data!$L$114,
Z73=16,Data!$L$115,
Z73=17,Data!$L$116,
Z73=18,Data!$L$117,
Z73=19,Data!$L$118,
Z73=20,Data!$L$119,
Z73=21,Data!$L$120,
Z73=0,Data!$L$121)*K73),"")</f>
        <v/>
      </c>
      <c r="AI73" s="950" t="str">
        <f>'Registro Veh'!J85</f>
        <v/>
      </c>
      <c r="AJ73" s="950" t="str">
        <f>'Registro Veh'!M85</f>
        <v/>
      </c>
      <c r="AK73" s="951"/>
      <c r="AL73" s="951"/>
      <c r="AM73" s="951"/>
      <c r="AN73" s="951"/>
    </row>
    <row r="74">
      <c r="A74" s="941" t="str">
        <f>'Registro Veh'!B85</f>
        <v/>
      </c>
      <c r="B74" s="941" t="str">
        <f>Equipo!$F$2</f>
        <v>4.0</v>
      </c>
      <c r="C74" s="941" t="str">
        <f>Equipo!$E$14</f>
        <v/>
      </c>
      <c r="D74" s="941" t="str">
        <f>Equipo!$E$10</f>
        <v/>
      </c>
      <c r="E74" s="941" t="str">
        <f>'Registro Veh'!C85</f>
        <v/>
      </c>
      <c r="F74" s="941" t="str">
        <f>'Registro Veh'!D85</f>
        <v/>
      </c>
      <c r="G74" s="941" t="str">
        <f>'Registro Veh'!E85</f>
        <v/>
      </c>
      <c r="H74" s="941" t="str">
        <f>'Registro Veh'!F85</f>
        <v/>
      </c>
      <c r="I74" s="942" t="str">
        <f>'Registro Veh'!G85</f>
        <v/>
      </c>
      <c r="J74" s="942" t="str">
        <f>'Registro Veh'!I85</f>
        <v/>
      </c>
      <c r="K74" s="942" t="str">
        <f>'Registro Veh'!K85</f>
        <v/>
      </c>
      <c r="L74" s="942" t="str">
        <f>'Registro Veh'!L85</f>
        <v/>
      </c>
      <c r="M74" s="942" t="str">
        <f>'Registro Veh'!N85</f>
        <v/>
      </c>
      <c r="N74" s="943" t="str">
        <f>IFERROR(IFS(E74='BBDD R'!$F$2,'BBDD R'!$G$2,E74='BBDD R'!$F$3,'BBDD R'!$G$3,E74='BBDD R'!$F$4,'BBDD R'!$G$4,E74='BBDD R'!$F$5,'BBDD R'!$G$5,E74='BBDD R'!$F$6,'BBDD R'!$G$6,E74='BBDD R'!$F$7,'BBDD R'!$G$7),"")</f>
        <v/>
      </c>
      <c r="O74" s="943" t="str">
        <f>IFERROR(IFS(E74='BBDD R'!$F$2,'BBDD R'!$H$2,E74='BBDD R'!$F$3,'BBDD R'!$H$3,E74='BBDD R'!$F$4,'BBDD R'!$H$4,E74='BBDD R'!$F$5,'BBDD R'!$H$5,E74='BBDD R'!$F$6,'BBDD R'!$H$6,E74='BBDD R'!$F$7,'BBDD R'!$H$7),"")</f>
        <v/>
      </c>
      <c r="P74" s="944" t="str">
        <f>IFERROR(IFS(E74='BBDD R'!$F$2,'BBDD R'!$I$2,E74='BBDD R'!$F$3,'BBDD R'!$I$3,E74='BBDD R'!$F$4,'BBDD R'!$I$4,E74='BBDD R'!$F$5,'BBDD R'!$I$5,E74='BBDD R'!$F$6,'BBDD R'!$I$6,E74='BBDD R'!$F$7,'BBDD R'!$I$7),"")</f>
        <v/>
      </c>
      <c r="Q74" s="945" t="str">
        <f>IFERROR(IFS(E74='BBDD R'!$F$2,'BBDD R'!$J$2,E74='BBDD R'!$F$3,'BBDD R'!$J$3,E74='BBDD R'!$F$4,'BBDD R'!$J$4,E74='BBDD R'!$F$5,'BBDD R'!$J$5,E74='BBDD R'!$F$6,'BBDD R'!$J$6,E74='BBDD R'!$F$7,'BBDD R'!$J$7))</f>
        <v/>
      </c>
      <c r="R74" s="945" t="str">
        <f>IFERROR(IFS(E74='BBDD R'!$F$2,'BBDD R'!$K$2,E74='BBDD R'!$F$3,'BBDD R'!$K$3,E74='BBDD R'!$F$4,'BBDD R'!$K$4,E74='BBDD R'!$F$5,'BBDD R'!$K$5,E74='BBDD R'!$F$6,'BBDD R'!$K$6,E74='BBDD R'!$F$7,'BBDD R'!$K$7),"")</f>
        <v/>
      </c>
      <c r="S74" s="944" t="str">
        <f>IFERROR(IFS(E74='BBDD R'!$F$2,'BBDD R'!$L$2,E74='BBDD R'!$F$3,'BBDD R'!$L$3,E74='BBDD R'!$F$4,'BBDD R'!$L$4,E74='BBDD R'!$F$5,'BBDD R'!$L$5,E74='BBDD R'!$F$6,'BBDD R'!$L$6,E74='BBDD R'!$F$7,'BBDD R'!$L$7),"")</f>
        <v/>
      </c>
      <c r="T74" s="944" t="str">
        <f>IFERROR(IFS(E74='BBDD R'!$F$2,'BBDD R'!$M$2,E74='BBDD R'!$F$3,'BBDD R'!$M$3,E74='BBDD R'!$F$4,'BBDD R'!$M$4,E74='BBDD R'!$F$5,'BBDD R'!$M$5,E74='BBDD R'!$F$6,'BBDD R'!$M$6,E74='BBDD R'!$F$7,'BBDD R'!$M$7),"")</f>
        <v/>
      </c>
      <c r="U74" s="944" t="str">
        <f>IFERROR(IFS(E74='BBDD R'!$F$2,'BBDD R'!$N$2,E74='BBDD R'!$F$3,'BBDD R'!$N$3,E74='BBDD R'!$F$4,'BBDD R'!$N$4,E74='BBDD R'!$F$5,'BBDD R'!$N$5,E74='BBDD R'!$F$6,'BBDD R'!$N$6,E74='BBDD R'!$F$7,'BBDD R'!$N$7),"")</f>
        <v/>
      </c>
      <c r="V74" s="944" t="str">
        <f>IFERROR(IFS(E74='BBDD R'!$F$2,'BBDD R'!$O$2,E74='BBDD R'!$F$3,'BBDD R'!$O$3,E74='BBDD R'!$F$4,'BBDD R'!$O$4,E74='BBDD R'!$F$5,'BBDD R'!$O$5,E74='BBDD R'!$F$6,'BBDD R'!$O$6,E74='BBDD R'!$F$7,'BBDD R'!$O$7),"")</f>
        <v/>
      </c>
      <c r="W74" s="946" t="str">
        <f>IFERROR(IFS(E74='BBDD R'!$F$2,'BBDD R'!$P$2,E74='BBDD R'!$F$3,'BBDD R'!$P$3,E74='BBDD R'!$F$4,'BBDD R'!$P$4,E74='BBDD R'!$F$5,'BBDD R'!$P$5,E74='BBDD R'!$F$6,'BBDD R'!$P$6,E74='BBDD R'!$F$7,'BBDD R'!$P$7),"")</f>
        <v/>
      </c>
      <c r="X74" s="944" t="str">
        <f>IFERROR(IFS(E74='BBDD R'!$F$2,'BBDD R'!$Q$2,E74='BBDD R'!$F$3,'BBDD R'!$Q$3,E74='BBDD R'!$F$4,'BBDD R'!$Q$4,E74='BBDD R'!$F$5,'BBDD R'!$Q$5,E74='BBDD R'!$F$6,'BBDD R'!$Q$6,E74='BBDD R'!$F$7,'BBDD R'!$Q$7),"")</f>
        <v/>
      </c>
      <c r="Y74" s="944" t="str">
        <f>IFERROR(IFS(E74='BBDD R'!$F$2,'BBDD R'!$R$2,E74='BBDD R'!$F$3,'BBDD R'!$R$3,E74='BBDD R'!$F$4,'BBDD R'!$R$4,E74='BBDD R'!$F$5,'BBDD R'!$R$5,E74='BBDD R'!$F$6,'BBDD R'!$R$6,E74='BBDD R'!$F$7,'BBDD R'!$R$7),"")</f>
        <v/>
      </c>
      <c r="Z74" s="944" t="str">
        <f t="array" ref="Z74">IFERROR(ifs(AND(M74="Gasolina",O74="Vehículo Liviano (Sedán, Compacto)"),1
,AND(M74="Gasolina",O74="Vehículo Liviano (SUV, Jeep, Station Wagon)"),2
,AND(M74="Gasolina",O74="Utilitario, Furgón"),3
,AND(M74="Gasolina",O74="Camioneta 4x2"),4
,AND(M74="Gasolina",O74="Camioneta 4x4"),5
,AND(M74="Gasolina",O74="Camión liviano (hasta 3.5 ton)"),6
,AND(M74="Gasolina",O74="Camión mediano"),7
,AND(M74="Gasolina",O74="Camión pesado"),8
,AND(M74="Gasolina",O74="Maquinaria"),9
,AND(M74="Gasolina",O74="Otro (especifique): "),10
,AND(M74="Diesel",O74="Vehículo Liviano (Sedán, Compacto)"),11
,AND(M74="Diesel",O74="Vehículo Liviano (SUV, Jeep, Station Wagon)"),12
,AND(M74="Diesel",O74="Utilitario, Furgón"),13
,AND(M74="Diesel",O74="Camioneta 4x2"),14
,AND(M74="Diesel",O74="Camioneta 4x4"),15
,AND(M74="Diesel",O74="Camión liviano (hasta 3.5 ton)"),16
,AND(M74="Diesel",O74="Camión mediano"),17
,AND(M74="Diesel",O74="Camión pesado"),18
,AND(M74="Diesel",O74="Maquinaria"),19
,AND(M74="Diesel",O74="Otro (especifique): "),20
,O74="Selecciona...",21),"")</f>
        <v/>
      </c>
      <c r="AA74" s="947" t="str">
        <f>IFERROR((ifs(Z74=1,Data!$D$100,Z74=2,Data!$D$101,Z74=3,Data!$D$102,Z74=4,Data!$D$103,Z74=5,Data!$D$104,Z74=6,Data!$D$105,Z74=7,Data!$D$106,Z74=8,Data!$D$107,Z74=9,Data!$D$108,Z74=10,Data!$D$109,Z74=11,Data!$D$110,Z74=12,Data!$D$111,Z74=13,Data!$D$112,Z74=14,Data!$D$113,Z74=15,Data!$D$114,Z74=16,Data!$D$115,Z74=17,Data!$D$116,Z74=18,Data!$D$117,Z74=19,Data!$D$118,Z74=20,Data!$D$119,Z74=21,Data!$D$120,Z74=0,Data!$D$121))*K74,"")</f>
        <v/>
      </c>
      <c r="AB74" s="947" t="str">
        <f>IFERROR((ifs(Z74=1,Data!$E$100,Z74=2,Data!$E$101,Z74=3,Data!$E$102,Z74=4,Data!$E$103,Z74=5,Data!$E$104,Z74=6,Data!$E$105,Z74=7,Data!$E$106,Z74=8,Data!$E$107,Z74=9,Data!$E$108,Z74=10,Data!$E$109,Z74=11,Data!$E$110,Z74=12,Data!$E$111,Z74=13,Data!$E$112,Z74=14,Data!$E$113,Z74=15,Data!$E$114,Z74=16,Data!$E$115,Z74=17,Data!$E$116,Z74=18,Data!$E$117,Z74=19,Data!$E$118,Z74=20,Data!$E$119,Z74=21,Data!$E$120,Z74=0,Data!$E$121))*K74/1000,"")</f>
        <v/>
      </c>
      <c r="AC74" s="948" t="str">
        <f>IFERROR((ifs(
Z74=1,Data!$G$100,
Z74=2,Data!$G$101,
Z74=3,Data!$G$102,
Z74=4,Data!$G$103,
Z74=5,Data!$G$104,
Z74=6,Data!$G$105,
Z74=7,Data!$G$106,
Z74=8,Data!$G$107,
Z74=9,Data!$G$108,
Z74=10,Data!G$109,
Z74=11,Data!G$110,
Z74=12,Data!G$111,
Z74=13,Data!$G$112,
Z74=14,Data!$G$113,
Z74=15,Data!$G$114,
Z74=16,Data!$G$115,
Z74=17,Data!$G$116,
Z74=18,Data!$G$117,
Z74=19,Data!$G$118,
Z74=20,Data!$G$119,
Z74=21,Data!$G$120,
Z74=0,Data!$G$121))
*K74/1000,"")</f>
        <v/>
      </c>
      <c r="AD74" s="949" t="str">
        <f>IFERROR((ifs(
Z74=1,Data!$H$100,
Z74=2,Data!$H$101,
Z74=3,Data!$H$102,
Z74=4,Data!$H$103,
Z74=5,Data!$H$104,
Z74=6,Data!$H$105,
Z74=7,Data!$H$106,
Z74=8,Data!$H$107,
Z74=9,Data!$H$108,
Z74=10,Data!H$109,
Z74=11,Data!H$110,
Z74=12,Data!H$111,
Z74=13,Data!$H$112,
Z74=14,Data!$H$113,
Z74=15,Data!$H$114,
Z74=16,Data!$H$115,
Z74=17,Data!$H$116,
Z74=18,Data!$H$117,
Z74=19,Data!$H$118,
Z74=20,Data!$H$119,
Z74=21,Data!$H$120,
Z74=0,Data!$H$121))*K74/1000,"")</f>
        <v/>
      </c>
      <c r="AE74" s="948" t="str">
        <f>IFERROR((ifs(
Z74=1,Data!$I$100,
Z74=2,Data!$I$101,
Z74=3,Data!$I$102,
Z74=4,Data!$I$103,
Z74=5,Data!$I$104,
Z74=6,Data!$I$105,
Z74=7,Data!$I$106,
Z74=8,Data!$I$107,
Z74=9,Data!$I$108,
Z74=10,Data!I$109,
Z74=11,Data!I$110,
Z74=12,Data!I$111,
Z74=13,Data!$I$112,
Z74=14,Data!$I$113,
Z74=15,Data!$I$114,
Z74=16,Data!$I$115,
Z74=17,Data!$I$116,
Z74=18,Data!$I$117,
Z74=19,Data!$I$118,
Z74=20,Data!$I$119,
Z74=21,Data!$I$120,
Z74=0,Data!$I$121)*K74/1000),"")</f>
        <v/>
      </c>
      <c r="AF74" s="947" t="str">
        <f>IFERROR((ifs(
Z74=1,Data!$J$100,
Z74=2,Data!$J$101,
Z74=3,Data!$J$102,
Z74=4,Data!$J$103,
Z74=5,Data!$J$104,
Z74=6,Data!$J$105,
Z74=7,Data!$J$106,
Z74=8,Data!$J$107,
Z74=9,Data!$J$108,
Z74=10,Data!J$109,
Z74=11,Data!J$110,
Z74=12,Data!J$111,
Z74=13,Data!J$112,
Z74=14,Data!$J$113,
Z74=15,Data!$J$114,
Z74=16,Data!$J$115,
Z74=17,Data!$J$116,
Z74=18,Data!$J$117,
Z74=19,Data!$J$118,
Z74=20,Data!$J$119,
Z74=21,Data!$J$120,
Z74=0,Data!$J$121)*K74),"")</f>
        <v/>
      </c>
      <c r="AG74" s="947" t="str">
        <f>IFERROR((ifs(
Z74=1,Data!$K$100,
Z74=2,Data!$K$101,
Z74=3,Data!$K$102,
Z74=4,Data!$K$103,
Z74=5,Data!$K$104,
Z74=6,Data!$K$105,
Z74=7,Data!$K$106,
Z74=8,Data!$K$107,
Z74=9,Data!$K$108,
Z74=10,Data!K$109,
Z74=11,Data!K$110,
Z74=12,Data!K$111,
Z74=13,Data!$K$112,
Z74=14,Data!$K$113,
Z74=15,Data!$K$114,
Z74=16,Data!$K$115,
Z74=17,Data!$K$116,
Z74=18,Data!$K$117,
Z74=19,Data!$K$118,
Z74=20,Data!$K$119,
Z74=21,Data!$K$120,
Z74=0,Data!$K$121)*K74),"")</f>
        <v/>
      </c>
      <c r="AH74" s="947" t="str">
        <f>IFERROR((ifs(
Z74=1,Data!$L$100,
Z74=2,Data!$L$101,
Z74=3,Data!$L$102,
Z74=4,Data!$L$103,
Z74=5,Data!$L$104,
Z74=6,Data!$L$105,
Z74=7,Data!$L$106,
Z74=8,Data!$L$107,
Z74=9,Data!$L$108,
Z74=10,Data!L$109,
Z74=11,Data!L$110,
Z74=12,Data!L$111,
Z74=13,Data!$L$112,
Z74=14,Data!$L$113,
Z74=15,Data!$L$114,
Z74=16,Data!$L$115,
Z74=17,Data!$L$116,
Z74=18,Data!$L$117,
Z74=19,Data!$L$118,
Z74=20,Data!$L$119,
Z74=21,Data!$L$120,
Z74=0,Data!$L$121)*K74),"")</f>
        <v/>
      </c>
      <c r="AI74" s="950" t="str">
        <f>'Registro Veh'!J86</f>
        <v/>
      </c>
      <c r="AJ74" s="950" t="str">
        <f>'Registro Veh'!M86</f>
        <v/>
      </c>
      <c r="AK74" s="951"/>
      <c r="AL74" s="951"/>
      <c r="AM74" s="951"/>
      <c r="AN74" s="951"/>
    </row>
    <row r="75">
      <c r="A75" s="941" t="str">
        <f>'Registro Veh'!B86</f>
        <v/>
      </c>
      <c r="B75" s="941" t="str">
        <f>Equipo!$F$2</f>
        <v>4.0</v>
      </c>
      <c r="C75" s="941" t="str">
        <f>Equipo!$E$14</f>
        <v/>
      </c>
      <c r="D75" s="941" t="str">
        <f>Equipo!$E$10</f>
        <v/>
      </c>
      <c r="E75" s="941" t="str">
        <f>'Registro Veh'!C86</f>
        <v/>
      </c>
      <c r="F75" s="941" t="str">
        <f>'Registro Veh'!D86</f>
        <v/>
      </c>
      <c r="G75" s="941" t="str">
        <f>'Registro Veh'!E86</f>
        <v/>
      </c>
      <c r="H75" s="941" t="str">
        <f>'Registro Veh'!F86</f>
        <v/>
      </c>
      <c r="I75" s="942" t="str">
        <f>'Registro Veh'!G86</f>
        <v/>
      </c>
      <c r="J75" s="942" t="str">
        <f>'Registro Veh'!I86</f>
        <v/>
      </c>
      <c r="K75" s="942" t="str">
        <f>'Registro Veh'!K86</f>
        <v/>
      </c>
      <c r="L75" s="942" t="str">
        <f>'Registro Veh'!L86</f>
        <v/>
      </c>
      <c r="M75" s="942" t="str">
        <f>'Registro Veh'!N86</f>
        <v/>
      </c>
      <c r="N75" s="943" t="str">
        <f>IFERROR(IFS(E75='BBDD R'!$F$2,'BBDD R'!$G$2,E75='BBDD R'!$F$3,'BBDD R'!$G$3,E75='BBDD R'!$F$4,'BBDD R'!$G$4,E75='BBDD R'!$F$5,'BBDD R'!$G$5,E75='BBDD R'!$F$6,'BBDD R'!$G$6,E75='BBDD R'!$F$7,'BBDD R'!$G$7),"")</f>
        <v/>
      </c>
      <c r="O75" s="943" t="str">
        <f>IFERROR(IFS(E75='BBDD R'!$F$2,'BBDD R'!$H$2,E75='BBDD R'!$F$3,'BBDD R'!$H$3,E75='BBDD R'!$F$4,'BBDD R'!$H$4,E75='BBDD R'!$F$5,'BBDD R'!$H$5,E75='BBDD R'!$F$6,'BBDD R'!$H$6,E75='BBDD R'!$F$7,'BBDD R'!$H$7),"")</f>
        <v/>
      </c>
      <c r="P75" s="944" t="str">
        <f>IFERROR(IFS(E75='BBDD R'!$F$2,'BBDD R'!$I$2,E75='BBDD R'!$F$3,'BBDD R'!$I$3,E75='BBDD R'!$F$4,'BBDD R'!$I$4,E75='BBDD R'!$F$5,'BBDD R'!$I$5,E75='BBDD R'!$F$6,'BBDD R'!$I$6,E75='BBDD R'!$F$7,'BBDD R'!$I$7),"")</f>
        <v/>
      </c>
      <c r="Q75" s="945" t="str">
        <f>IFERROR(IFS(E75='BBDD R'!$F$2,'BBDD R'!$J$2,E75='BBDD R'!$F$3,'BBDD R'!$J$3,E75='BBDD R'!$F$4,'BBDD R'!$J$4,E75='BBDD R'!$F$5,'BBDD R'!$J$5,E75='BBDD R'!$F$6,'BBDD R'!$J$6,E75='BBDD R'!$F$7,'BBDD R'!$J$7))</f>
        <v/>
      </c>
      <c r="R75" s="945" t="str">
        <f>IFERROR(IFS(E75='BBDD R'!$F$2,'BBDD R'!$K$2,E75='BBDD R'!$F$3,'BBDD R'!$K$3,E75='BBDD R'!$F$4,'BBDD R'!$K$4,E75='BBDD R'!$F$5,'BBDD R'!$K$5,E75='BBDD R'!$F$6,'BBDD R'!$K$6,E75='BBDD R'!$F$7,'BBDD R'!$K$7),"")</f>
        <v/>
      </c>
      <c r="S75" s="944" t="str">
        <f>IFERROR(IFS(E75='BBDD R'!$F$2,'BBDD R'!$L$2,E75='BBDD R'!$F$3,'BBDD R'!$L$3,E75='BBDD R'!$F$4,'BBDD R'!$L$4,E75='BBDD R'!$F$5,'BBDD R'!$L$5,E75='BBDD R'!$F$6,'BBDD R'!$L$6,E75='BBDD R'!$F$7,'BBDD R'!$L$7),"")</f>
        <v/>
      </c>
      <c r="T75" s="944" t="str">
        <f>IFERROR(IFS(E75='BBDD R'!$F$2,'BBDD R'!$M$2,E75='BBDD R'!$F$3,'BBDD R'!$M$3,E75='BBDD R'!$F$4,'BBDD R'!$M$4,E75='BBDD R'!$F$5,'BBDD R'!$M$5,E75='BBDD R'!$F$6,'BBDD R'!$M$6,E75='BBDD R'!$F$7,'BBDD R'!$M$7),"")</f>
        <v/>
      </c>
      <c r="U75" s="944" t="str">
        <f>IFERROR(IFS(E75='BBDD R'!$F$2,'BBDD R'!$N$2,E75='BBDD R'!$F$3,'BBDD R'!$N$3,E75='BBDD R'!$F$4,'BBDD R'!$N$4,E75='BBDD R'!$F$5,'BBDD R'!$N$5,E75='BBDD R'!$F$6,'BBDD R'!$N$6,E75='BBDD R'!$F$7,'BBDD R'!$N$7),"")</f>
        <v/>
      </c>
      <c r="V75" s="944" t="str">
        <f>IFERROR(IFS(E75='BBDD R'!$F$2,'BBDD R'!$O$2,E75='BBDD R'!$F$3,'BBDD R'!$O$3,E75='BBDD R'!$F$4,'BBDD R'!$O$4,E75='BBDD R'!$F$5,'BBDD R'!$O$5,E75='BBDD R'!$F$6,'BBDD R'!$O$6,E75='BBDD R'!$F$7,'BBDD R'!$O$7),"")</f>
        <v/>
      </c>
      <c r="W75" s="946" t="str">
        <f>IFERROR(IFS(E75='BBDD R'!$F$2,'BBDD R'!$P$2,E75='BBDD R'!$F$3,'BBDD R'!$P$3,E75='BBDD R'!$F$4,'BBDD R'!$P$4,E75='BBDD R'!$F$5,'BBDD R'!$P$5,E75='BBDD R'!$F$6,'BBDD R'!$P$6,E75='BBDD R'!$F$7,'BBDD R'!$P$7),"")</f>
        <v/>
      </c>
      <c r="X75" s="944" t="str">
        <f>IFERROR(IFS(E75='BBDD R'!$F$2,'BBDD R'!$Q$2,E75='BBDD R'!$F$3,'BBDD R'!$Q$3,E75='BBDD R'!$F$4,'BBDD R'!$Q$4,E75='BBDD R'!$F$5,'BBDD R'!$Q$5,E75='BBDD R'!$F$6,'BBDD R'!$Q$6,E75='BBDD R'!$F$7,'BBDD R'!$Q$7),"")</f>
        <v/>
      </c>
      <c r="Y75" s="944" t="str">
        <f>IFERROR(IFS(E75='BBDD R'!$F$2,'BBDD R'!$R$2,E75='BBDD R'!$F$3,'BBDD R'!$R$3,E75='BBDD R'!$F$4,'BBDD R'!$R$4,E75='BBDD R'!$F$5,'BBDD R'!$R$5,E75='BBDD R'!$F$6,'BBDD R'!$R$6,E75='BBDD R'!$F$7,'BBDD R'!$R$7),"")</f>
        <v/>
      </c>
      <c r="Z75" s="944" t="str">
        <f t="array" ref="Z75">IFERROR(ifs(AND(M75="Gasolina",O75="Vehículo Liviano (Sedán, Compacto)"),1
,AND(M75="Gasolina",O75="Vehículo Liviano (SUV, Jeep, Station Wagon)"),2
,AND(M75="Gasolina",O75="Utilitario, Furgón"),3
,AND(M75="Gasolina",O75="Camioneta 4x2"),4
,AND(M75="Gasolina",O75="Camioneta 4x4"),5
,AND(M75="Gasolina",O75="Camión liviano (hasta 3.5 ton)"),6
,AND(M75="Gasolina",O75="Camión mediano"),7
,AND(M75="Gasolina",O75="Camión pesado"),8
,AND(M75="Gasolina",O75="Maquinaria"),9
,AND(M75="Gasolina",O75="Otro (especifique): "),10
,AND(M75="Diesel",O75="Vehículo Liviano (Sedán, Compacto)"),11
,AND(M75="Diesel",O75="Vehículo Liviano (SUV, Jeep, Station Wagon)"),12
,AND(M75="Diesel",O75="Utilitario, Furgón"),13
,AND(M75="Diesel",O75="Camioneta 4x2"),14
,AND(M75="Diesel",O75="Camioneta 4x4"),15
,AND(M75="Diesel",O75="Camión liviano (hasta 3.5 ton)"),16
,AND(M75="Diesel",O75="Camión mediano"),17
,AND(M75="Diesel",O75="Camión pesado"),18
,AND(M75="Diesel",O75="Maquinaria"),19
,AND(M75="Diesel",O75="Otro (especifique): "),20
,O75="Selecciona...",21),"")</f>
        <v/>
      </c>
      <c r="AA75" s="947" t="str">
        <f>IFERROR((ifs(Z75=1,Data!$D$100,Z75=2,Data!$D$101,Z75=3,Data!$D$102,Z75=4,Data!$D$103,Z75=5,Data!$D$104,Z75=6,Data!$D$105,Z75=7,Data!$D$106,Z75=8,Data!$D$107,Z75=9,Data!$D$108,Z75=10,Data!$D$109,Z75=11,Data!$D$110,Z75=12,Data!$D$111,Z75=13,Data!$D$112,Z75=14,Data!$D$113,Z75=15,Data!$D$114,Z75=16,Data!$D$115,Z75=17,Data!$D$116,Z75=18,Data!$D$117,Z75=19,Data!$D$118,Z75=20,Data!$D$119,Z75=21,Data!$D$120,Z75=0,Data!$D$121))*K75,"")</f>
        <v/>
      </c>
      <c r="AB75" s="947" t="str">
        <f>IFERROR((ifs(Z75=1,Data!$E$100,Z75=2,Data!$E$101,Z75=3,Data!$E$102,Z75=4,Data!$E$103,Z75=5,Data!$E$104,Z75=6,Data!$E$105,Z75=7,Data!$E$106,Z75=8,Data!$E$107,Z75=9,Data!$E$108,Z75=10,Data!$E$109,Z75=11,Data!$E$110,Z75=12,Data!$E$111,Z75=13,Data!$E$112,Z75=14,Data!$E$113,Z75=15,Data!$E$114,Z75=16,Data!$E$115,Z75=17,Data!$E$116,Z75=18,Data!$E$117,Z75=19,Data!$E$118,Z75=20,Data!$E$119,Z75=21,Data!$E$120,Z75=0,Data!$E$121))*K75/1000,"")</f>
        <v/>
      </c>
      <c r="AC75" s="948" t="str">
        <f>IFERROR((ifs(
Z75=1,Data!$G$100,
Z75=2,Data!$G$101,
Z75=3,Data!$G$102,
Z75=4,Data!$G$103,
Z75=5,Data!$G$104,
Z75=6,Data!$G$105,
Z75=7,Data!$G$106,
Z75=8,Data!$G$107,
Z75=9,Data!$G$108,
Z75=10,Data!G$109,
Z75=11,Data!G$110,
Z75=12,Data!G$111,
Z75=13,Data!$G$112,
Z75=14,Data!$G$113,
Z75=15,Data!$G$114,
Z75=16,Data!$G$115,
Z75=17,Data!$G$116,
Z75=18,Data!$G$117,
Z75=19,Data!$G$118,
Z75=20,Data!$G$119,
Z75=21,Data!$G$120,
Z75=0,Data!$G$121))
*K75/1000,"")</f>
        <v/>
      </c>
      <c r="AD75" s="949" t="str">
        <f>IFERROR((ifs(
Z75=1,Data!$H$100,
Z75=2,Data!$H$101,
Z75=3,Data!$H$102,
Z75=4,Data!$H$103,
Z75=5,Data!$H$104,
Z75=6,Data!$H$105,
Z75=7,Data!$H$106,
Z75=8,Data!$H$107,
Z75=9,Data!$H$108,
Z75=10,Data!H$109,
Z75=11,Data!H$110,
Z75=12,Data!H$111,
Z75=13,Data!$H$112,
Z75=14,Data!$H$113,
Z75=15,Data!$H$114,
Z75=16,Data!$H$115,
Z75=17,Data!$H$116,
Z75=18,Data!$H$117,
Z75=19,Data!$H$118,
Z75=20,Data!$H$119,
Z75=21,Data!$H$120,
Z75=0,Data!$H$121))*K75/1000,"")</f>
        <v/>
      </c>
      <c r="AE75" s="948" t="str">
        <f>IFERROR((ifs(
Z75=1,Data!$I$100,
Z75=2,Data!$I$101,
Z75=3,Data!$I$102,
Z75=4,Data!$I$103,
Z75=5,Data!$I$104,
Z75=6,Data!$I$105,
Z75=7,Data!$I$106,
Z75=8,Data!$I$107,
Z75=9,Data!$I$108,
Z75=10,Data!I$109,
Z75=11,Data!I$110,
Z75=12,Data!I$111,
Z75=13,Data!$I$112,
Z75=14,Data!$I$113,
Z75=15,Data!$I$114,
Z75=16,Data!$I$115,
Z75=17,Data!$I$116,
Z75=18,Data!$I$117,
Z75=19,Data!$I$118,
Z75=20,Data!$I$119,
Z75=21,Data!$I$120,
Z75=0,Data!$I$121)*K75/1000),"")</f>
        <v/>
      </c>
      <c r="AF75" s="947" t="str">
        <f>IFERROR((ifs(
Z75=1,Data!$J$100,
Z75=2,Data!$J$101,
Z75=3,Data!$J$102,
Z75=4,Data!$J$103,
Z75=5,Data!$J$104,
Z75=6,Data!$J$105,
Z75=7,Data!$J$106,
Z75=8,Data!$J$107,
Z75=9,Data!$J$108,
Z75=10,Data!J$109,
Z75=11,Data!J$110,
Z75=12,Data!J$111,
Z75=13,Data!J$112,
Z75=14,Data!$J$113,
Z75=15,Data!$J$114,
Z75=16,Data!$J$115,
Z75=17,Data!$J$116,
Z75=18,Data!$J$117,
Z75=19,Data!$J$118,
Z75=20,Data!$J$119,
Z75=21,Data!$J$120,
Z75=0,Data!$J$121)*K75),"")</f>
        <v/>
      </c>
      <c r="AG75" s="947" t="str">
        <f>IFERROR((ifs(
Z75=1,Data!$K$100,
Z75=2,Data!$K$101,
Z75=3,Data!$K$102,
Z75=4,Data!$K$103,
Z75=5,Data!$K$104,
Z75=6,Data!$K$105,
Z75=7,Data!$K$106,
Z75=8,Data!$K$107,
Z75=9,Data!$K$108,
Z75=10,Data!K$109,
Z75=11,Data!K$110,
Z75=12,Data!K$111,
Z75=13,Data!$K$112,
Z75=14,Data!$K$113,
Z75=15,Data!$K$114,
Z75=16,Data!$K$115,
Z75=17,Data!$K$116,
Z75=18,Data!$K$117,
Z75=19,Data!$K$118,
Z75=20,Data!$K$119,
Z75=21,Data!$K$120,
Z75=0,Data!$K$121)*K75),"")</f>
        <v/>
      </c>
      <c r="AH75" s="947" t="str">
        <f>IFERROR((ifs(
Z75=1,Data!$L$100,
Z75=2,Data!$L$101,
Z75=3,Data!$L$102,
Z75=4,Data!$L$103,
Z75=5,Data!$L$104,
Z75=6,Data!$L$105,
Z75=7,Data!$L$106,
Z75=8,Data!$L$107,
Z75=9,Data!$L$108,
Z75=10,Data!L$109,
Z75=11,Data!L$110,
Z75=12,Data!L$111,
Z75=13,Data!$L$112,
Z75=14,Data!$L$113,
Z75=15,Data!$L$114,
Z75=16,Data!$L$115,
Z75=17,Data!$L$116,
Z75=18,Data!$L$117,
Z75=19,Data!$L$118,
Z75=20,Data!$L$119,
Z75=21,Data!$L$120,
Z75=0,Data!$L$121)*K75),"")</f>
        <v/>
      </c>
      <c r="AI75" s="950" t="str">
        <f>'Registro Veh'!J87</f>
        <v/>
      </c>
      <c r="AJ75" s="950" t="str">
        <f>'Registro Veh'!M87</f>
        <v/>
      </c>
      <c r="AK75" s="951"/>
      <c r="AL75" s="951"/>
      <c r="AM75" s="951"/>
      <c r="AN75" s="951"/>
    </row>
    <row r="76">
      <c r="A76" s="941" t="str">
        <f>'Registro Veh'!B87</f>
        <v/>
      </c>
      <c r="B76" s="941" t="str">
        <f>Equipo!$F$2</f>
        <v>4.0</v>
      </c>
      <c r="C76" s="941" t="str">
        <f>Equipo!$E$14</f>
        <v/>
      </c>
      <c r="D76" s="941" t="str">
        <f>Equipo!$E$10</f>
        <v/>
      </c>
      <c r="E76" s="941" t="str">
        <f>'Registro Veh'!C87</f>
        <v/>
      </c>
      <c r="F76" s="941" t="str">
        <f>'Registro Veh'!D87</f>
        <v/>
      </c>
      <c r="G76" s="941" t="str">
        <f>'Registro Veh'!E87</f>
        <v/>
      </c>
      <c r="H76" s="941" t="str">
        <f>'Registro Veh'!F87</f>
        <v/>
      </c>
      <c r="I76" s="942" t="str">
        <f>'Registro Veh'!G87</f>
        <v/>
      </c>
      <c r="J76" s="942" t="str">
        <f>'Registro Veh'!I87</f>
        <v/>
      </c>
      <c r="K76" s="942" t="str">
        <f>'Registro Veh'!K87</f>
        <v/>
      </c>
      <c r="L76" s="942" t="str">
        <f>'Registro Veh'!L87</f>
        <v/>
      </c>
      <c r="M76" s="942" t="str">
        <f>'Registro Veh'!N87</f>
        <v/>
      </c>
      <c r="N76" s="943" t="str">
        <f>IFERROR(IFS(E76='BBDD R'!$F$2,'BBDD R'!$G$2,E76='BBDD R'!$F$3,'BBDD R'!$G$3,E76='BBDD R'!$F$4,'BBDD R'!$G$4,E76='BBDD R'!$F$5,'BBDD R'!$G$5,E76='BBDD R'!$F$6,'BBDD R'!$G$6,E76='BBDD R'!$F$7,'BBDD R'!$G$7),"")</f>
        <v/>
      </c>
      <c r="O76" s="943" t="str">
        <f>IFERROR(IFS(E76='BBDD R'!$F$2,'BBDD R'!$H$2,E76='BBDD R'!$F$3,'BBDD R'!$H$3,E76='BBDD R'!$F$4,'BBDD R'!$H$4,E76='BBDD R'!$F$5,'BBDD R'!$H$5,E76='BBDD R'!$F$6,'BBDD R'!$H$6,E76='BBDD R'!$F$7,'BBDD R'!$H$7),"")</f>
        <v/>
      </c>
      <c r="P76" s="944" t="str">
        <f>IFERROR(IFS(E76='BBDD R'!$F$2,'BBDD R'!$I$2,E76='BBDD R'!$F$3,'BBDD R'!$I$3,E76='BBDD R'!$F$4,'BBDD R'!$I$4,E76='BBDD R'!$F$5,'BBDD R'!$I$5,E76='BBDD R'!$F$6,'BBDD R'!$I$6,E76='BBDD R'!$F$7,'BBDD R'!$I$7),"")</f>
        <v/>
      </c>
      <c r="Q76" s="945" t="str">
        <f>IFERROR(IFS(E76='BBDD R'!$F$2,'BBDD R'!$J$2,E76='BBDD R'!$F$3,'BBDD R'!$J$3,E76='BBDD R'!$F$4,'BBDD R'!$J$4,E76='BBDD R'!$F$5,'BBDD R'!$J$5,E76='BBDD R'!$F$6,'BBDD R'!$J$6,E76='BBDD R'!$F$7,'BBDD R'!$J$7))</f>
        <v/>
      </c>
      <c r="R76" s="945" t="str">
        <f>IFERROR(IFS(E76='BBDD R'!$F$2,'BBDD R'!$K$2,E76='BBDD R'!$F$3,'BBDD R'!$K$3,E76='BBDD R'!$F$4,'BBDD R'!$K$4,E76='BBDD R'!$F$5,'BBDD R'!$K$5,E76='BBDD R'!$F$6,'BBDD R'!$K$6,E76='BBDD R'!$F$7,'BBDD R'!$K$7),"")</f>
        <v/>
      </c>
      <c r="S76" s="944" t="str">
        <f>IFERROR(IFS(E76='BBDD R'!$F$2,'BBDD R'!$L$2,E76='BBDD R'!$F$3,'BBDD R'!$L$3,E76='BBDD R'!$F$4,'BBDD R'!$L$4,E76='BBDD R'!$F$5,'BBDD R'!$L$5,E76='BBDD R'!$F$6,'BBDD R'!$L$6,E76='BBDD R'!$F$7,'BBDD R'!$L$7),"")</f>
        <v/>
      </c>
      <c r="T76" s="944" t="str">
        <f>IFERROR(IFS(E76='BBDD R'!$F$2,'BBDD R'!$M$2,E76='BBDD R'!$F$3,'BBDD R'!$M$3,E76='BBDD R'!$F$4,'BBDD R'!$M$4,E76='BBDD R'!$F$5,'BBDD R'!$M$5,E76='BBDD R'!$F$6,'BBDD R'!$M$6,E76='BBDD R'!$F$7,'BBDD R'!$M$7),"")</f>
        <v/>
      </c>
      <c r="U76" s="944" t="str">
        <f>IFERROR(IFS(E76='BBDD R'!$F$2,'BBDD R'!$N$2,E76='BBDD R'!$F$3,'BBDD R'!$N$3,E76='BBDD R'!$F$4,'BBDD R'!$N$4,E76='BBDD R'!$F$5,'BBDD R'!$N$5,E76='BBDD R'!$F$6,'BBDD R'!$N$6,E76='BBDD R'!$F$7,'BBDD R'!$N$7),"")</f>
        <v/>
      </c>
      <c r="V76" s="944" t="str">
        <f>IFERROR(IFS(E76='BBDD R'!$F$2,'BBDD R'!$O$2,E76='BBDD R'!$F$3,'BBDD R'!$O$3,E76='BBDD R'!$F$4,'BBDD R'!$O$4,E76='BBDD R'!$F$5,'BBDD R'!$O$5,E76='BBDD R'!$F$6,'BBDD R'!$O$6,E76='BBDD R'!$F$7,'BBDD R'!$O$7),"")</f>
        <v/>
      </c>
      <c r="W76" s="946" t="str">
        <f>IFERROR(IFS(E76='BBDD R'!$F$2,'BBDD R'!$P$2,E76='BBDD R'!$F$3,'BBDD R'!$P$3,E76='BBDD R'!$F$4,'BBDD R'!$P$4,E76='BBDD R'!$F$5,'BBDD R'!$P$5,E76='BBDD R'!$F$6,'BBDD R'!$P$6,E76='BBDD R'!$F$7,'BBDD R'!$P$7),"")</f>
        <v/>
      </c>
      <c r="X76" s="944" t="str">
        <f>IFERROR(IFS(E76='BBDD R'!$F$2,'BBDD R'!$Q$2,E76='BBDD R'!$F$3,'BBDD R'!$Q$3,E76='BBDD R'!$F$4,'BBDD R'!$Q$4,E76='BBDD R'!$F$5,'BBDD R'!$Q$5,E76='BBDD R'!$F$6,'BBDD R'!$Q$6,E76='BBDD R'!$F$7,'BBDD R'!$Q$7),"")</f>
        <v/>
      </c>
      <c r="Y76" s="944" t="str">
        <f>IFERROR(IFS(E76='BBDD R'!$F$2,'BBDD R'!$R$2,E76='BBDD R'!$F$3,'BBDD R'!$R$3,E76='BBDD R'!$F$4,'BBDD R'!$R$4,E76='BBDD R'!$F$5,'BBDD R'!$R$5,E76='BBDD R'!$F$6,'BBDD R'!$R$6,E76='BBDD R'!$F$7,'BBDD R'!$R$7),"")</f>
        <v/>
      </c>
      <c r="Z76" s="944" t="str">
        <f t="array" ref="Z76">IFERROR(ifs(AND(M76="Gasolina",O76="Vehículo Liviano (Sedán, Compacto)"),1
,AND(M76="Gasolina",O76="Vehículo Liviano (SUV, Jeep, Station Wagon)"),2
,AND(M76="Gasolina",O76="Utilitario, Furgón"),3
,AND(M76="Gasolina",O76="Camioneta 4x2"),4
,AND(M76="Gasolina",O76="Camioneta 4x4"),5
,AND(M76="Gasolina",O76="Camión liviano (hasta 3.5 ton)"),6
,AND(M76="Gasolina",O76="Camión mediano"),7
,AND(M76="Gasolina",O76="Camión pesado"),8
,AND(M76="Gasolina",O76="Maquinaria"),9
,AND(M76="Gasolina",O76="Otro (especifique): "),10
,AND(M76="Diesel",O76="Vehículo Liviano (Sedán, Compacto)"),11
,AND(M76="Diesel",O76="Vehículo Liviano (SUV, Jeep, Station Wagon)"),12
,AND(M76="Diesel",O76="Utilitario, Furgón"),13
,AND(M76="Diesel",O76="Camioneta 4x2"),14
,AND(M76="Diesel",O76="Camioneta 4x4"),15
,AND(M76="Diesel",O76="Camión liviano (hasta 3.5 ton)"),16
,AND(M76="Diesel",O76="Camión mediano"),17
,AND(M76="Diesel",O76="Camión pesado"),18
,AND(M76="Diesel",O76="Maquinaria"),19
,AND(M76="Diesel",O76="Otro (especifique): "),20
,O76="Selecciona...",21),"")</f>
        <v/>
      </c>
      <c r="AA76" s="947" t="str">
        <f>IFERROR((ifs(Z76=1,Data!$D$100,Z76=2,Data!$D$101,Z76=3,Data!$D$102,Z76=4,Data!$D$103,Z76=5,Data!$D$104,Z76=6,Data!$D$105,Z76=7,Data!$D$106,Z76=8,Data!$D$107,Z76=9,Data!$D$108,Z76=10,Data!$D$109,Z76=11,Data!$D$110,Z76=12,Data!$D$111,Z76=13,Data!$D$112,Z76=14,Data!$D$113,Z76=15,Data!$D$114,Z76=16,Data!$D$115,Z76=17,Data!$D$116,Z76=18,Data!$D$117,Z76=19,Data!$D$118,Z76=20,Data!$D$119,Z76=21,Data!$D$120,Z76=0,Data!$D$121))*K76,"")</f>
        <v/>
      </c>
      <c r="AB76" s="947" t="str">
        <f>IFERROR((ifs(Z76=1,Data!$E$100,Z76=2,Data!$E$101,Z76=3,Data!$E$102,Z76=4,Data!$E$103,Z76=5,Data!$E$104,Z76=6,Data!$E$105,Z76=7,Data!$E$106,Z76=8,Data!$E$107,Z76=9,Data!$E$108,Z76=10,Data!$E$109,Z76=11,Data!$E$110,Z76=12,Data!$E$111,Z76=13,Data!$E$112,Z76=14,Data!$E$113,Z76=15,Data!$E$114,Z76=16,Data!$E$115,Z76=17,Data!$E$116,Z76=18,Data!$E$117,Z76=19,Data!$E$118,Z76=20,Data!$E$119,Z76=21,Data!$E$120,Z76=0,Data!$E$121))*K76/1000,"")</f>
        <v/>
      </c>
      <c r="AC76" s="948" t="str">
        <f>IFERROR((ifs(
Z76=1,Data!$G$100,
Z76=2,Data!$G$101,
Z76=3,Data!$G$102,
Z76=4,Data!$G$103,
Z76=5,Data!$G$104,
Z76=6,Data!$G$105,
Z76=7,Data!$G$106,
Z76=8,Data!$G$107,
Z76=9,Data!$G$108,
Z76=10,Data!G$109,
Z76=11,Data!G$110,
Z76=12,Data!G$111,
Z76=13,Data!$G$112,
Z76=14,Data!$G$113,
Z76=15,Data!$G$114,
Z76=16,Data!$G$115,
Z76=17,Data!$G$116,
Z76=18,Data!$G$117,
Z76=19,Data!$G$118,
Z76=20,Data!$G$119,
Z76=21,Data!$G$120,
Z76=0,Data!$G$121))
*K76/1000,"")</f>
        <v/>
      </c>
      <c r="AD76" s="949" t="str">
        <f>IFERROR((ifs(
Z76=1,Data!$H$100,
Z76=2,Data!$H$101,
Z76=3,Data!$H$102,
Z76=4,Data!$H$103,
Z76=5,Data!$H$104,
Z76=6,Data!$H$105,
Z76=7,Data!$H$106,
Z76=8,Data!$H$107,
Z76=9,Data!$H$108,
Z76=10,Data!H$109,
Z76=11,Data!H$110,
Z76=12,Data!H$111,
Z76=13,Data!$H$112,
Z76=14,Data!$H$113,
Z76=15,Data!$H$114,
Z76=16,Data!$H$115,
Z76=17,Data!$H$116,
Z76=18,Data!$H$117,
Z76=19,Data!$H$118,
Z76=20,Data!$H$119,
Z76=21,Data!$H$120,
Z76=0,Data!$H$121))*K76/1000,"")</f>
        <v/>
      </c>
      <c r="AE76" s="948" t="str">
        <f>IFERROR((ifs(
Z76=1,Data!$I$100,
Z76=2,Data!$I$101,
Z76=3,Data!$I$102,
Z76=4,Data!$I$103,
Z76=5,Data!$I$104,
Z76=6,Data!$I$105,
Z76=7,Data!$I$106,
Z76=8,Data!$I$107,
Z76=9,Data!$I$108,
Z76=10,Data!I$109,
Z76=11,Data!I$110,
Z76=12,Data!I$111,
Z76=13,Data!$I$112,
Z76=14,Data!$I$113,
Z76=15,Data!$I$114,
Z76=16,Data!$I$115,
Z76=17,Data!$I$116,
Z76=18,Data!$I$117,
Z76=19,Data!$I$118,
Z76=20,Data!$I$119,
Z76=21,Data!$I$120,
Z76=0,Data!$I$121)*K76/1000),"")</f>
        <v/>
      </c>
      <c r="AF76" s="947" t="str">
        <f>IFERROR((ifs(
Z76=1,Data!$J$100,
Z76=2,Data!$J$101,
Z76=3,Data!$J$102,
Z76=4,Data!$J$103,
Z76=5,Data!$J$104,
Z76=6,Data!$J$105,
Z76=7,Data!$J$106,
Z76=8,Data!$J$107,
Z76=9,Data!$J$108,
Z76=10,Data!J$109,
Z76=11,Data!J$110,
Z76=12,Data!J$111,
Z76=13,Data!J$112,
Z76=14,Data!$J$113,
Z76=15,Data!$J$114,
Z76=16,Data!$J$115,
Z76=17,Data!$J$116,
Z76=18,Data!$J$117,
Z76=19,Data!$J$118,
Z76=20,Data!$J$119,
Z76=21,Data!$J$120,
Z76=0,Data!$J$121)*K76),"")</f>
        <v/>
      </c>
      <c r="AG76" s="947" t="str">
        <f>IFERROR((ifs(
Z76=1,Data!$K$100,
Z76=2,Data!$K$101,
Z76=3,Data!$K$102,
Z76=4,Data!$K$103,
Z76=5,Data!$K$104,
Z76=6,Data!$K$105,
Z76=7,Data!$K$106,
Z76=8,Data!$K$107,
Z76=9,Data!$K$108,
Z76=10,Data!K$109,
Z76=11,Data!K$110,
Z76=12,Data!K$111,
Z76=13,Data!$K$112,
Z76=14,Data!$K$113,
Z76=15,Data!$K$114,
Z76=16,Data!$K$115,
Z76=17,Data!$K$116,
Z76=18,Data!$K$117,
Z76=19,Data!$K$118,
Z76=20,Data!$K$119,
Z76=21,Data!$K$120,
Z76=0,Data!$K$121)*K76),"")</f>
        <v/>
      </c>
      <c r="AH76" s="947" t="str">
        <f>IFERROR((ifs(
Z76=1,Data!$L$100,
Z76=2,Data!$L$101,
Z76=3,Data!$L$102,
Z76=4,Data!$L$103,
Z76=5,Data!$L$104,
Z76=6,Data!$L$105,
Z76=7,Data!$L$106,
Z76=8,Data!$L$107,
Z76=9,Data!$L$108,
Z76=10,Data!L$109,
Z76=11,Data!L$110,
Z76=12,Data!L$111,
Z76=13,Data!$L$112,
Z76=14,Data!$L$113,
Z76=15,Data!$L$114,
Z76=16,Data!$L$115,
Z76=17,Data!$L$116,
Z76=18,Data!$L$117,
Z76=19,Data!$L$118,
Z76=20,Data!$L$119,
Z76=21,Data!$L$120,
Z76=0,Data!$L$121)*K76),"")</f>
        <v/>
      </c>
      <c r="AI76" s="950" t="str">
        <f>'Registro Veh'!J88</f>
        <v/>
      </c>
      <c r="AJ76" s="950" t="str">
        <f>'Registro Veh'!M88</f>
        <v/>
      </c>
      <c r="AK76" s="951"/>
      <c r="AL76" s="951"/>
      <c r="AM76" s="951"/>
      <c r="AN76" s="951"/>
    </row>
    <row r="77">
      <c r="A77" s="941" t="str">
        <f>'Registro Veh'!B88</f>
        <v/>
      </c>
      <c r="B77" s="941" t="str">
        <f>Equipo!$F$2</f>
        <v>4.0</v>
      </c>
      <c r="C77" s="941" t="str">
        <f>Equipo!$E$14</f>
        <v/>
      </c>
      <c r="D77" s="941" t="str">
        <f>Equipo!$E$10</f>
        <v/>
      </c>
      <c r="E77" s="941" t="str">
        <f>'Registro Veh'!C88</f>
        <v/>
      </c>
      <c r="F77" s="941" t="str">
        <f>'Registro Veh'!D88</f>
        <v/>
      </c>
      <c r="G77" s="941" t="str">
        <f>'Registro Veh'!E88</f>
        <v/>
      </c>
      <c r="H77" s="941" t="str">
        <f>'Registro Veh'!F88</f>
        <v/>
      </c>
      <c r="I77" s="942" t="str">
        <f>'Registro Veh'!G88</f>
        <v/>
      </c>
      <c r="J77" s="942" t="str">
        <f>'Registro Veh'!I88</f>
        <v/>
      </c>
      <c r="K77" s="942" t="str">
        <f>'Registro Veh'!K88</f>
        <v/>
      </c>
      <c r="L77" s="942" t="str">
        <f>'Registro Veh'!L88</f>
        <v/>
      </c>
      <c r="M77" s="942" t="str">
        <f>'Registro Veh'!N88</f>
        <v/>
      </c>
      <c r="N77" s="943" t="str">
        <f>IFERROR(IFS(E77='BBDD R'!$F$2,'BBDD R'!$G$2,E77='BBDD R'!$F$3,'BBDD R'!$G$3,E77='BBDD R'!$F$4,'BBDD R'!$G$4,E77='BBDD R'!$F$5,'BBDD R'!$G$5,E77='BBDD R'!$F$6,'BBDD R'!$G$6,E77='BBDD R'!$F$7,'BBDD R'!$G$7),"")</f>
        <v/>
      </c>
      <c r="O77" s="943" t="str">
        <f>IFERROR(IFS(E77='BBDD R'!$F$2,'BBDD R'!$H$2,E77='BBDD R'!$F$3,'BBDD R'!$H$3,E77='BBDD R'!$F$4,'BBDD R'!$H$4,E77='BBDD R'!$F$5,'BBDD R'!$H$5,E77='BBDD R'!$F$6,'BBDD R'!$H$6,E77='BBDD R'!$F$7,'BBDD R'!$H$7),"")</f>
        <v/>
      </c>
      <c r="P77" s="944" t="str">
        <f>IFERROR(IFS(E77='BBDD R'!$F$2,'BBDD R'!$I$2,E77='BBDD R'!$F$3,'BBDD R'!$I$3,E77='BBDD R'!$F$4,'BBDD R'!$I$4,E77='BBDD R'!$F$5,'BBDD R'!$I$5,E77='BBDD R'!$F$6,'BBDD R'!$I$6,E77='BBDD R'!$F$7,'BBDD R'!$I$7),"")</f>
        <v/>
      </c>
      <c r="Q77" s="945" t="str">
        <f>IFERROR(IFS(E77='BBDD R'!$F$2,'BBDD R'!$J$2,E77='BBDD R'!$F$3,'BBDD R'!$J$3,E77='BBDD R'!$F$4,'BBDD R'!$J$4,E77='BBDD R'!$F$5,'BBDD R'!$J$5,E77='BBDD R'!$F$6,'BBDD R'!$J$6,E77='BBDD R'!$F$7,'BBDD R'!$J$7))</f>
        <v/>
      </c>
      <c r="R77" s="945" t="str">
        <f>IFERROR(IFS(E77='BBDD R'!$F$2,'BBDD R'!$K$2,E77='BBDD R'!$F$3,'BBDD R'!$K$3,E77='BBDD R'!$F$4,'BBDD R'!$K$4,E77='BBDD R'!$F$5,'BBDD R'!$K$5,E77='BBDD R'!$F$6,'BBDD R'!$K$6,E77='BBDD R'!$F$7,'BBDD R'!$K$7),"")</f>
        <v/>
      </c>
      <c r="S77" s="944" t="str">
        <f>IFERROR(IFS(E77='BBDD R'!$F$2,'BBDD R'!$L$2,E77='BBDD R'!$F$3,'BBDD R'!$L$3,E77='BBDD R'!$F$4,'BBDD R'!$L$4,E77='BBDD R'!$F$5,'BBDD R'!$L$5,E77='BBDD R'!$F$6,'BBDD R'!$L$6,E77='BBDD R'!$F$7,'BBDD R'!$L$7),"")</f>
        <v/>
      </c>
      <c r="T77" s="944" t="str">
        <f>IFERROR(IFS(E77='BBDD R'!$F$2,'BBDD R'!$M$2,E77='BBDD R'!$F$3,'BBDD R'!$M$3,E77='BBDD R'!$F$4,'BBDD R'!$M$4,E77='BBDD R'!$F$5,'BBDD R'!$M$5,E77='BBDD R'!$F$6,'BBDD R'!$M$6,E77='BBDD R'!$F$7,'BBDD R'!$M$7),"")</f>
        <v/>
      </c>
      <c r="U77" s="944" t="str">
        <f>IFERROR(IFS(E77='BBDD R'!$F$2,'BBDD R'!$N$2,E77='BBDD R'!$F$3,'BBDD R'!$N$3,E77='BBDD R'!$F$4,'BBDD R'!$N$4,E77='BBDD R'!$F$5,'BBDD R'!$N$5,E77='BBDD R'!$F$6,'BBDD R'!$N$6,E77='BBDD R'!$F$7,'BBDD R'!$N$7),"")</f>
        <v/>
      </c>
      <c r="V77" s="944" t="str">
        <f>IFERROR(IFS(E77='BBDD R'!$F$2,'BBDD R'!$O$2,E77='BBDD R'!$F$3,'BBDD R'!$O$3,E77='BBDD R'!$F$4,'BBDD R'!$O$4,E77='BBDD R'!$F$5,'BBDD R'!$O$5,E77='BBDD R'!$F$6,'BBDD R'!$O$6,E77='BBDD R'!$F$7,'BBDD R'!$O$7),"")</f>
        <v/>
      </c>
      <c r="W77" s="946" t="str">
        <f>IFERROR(IFS(E77='BBDD R'!$F$2,'BBDD R'!$P$2,E77='BBDD R'!$F$3,'BBDD R'!$P$3,E77='BBDD R'!$F$4,'BBDD R'!$P$4,E77='BBDD R'!$F$5,'BBDD R'!$P$5,E77='BBDD R'!$F$6,'BBDD R'!$P$6,E77='BBDD R'!$F$7,'BBDD R'!$P$7),"")</f>
        <v/>
      </c>
      <c r="X77" s="944" t="str">
        <f>IFERROR(IFS(E77='BBDD R'!$F$2,'BBDD R'!$Q$2,E77='BBDD R'!$F$3,'BBDD R'!$Q$3,E77='BBDD R'!$F$4,'BBDD R'!$Q$4,E77='BBDD R'!$F$5,'BBDD R'!$Q$5,E77='BBDD R'!$F$6,'BBDD R'!$Q$6,E77='BBDD R'!$F$7,'BBDD R'!$Q$7),"")</f>
        <v/>
      </c>
      <c r="Y77" s="944" t="str">
        <f>IFERROR(IFS(E77='BBDD R'!$F$2,'BBDD R'!$R$2,E77='BBDD R'!$F$3,'BBDD R'!$R$3,E77='BBDD R'!$F$4,'BBDD R'!$R$4,E77='BBDD R'!$F$5,'BBDD R'!$R$5,E77='BBDD R'!$F$6,'BBDD R'!$R$6,E77='BBDD R'!$F$7,'BBDD R'!$R$7),"")</f>
        <v/>
      </c>
      <c r="Z77" s="944" t="str">
        <f t="array" ref="Z77">IFERROR(ifs(AND(M77="Gasolina",O77="Vehículo Liviano (Sedán, Compacto)"),1
,AND(M77="Gasolina",O77="Vehículo Liviano (SUV, Jeep, Station Wagon)"),2
,AND(M77="Gasolina",O77="Utilitario, Furgón"),3
,AND(M77="Gasolina",O77="Camioneta 4x2"),4
,AND(M77="Gasolina",O77="Camioneta 4x4"),5
,AND(M77="Gasolina",O77="Camión liviano (hasta 3.5 ton)"),6
,AND(M77="Gasolina",O77="Camión mediano"),7
,AND(M77="Gasolina",O77="Camión pesado"),8
,AND(M77="Gasolina",O77="Maquinaria"),9
,AND(M77="Gasolina",O77="Otro (especifique): "),10
,AND(M77="Diesel",O77="Vehículo Liviano (Sedán, Compacto)"),11
,AND(M77="Diesel",O77="Vehículo Liviano (SUV, Jeep, Station Wagon)"),12
,AND(M77="Diesel",O77="Utilitario, Furgón"),13
,AND(M77="Diesel",O77="Camioneta 4x2"),14
,AND(M77="Diesel",O77="Camioneta 4x4"),15
,AND(M77="Diesel",O77="Camión liviano (hasta 3.5 ton)"),16
,AND(M77="Diesel",O77="Camión mediano"),17
,AND(M77="Diesel",O77="Camión pesado"),18
,AND(M77="Diesel",O77="Maquinaria"),19
,AND(M77="Diesel",O77="Otro (especifique): "),20
,O77="Selecciona...",21),"")</f>
        <v/>
      </c>
      <c r="AA77" s="947" t="str">
        <f>IFERROR((ifs(Z77=1,Data!$D$100,Z77=2,Data!$D$101,Z77=3,Data!$D$102,Z77=4,Data!$D$103,Z77=5,Data!$D$104,Z77=6,Data!$D$105,Z77=7,Data!$D$106,Z77=8,Data!$D$107,Z77=9,Data!$D$108,Z77=10,Data!$D$109,Z77=11,Data!$D$110,Z77=12,Data!$D$111,Z77=13,Data!$D$112,Z77=14,Data!$D$113,Z77=15,Data!$D$114,Z77=16,Data!$D$115,Z77=17,Data!$D$116,Z77=18,Data!$D$117,Z77=19,Data!$D$118,Z77=20,Data!$D$119,Z77=21,Data!$D$120,Z77=0,Data!$D$121))*K77,"")</f>
        <v/>
      </c>
      <c r="AB77" s="947" t="str">
        <f>IFERROR((ifs(Z77=1,Data!$E$100,Z77=2,Data!$E$101,Z77=3,Data!$E$102,Z77=4,Data!$E$103,Z77=5,Data!$E$104,Z77=6,Data!$E$105,Z77=7,Data!$E$106,Z77=8,Data!$E$107,Z77=9,Data!$E$108,Z77=10,Data!$E$109,Z77=11,Data!$E$110,Z77=12,Data!$E$111,Z77=13,Data!$E$112,Z77=14,Data!$E$113,Z77=15,Data!$E$114,Z77=16,Data!$E$115,Z77=17,Data!$E$116,Z77=18,Data!$E$117,Z77=19,Data!$E$118,Z77=20,Data!$E$119,Z77=21,Data!$E$120,Z77=0,Data!$E$121))*K77/1000,"")</f>
        <v/>
      </c>
      <c r="AC77" s="948" t="str">
        <f>IFERROR((ifs(
Z77=1,Data!$G$100,
Z77=2,Data!$G$101,
Z77=3,Data!$G$102,
Z77=4,Data!$G$103,
Z77=5,Data!$G$104,
Z77=6,Data!$G$105,
Z77=7,Data!$G$106,
Z77=8,Data!$G$107,
Z77=9,Data!$G$108,
Z77=10,Data!G$109,
Z77=11,Data!G$110,
Z77=12,Data!G$111,
Z77=13,Data!$G$112,
Z77=14,Data!$G$113,
Z77=15,Data!$G$114,
Z77=16,Data!$G$115,
Z77=17,Data!$G$116,
Z77=18,Data!$G$117,
Z77=19,Data!$G$118,
Z77=20,Data!$G$119,
Z77=21,Data!$G$120,
Z77=0,Data!$G$121))
*K77/1000,"")</f>
        <v/>
      </c>
      <c r="AD77" s="949" t="str">
        <f>IFERROR((ifs(
Z77=1,Data!$H$100,
Z77=2,Data!$H$101,
Z77=3,Data!$H$102,
Z77=4,Data!$H$103,
Z77=5,Data!$H$104,
Z77=6,Data!$H$105,
Z77=7,Data!$H$106,
Z77=8,Data!$H$107,
Z77=9,Data!$H$108,
Z77=10,Data!H$109,
Z77=11,Data!H$110,
Z77=12,Data!H$111,
Z77=13,Data!$H$112,
Z77=14,Data!$H$113,
Z77=15,Data!$H$114,
Z77=16,Data!$H$115,
Z77=17,Data!$H$116,
Z77=18,Data!$H$117,
Z77=19,Data!$H$118,
Z77=20,Data!$H$119,
Z77=21,Data!$H$120,
Z77=0,Data!$H$121))*K77/1000,"")</f>
        <v/>
      </c>
      <c r="AE77" s="948" t="str">
        <f>IFERROR((ifs(
Z77=1,Data!$I$100,
Z77=2,Data!$I$101,
Z77=3,Data!$I$102,
Z77=4,Data!$I$103,
Z77=5,Data!$I$104,
Z77=6,Data!$I$105,
Z77=7,Data!$I$106,
Z77=8,Data!$I$107,
Z77=9,Data!$I$108,
Z77=10,Data!I$109,
Z77=11,Data!I$110,
Z77=12,Data!I$111,
Z77=13,Data!$I$112,
Z77=14,Data!$I$113,
Z77=15,Data!$I$114,
Z77=16,Data!$I$115,
Z77=17,Data!$I$116,
Z77=18,Data!$I$117,
Z77=19,Data!$I$118,
Z77=20,Data!$I$119,
Z77=21,Data!$I$120,
Z77=0,Data!$I$121)*K77/1000),"")</f>
        <v/>
      </c>
      <c r="AF77" s="947" t="str">
        <f>IFERROR((ifs(
Z77=1,Data!$J$100,
Z77=2,Data!$J$101,
Z77=3,Data!$J$102,
Z77=4,Data!$J$103,
Z77=5,Data!$J$104,
Z77=6,Data!$J$105,
Z77=7,Data!$J$106,
Z77=8,Data!$J$107,
Z77=9,Data!$J$108,
Z77=10,Data!J$109,
Z77=11,Data!J$110,
Z77=12,Data!J$111,
Z77=13,Data!J$112,
Z77=14,Data!$J$113,
Z77=15,Data!$J$114,
Z77=16,Data!$J$115,
Z77=17,Data!$J$116,
Z77=18,Data!$J$117,
Z77=19,Data!$J$118,
Z77=20,Data!$J$119,
Z77=21,Data!$J$120,
Z77=0,Data!$J$121)*K77),"")</f>
        <v/>
      </c>
      <c r="AG77" s="947" t="str">
        <f>IFERROR((ifs(
Z77=1,Data!$K$100,
Z77=2,Data!$K$101,
Z77=3,Data!$K$102,
Z77=4,Data!$K$103,
Z77=5,Data!$K$104,
Z77=6,Data!$K$105,
Z77=7,Data!$K$106,
Z77=8,Data!$K$107,
Z77=9,Data!$K$108,
Z77=10,Data!K$109,
Z77=11,Data!K$110,
Z77=12,Data!K$111,
Z77=13,Data!$K$112,
Z77=14,Data!$K$113,
Z77=15,Data!$K$114,
Z77=16,Data!$K$115,
Z77=17,Data!$K$116,
Z77=18,Data!$K$117,
Z77=19,Data!$K$118,
Z77=20,Data!$K$119,
Z77=21,Data!$K$120,
Z77=0,Data!$K$121)*K77),"")</f>
        <v/>
      </c>
      <c r="AH77" s="947" t="str">
        <f>IFERROR((ifs(
Z77=1,Data!$L$100,
Z77=2,Data!$L$101,
Z77=3,Data!$L$102,
Z77=4,Data!$L$103,
Z77=5,Data!$L$104,
Z77=6,Data!$L$105,
Z77=7,Data!$L$106,
Z77=8,Data!$L$107,
Z77=9,Data!$L$108,
Z77=10,Data!L$109,
Z77=11,Data!L$110,
Z77=12,Data!L$111,
Z77=13,Data!$L$112,
Z77=14,Data!$L$113,
Z77=15,Data!$L$114,
Z77=16,Data!$L$115,
Z77=17,Data!$L$116,
Z77=18,Data!$L$117,
Z77=19,Data!$L$118,
Z77=20,Data!$L$119,
Z77=21,Data!$L$120,
Z77=0,Data!$L$121)*K77),"")</f>
        <v/>
      </c>
      <c r="AI77" s="950" t="str">
        <f>'Registro Veh'!J89</f>
        <v/>
      </c>
      <c r="AJ77" s="950" t="str">
        <f>'Registro Veh'!M89</f>
        <v/>
      </c>
      <c r="AK77" s="951"/>
      <c r="AL77" s="951"/>
      <c r="AM77" s="951"/>
      <c r="AN77" s="951"/>
    </row>
    <row r="78">
      <c r="A78" s="941" t="str">
        <f>'Registro Veh'!B89</f>
        <v/>
      </c>
      <c r="B78" s="941" t="str">
        <f>Equipo!$F$2</f>
        <v>4.0</v>
      </c>
      <c r="C78" s="941" t="str">
        <f>Equipo!$E$14</f>
        <v/>
      </c>
      <c r="D78" s="941" t="str">
        <f>Equipo!$E$10</f>
        <v/>
      </c>
      <c r="E78" s="941" t="str">
        <f>'Registro Veh'!C89</f>
        <v/>
      </c>
      <c r="F78" s="941" t="str">
        <f>'Registro Veh'!D89</f>
        <v/>
      </c>
      <c r="G78" s="941" t="str">
        <f>'Registro Veh'!E89</f>
        <v/>
      </c>
      <c r="H78" s="941" t="str">
        <f>'Registro Veh'!F89</f>
        <v/>
      </c>
      <c r="I78" s="942" t="str">
        <f>'Registro Veh'!G89</f>
        <v/>
      </c>
      <c r="J78" s="942" t="str">
        <f>'Registro Veh'!I89</f>
        <v/>
      </c>
      <c r="K78" s="942" t="str">
        <f>'Registro Veh'!K89</f>
        <v/>
      </c>
      <c r="L78" s="942" t="str">
        <f>'Registro Veh'!L89</f>
        <v/>
      </c>
      <c r="M78" s="942" t="str">
        <f>'Registro Veh'!N89</f>
        <v/>
      </c>
      <c r="N78" s="943" t="str">
        <f>IFERROR(IFS(E78='BBDD R'!$F$2,'BBDD R'!$G$2,E78='BBDD R'!$F$3,'BBDD R'!$G$3,E78='BBDD R'!$F$4,'BBDD R'!$G$4,E78='BBDD R'!$F$5,'BBDD R'!$G$5,E78='BBDD R'!$F$6,'BBDD R'!$G$6,E78='BBDD R'!$F$7,'BBDD R'!$G$7),"")</f>
        <v/>
      </c>
      <c r="O78" s="943" t="str">
        <f>IFERROR(IFS(E78='BBDD R'!$F$2,'BBDD R'!$H$2,E78='BBDD R'!$F$3,'BBDD R'!$H$3,E78='BBDD R'!$F$4,'BBDD R'!$H$4,E78='BBDD R'!$F$5,'BBDD R'!$H$5,E78='BBDD R'!$F$6,'BBDD R'!$H$6,E78='BBDD R'!$F$7,'BBDD R'!$H$7),"")</f>
        <v/>
      </c>
      <c r="P78" s="944" t="str">
        <f>IFERROR(IFS(E78='BBDD R'!$F$2,'BBDD R'!$I$2,E78='BBDD R'!$F$3,'BBDD R'!$I$3,E78='BBDD R'!$F$4,'BBDD R'!$I$4,E78='BBDD R'!$F$5,'BBDD R'!$I$5,E78='BBDD R'!$F$6,'BBDD R'!$I$6,E78='BBDD R'!$F$7,'BBDD R'!$I$7),"")</f>
        <v/>
      </c>
      <c r="Q78" s="945" t="str">
        <f>IFERROR(IFS(E78='BBDD R'!$F$2,'BBDD R'!$J$2,E78='BBDD R'!$F$3,'BBDD R'!$J$3,E78='BBDD R'!$F$4,'BBDD R'!$J$4,E78='BBDD R'!$F$5,'BBDD R'!$J$5,E78='BBDD R'!$F$6,'BBDD R'!$J$6,E78='BBDD R'!$F$7,'BBDD R'!$J$7))</f>
        <v/>
      </c>
      <c r="R78" s="945" t="str">
        <f>IFERROR(IFS(E78='BBDD R'!$F$2,'BBDD R'!$K$2,E78='BBDD R'!$F$3,'BBDD R'!$K$3,E78='BBDD R'!$F$4,'BBDD R'!$K$4,E78='BBDD R'!$F$5,'BBDD R'!$K$5,E78='BBDD R'!$F$6,'BBDD R'!$K$6,E78='BBDD R'!$F$7,'BBDD R'!$K$7),"")</f>
        <v/>
      </c>
      <c r="S78" s="944" t="str">
        <f>IFERROR(IFS(E78='BBDD R'!$F$2,'BBDD R'!$L$2,E78='BBDD R'!$F$3,'BBDD R'!$L$3,E78='BBDD R'!$F$4,'BBDD R'!$L$4,E78='BBDD R'!$F$5,'BBDD R'!$L$5,E78='BBDD R'!$F$6,'BBDD R'!$L$6,E78='BBDD R'!$F$7,'BBDD R'!$L$7),"")</f>
        <v/>
      </c>
      <c r="T78" s="944" t="str">
        <f>IFERROR(IFS(E78='BBDD R'!$F$2,'BBDD R'!$M$2,E78='BBDD R'!$F$3,'BBDD R'!$M$3,E78='BBDD R'!$F$4,'BBDD R'!$M$4,E78='BBDD R'!$F$5,'BBDD R'!$M$5,E78='BBDD R'!$F$6,'BBDD R'!$M$6,E78='BBDD R'!$F$7,'BBDD R'!$M$7),"")</f>
        <v/>
      </c>
      <c r="U78" s="944" t="str">
        <f>IFERROR(IFS(E78='BBDD R'!$F$2,'BBDD R'!$N$2,E78='BBDD R'!$F$3,'BBDD R'!$N$3,E78='BBDD R'!$F$4,'BBDD R'!$N$4,E78='BBDD R'!$F$5,'BBDD R'!$N$5,E78='BBDD R'!$F$6,'BBDD R'!$N$6,E78='BBDD R'!$F$7,'BBDD R'!$N$7),"")</f>
        <v/>
      </c>
      <c r="V78" s="944" t="str">
        <f>IFERROR(IFS(E78='BBDD R'!$F$2,'BBDD R'!$O$2,E78='BBDD R'!$F$3,'BBDD R'!$O$3,E78='BBDD R'!$F$4,'BBDD R'!$O$4,E78='BBDD R'!$F$5,'BBDD R'!$O$5,E78='BBDD R'!$F$6,'BBDD R'!$O$6,E78='BBDD R'!$F$7,'BBDD R'!$O$7),"")</f>
        <v/>
      </c>
      <c r="W78" s="946" t="str">
        <f>IFERROR(IFS(E78='BBDD R'!$F$2,'BBDD R'!$P$2,E78='BBDD R'!$F$3,'BBDD R'!$P$3,E78='BBDD R'!$F$4,'BBDD R'!$P$4,E78='BBDD R'!$F$5,'BBDD R'!$P$5,E78='BBDD R'!$F$6,'BBDD R'!$P$6,E78='BBDD R'!$F$7,'BBDD R'!$P$7),"")</f>
        <v/>
      </c>
      <c r="X78" s="944" t="str">
        <f>IFERROR(IFS(E78='BBDD R'!$F$2,'BBDD R'!$Q$2,E78='BBDD R'!$F$3,'BBDD R'!$Q$3,E78='BBDD R'!$F$4,'BBDD R'!$Q$4,E78='BBDD R'!$F$5,'BBDD R'!$Q$5,E78='BBDD R'!$F$6,'BBDD R'!$Q$6,E78='BBDD R'!$F$7,'BBDD R'!$Q$7),"")</f>
        <v/>
      </c>
      <c r="Y78" s="944" t="str">
        <f>IFERROR(IFS(E78='BBDD R'!$F$2,'BBDD R'!$R$2,E78='BBDD R'!$F$3,'BBDD R'!$R$3,E78='BBDD R'!$F$4,'BBDD R'!$R$4,E78='BBDD R'!$F$5,'BBDD R'!$R$5,E78='BBDD R'!$F$6,'BBDD R'!$R$6,E78='BBDD R'!$F$7,'BBDD R'!$R$7),"")</f>
        <v/>
      </c>
      <c r="Z78" s="944" t="str">
        <f t="array" ref="Z78">IFERROR(ifs(AND(M78="Gasolina",O78="Vehículo Liviano (Sedán, Compacto)"),1
,AND(M78="Gasolina",O78="Vehículo Liviano (SUV, Jeep, Station Wagon)"),2
,AND(M78="Gasolina",O78="Utilitario, Furgón"),3
,AND(M78="Gasolina",O78="Camioneta 4x2"),4
,AND(M78="Gasolina",O78="Camioneta 4x4"),5
,AND(M78="Gasolina",O78="Camión liviano (hasta 3.5 ton)"),6
,AND(M78="Gasolina",O78="Camión mediano"),7
,AND(M78="Gasolina",O78="Camión pesado"),8
,AND(M78="Gasolina",O78="Maquinaria"),9
,AND(M78="Gasolina",O78="Otro (especifique): "),10
,AND(M78="Diesel",O78="Vehículo Liviano (Sedán, Compacto)"),11
,AND(M78="Diesel",O78="Vehículo Liviano (SUV, Jeep, Station Wagon)"),12
,AND(M78="Diesel",O78="Utilitario, Furgón"),13
,AND(M78="Diesel",O78="Camioneta 4x2"),14
,AND(M78="Diesel",O78="Camioneta 4x4"),15
,AND(M78="Diesel",O78="Camión liviano (hasta 3.5 ton)"),16
,AND(M78="Diesel",O78="Camión mediano"),17
,AND(M78="Diesel",O78="Camión pesado"),18
,AND(M78="Diesel",O78="Maquinaria"),19
,AND(M78="Diesel",O78="Otro (especifique): "),20
,O78="Selecciona...",21),"")</f>
        <v/>
      </c>
      <c r="AA78" s="947" t="str">
        <f>IFERROR((ifs(Z78=1,Data!$D$100,Z78=2,Data!$D$101,Z78=3,Data!$D$102,Z78=4,Data!$D$103,Z78=5,Data!$D$104,Z78=6,Data!$D$105,Z78=7,Data!$D$106,Z78=8,Data!$D$107,Z78=9,Data!$D$108,Z78=10,Data!$D$109,Z78=11,Data!$D$110,Z78=12,Data!$D$111,Z78=13,Data!$D$112,Z78=14,Data!$D$113,Z78=15,Data!$D$114,Z78=16,Data!$D$115,Z78=17,Data!$D$116,Z78=18,Data!$D$117,Z78=19,Data!$D$118,Z78=20,Data!$D$119,Z78=21,Data!$D$120,Z78=0,Data!$D$121))*K78,"")</f>
        <v/>
      </c>
      <c r="AB78" s="947" t="str">
        <f>IFERROR((ifs(Z78=1,Data!$E$100,Z78=2,Data!$E$101,Z78=3,Data!$E$102,Z78=4,Data!$E$103,Z78=5,Data!$E$104,Z78=6,Data!$E$105,Z78=7,Data!$E$106,Z78=8,Data!$E$107,Z78=9,Data!$E$108,Z78=10,Data!$E$109,Z78=11,Data!$E$110,Z78=12,Data!$E$111,Z78=13,Data!$E$112,Z78=14,Data!$E$113,Z78=15,Data!$E$114,Z78=16,Data!$E$115,Z78=17,Data!$E$116,Z78=18,Data!$E$117,Z78=19,Data!$E$118,Z78=20,Data!$E$119,Z78=21,Data!$E$120,Z78=0,Data!$E$121))*K78/1000,"")</f>
        <v/>
      </c>
      <c r="AC78" s="948" t="str">
        <f>IFERROR((ifs(
Z78=1,Data!$G$100,
Z78=2,Data!$G$101,
Z78=3,Data!$G$102,
Z78=4,Data!$G$103,
Z78=5,Data!$G$104,
Z78=6,Data!$G$105,
Z78=7,Data!$G$106,
Z78=8,Data!$G$107,
Z78=9,Data!$G$108,
Z78=10,Data!G$109,
Z78=11,Data!G$110,
Z78=12,Data!G$111,
Z78=13,Data!$G$112,
Z78=14,Data!$G$113,
Z78=15,Data!$G$114,
Z78=16,Data!$G$115,
Z78=17,Data!$G$116,
Z78=18,Data!$G$117,
Z78=19,Data!$G$118,
Z78=20,Data!$G$119,
Z78=21,Data!$G$120,
Z78=0,Data!$G$121))
*K78/1000,"")</f>
        <v/>
      </c>
      <c r="AD78" s="949" t="str">
        <f>IFERROR((ifs(
Z78=1,Data!$H$100,
Z78=2,Data!$H$101,
Z78=3,Data!$H$102,
Z78=4,Data!$H$103,
Z78=5,Data!$H$104,
Z78=6,Data!$H$105,
Z78=7,Data!$H$106,
Z78=8,Data!$H$107,
Z78=9,Data!$H$108,
Z78=10,Data!H$109,
Z78=11,Data!H$110,
Z78=12,Data!H$111,
Z78=13,Data!$H$112,
Z78=14,Data!$H$113,
Z78=15,Data!$H$114,
Z78=16,Data!$H$115,
Z78=17,Data!$H$116,
Z78=18,Data!$H$117,
Z78=19,Data!$H$118,
Z78=20,Data!$H$119,
Z78=21,Data!$H$120,
Z78=0,Data!$H$121))*K78/1000,"")</f>
        <v/>
      </c>
      <c r="AE78" s="948" t="str">
        <f>IFERROR((ifs(
Z78=1,Data!$I$100,
Z78=2,Data!$I$101,
Z78=3,Data!$I$102,
Z78=4,Data!$I$103,
Z78=5,Data!$I$104,
Z78=6,Data!$I$105,
Z78=7,Data!$I$106,
Z78=8,Data!$I$107,
Z78=9,Data!$I$108,
Z78=10,Data!I$109,
Z78=11,Data!I$110,
Z78=12,Data!I$111,
Z78=13,Data!$I$112,
Z78=14,Data!$I$113,
Z78=15,Data!$I$114,
Z78=16,Data!$I$115,
Z78=17,Data!$I$116,
Z78=18,Data!$I$117,
Z78=19,Data!$I$118,
Z78=20,Data!$I$119,
Z78=21,Data!$I$120,
Z78=0,Data!$I$121)*K78/1000),"")</f>
        <v/>
      </c>
      <c r="AF78" s="947" t="str">
        <f>IFERROR((ifs(
Z78=1,Data!$J$100,
Z78=2,Data!$J$101,
Z78=3,Data!$J$102,
Z78=4,Data!$J$103,
Z78=5,Data!$J$104,
Z78=6,Data!$J$105,
Z78=7,Data!$J$106,
Z78=8,Data!$J$107,
Z78=9,Data!$J$108,
Z78=10,Data!J$109,
Z78=11,Data!J$110,
Z78=12,Data!J$111,
Z78=13,Data!J$112,
Z78=14,Data!$J$113,
Z78=15,Data!$J$114,
Z78=16,Data!$J$115,
Z78=17,Data!$J$116,
Z78=18,Data!$J$117,
Z78=19,Data!$J$118,
Z78=20,Data!$J$119,
Z78=21,Data!$J$120,
Z78=0,Data!$J$121)*K78),"")</f>
        <v/>
      </c>
      <c r="AG78" s="947" t="str">
        <f>IFERROR((ifs(
Z78=1,Data!$K$100,
Z78=2,Data!$K$101,
Z78=3,Data!$K$102,
Z78=4,Data!$K$103,
Z78=5,Data!$K$104,
Z78=6,Data!$K$105,
Z78=7,Data!$K$106,
Z78=8,Data!$K$107,
Z78=9,Data!$K$108,
Z78=10,Data!K$109,
Z78=11,Data!K$110,
Z78=12,Data!K$111,
Z78=13,Data!$K$112,
Z78=14,Data!$K$113,
Z78=15,Data!$K$114,
Z78=16,Data!$K$115,
Z78=17,Data!$K$116,
Z78=18,Data!$K$117,
Z78=19,Data!$K$118,
Z78=20,Data!$K$119,
Z78=21,Data!$K$120,
Z78=0,Data!$K$121)*K78),"")</f>
        <v/>
      </c>
      <c r="AH78" s="947" t="str">
        <f>IFERROR((ifs(
Z78=1,Data!$L$100,
Z78=2,Data!$L$101,
Z78=3,Data!$L$102,
Z78=4,Data!$L$103,
Z78=5,Data!$L$104,
Z78=6,Data!$L$105,
Z78=7,Data!$L$106,
Z78=8,Data!$L$107,
Z78=9,Data!$L$108,
Z78=10,Data!L$109,
Z78=11,Data!L$110,
Z78=12,Data!L$111,
Z78=13,Data!$L$112,
Z78=14,Data!$L$113,
Z78=15,Data!$L$114,
Z78=16,Data!$L$115,
Z78=17,Data!$L$116,
Z78=18,Data!$L$117,
Z78=19,Data!$L$118,
Z78=20,Data!$L$119,
Z78=21,Data!$L$120,
Z78=0,Data!$L$121)*K78),"")</f>
        <v/>
      </c>
      <c r="AI78" s="950" t="str">
        <f>'Registro Veh'!J90</f>
        <v/>
      </c>
      <c r="AJ78" s="950" t="str">
        <f>'Registro Veh'!M90</f>
        <v/>
      </c>
      <c r="AK78" s="951"/>
      <c r="AL78" s="951"/>
      <c r="AM78" s="951"/>
      <c r="AN78" s="951"/>
    </row>
    <row r="79">
      <c r="A79" s="941" t="str">
        <f>'Registro Veh'!B90</f>
        <v/>
      </c>
      <c r="B79" s="941" t="str">
        <f>Equipo!$F$2</f>
        <v>4.0</v>
      </c>
      <c r="C79" s="941" t="str">
        <f>Equipo!$E$14</f>
        <v/>
      </c>
      <c r="D79" s="941" t="str">
        <f>Equipo!$E$10</f>
        <v/>
      </c>
      <c r="E79" s="941" t="str">
        <f>'Registro Veh'!C90</f>
        <v/>
      </c>
      <c r="F79" s="941" t="str">
        <f>'Registro Veh'!D90</f>
        <v/>
      </c>
      <c r="G79" s="941" t="str">
        <f>'Registro Veh'!E90</f>
        <v/>
      </c>
      <c r="H79" s="941" t="str">
        <f>'Registro Veh'!F90</f>
        <v/>
      </c>
      <c r="I79" s="942" t="str">
        <f>'Registro Veh'!G90</f>
        <v/>
      </c>
      <c r="J79" s="942" t="str">
        <f>'Registro Veh'!I90</f>
        <v/>
      </c>
      <c r="K79" s="942" t="str">
        <f>'Registro Veh'!K90</f>
        <v/>
      </c>
      <c r="L79" s="942" t="str">
        <f>'Registro Veh'!L90</f>
        <v/>
      </c>
      <c r="M79" s="942" t="str">
        <f>'Registro Veh'!N90</f>
        <v/>
      </c>
      <c r="N79" s="943" t="str">
        <f>IFERROR(IFS(E79='BBDD R'!$F$2,'BBDD R'!$G$2,E79='BBDD R'!$F$3,'BBDD R'!$G$3,E79='BBDD R'!$F$4,'BBDD R'!$G$4,E79='BBDD R'!$F$5,'BBDD R'!$G$5,E79='BBDD R'!$F$6,'BBDD R'!$G$6,E79='BBDD R'!$F$7,'BBDD R'!$G$7),"")</f>
        <v/>
      </c>
      <c r="O79" s="943" t="str">
        <f>IFERROR(IFS(E79='BBDD R'!$F$2,'BBDD R'!$H$2,E79='BBDD R'!$F$3,'BBDD R'!$H$3,E79='BBDD R'!$F$4,'BBDD R'!$H$4,E79='BBDD R'!$F$5,'BBDD R'!$H$5,E79='BBDD R'!$F$6,'BBDD R'!$H$6,E79='BBDD R'!$F$7,'BBDD R'!$H$7),"")</f>
        <v/>
      </c>
      <c r="P79" s="944" t="str">
        <f>IFERROR(IFS(E79='BBDD R'!$F$2,'BBDD R'!$I$2,E79='BBDD R'!$F$3,'BBDD R'!$I$3,E79='BBDD R'!$F$4,'BBDD R'!$I$4,E79='BBDD R'!$F$5,'BBDD R'!$I$5,E79='BBDD R'!$F$6,'BBDD R'!$I$6,E79='BBDD R'!$F$7,'BBDD R'!$I$7),"")</f>
        <v/>
      </c>
      <c r="Q79" s="945" t="str">
        <f>IFERROR(IFS(E79='BBDD R'!$F$2,'BBDD R'!$J$2,E79='BBDD R'!$F$3,'BBDD R'!$J$3,E79='BBDD R'!$F$4,'BBDD R'!$J$4,E79='BBDD R'!$F$5,'BBDD R'!$J$5,E79='BBDD R'!$F$6,'BBDD R'!$J$6,E79='BBDD R'!$F$7,'BBDD R'!$J$7))</f>
        <v/>
      </c>
      <c r="R79" s="945" t="str">
        <f>IFERROR(IFS(E79='BBDD R'!$F$2,'BBDD R'!$K$2,E79='BBDD R'!$F$3,'BBDD R'!$K$3,E79='BBDD R'!$F$4,'BBDD R'!$K$4,E79='BBDD R'!$F$5,'BBDD R'!$K$5,E79='BBDD R'!$F$6,'BBDD R'!$K$6,E79='BBDD R'!$F$7,'BBDD R'!$K$7),"")</f>
        <v/>
      </c>
      <c r="S79" s="944" t="str">
        <f>IFERROR(IFS(E79='BBDD R'!$F$2,'BBDD R'!$L$2,E79='BBDD R'!$F$3,'BBDD R'!$L$3,E79='BBDD R'!$F$4,'BBDD R'!$L$4,E79='BBDD R'!$F$5,'BBDD R'!$L$5,E79='BBDD R'!$F$6,'BBDD R'!$L$6,E79='BBDD R'!$F$7,'BBDD R'!$L$7),"")</f>
        <v/>
      </c>
      <c r="T79" s="944" t="str">
        <f>IFERROR(IFS(E79='BBDD R'!$F$2,'BBDD R'!$M$2,E79='BBDD R'!$F$3,'BBDD R'!$M$3,E79='BBDD R'!$F$4,'BBDD R'!$M$4,E79='BBDD R'!$F$5,'BBDD R'!$M$5,E79='BBDD R'!$F$6,'BBDD R'!$M$6,E79='BBDD R'!$F$7,'BBDD R'!$M$7),"")</f>
        <v/>
      </c>
      <c r="U79" s="944" t="str">
        <f>IFERROR(IFS(E79='BBDD R'!$F$2,'BBDD R'!$N$2,E79='BBDD R'!$F$3,'BBDD R'!$N$3,E79='BBDD R'!$F$4,'BBDD R'!$N$4,E79='BBDD R'!$F$5,'BBDD R'!$N$5,E79='BBDD R'!$F$6,'BBDD R'!$N$6,E79='BBDD R'!$F$7,'BBDD R'!$N$7),"")</f>
        <v/>
      </c>
      <c r="V79" s="944" t="str">
        <f>IFERROR(IFS(E79='BBDD R'!$F$2,'BBDD R'!$O$2,E79='BBDD R'!$F$3,'BBDD R'!$O$3,E79='BBDD R'!$F$4,'BBDD R'!$O$4,E79='BBDD R'!$F$5,'BBDD R'!$O$5,E79='BBDD R'!$F$6,'BBDD R'!$O$6,E79='BBDD R'!$F$7,'BBDD R'!$O$7),"")</f>
        <v/>
      </c>
      <c r="W79" s="946" t="str">
        <f>IFERROR(IFS(E79='BBDD R'!$F$2,'BBDD R'!$P$2,E79='BBDD R'!$F$3,'BBDD R'!$P$3,E79='BBDD R'!$F$4,'BBDD R'!$P$4,E79='BBDD R'!$F$5,'BBDD R'!$P$5,E79='BBDD R'!$F$6,'BBDD R'!$P$6,E79='BBDD R'!$F$7,'BBDD R'!$P$7),"")</f>
        <v/>
      </c>
      <c r="X79" s="944" t="str">
        <f>IFERROR(IFS(E79='BBDD R'!$F$2,'BBDD R'!$Q$2,E79='BBDD R'!$F$3,'BBDD R'!$Q$3,E79='BBDD R'!$F$4,'BBDD R'!$Q$4,E79='BBDD R'!$F$5,'BBDD R'!$Q$5,E79='BBDD R'!$F$6,'BBDD R'!$Q$6,E79='BBDD R'!$F$7,'BBDD R'!$Q$7),"")</f>
        <v/>
      </c>
      <c r="Y79" s="944" t="str">
        <f>IFERROR(IFS(E79='BBDD R'!$F$2,'BBDD R'!$R$2,E79='BBDD R'!$F$3,'BBDD R'!$R$3,E79='BBDD R'!$F$4,'BBDD R'!$R$4,E79='BBDD R'!$F$5,'BBDD R'!$R$5,E79='BBDD R'!$F$6,'BBDD R'!$R$6,E79='BBDD R'!$F$7,'BBDD R'!$R$7),"")</f>
        <v/>
      </c>
      <c r="Z79" s="944" t="str">
        <f t="array" ref="Z79">IFERROR(ifs(AND(M79="Gasolina",O79="Vehículo Liviano (Sedán, Compacto)"),1
,AND(M79="Gasolina",O79="Vehículo Liviano (SUV, Jeep, Station Wagon)"),2
,AND(M79="Gasolina",O79="Utilitario, Furgón"),3
,AND(M79="Gasolina",O79="Camioneta 4x2"),4
,AND(M79="Gasolina",O79="Camioneta 4x4"),5
,AND(M79="Gasolina",O79="Camión liviano (hasta 3.5 ton)"),6
,AND(M79="Gasolina",O79="Camión mediano"),7
,AND(M79="Gasolina",O79="Camión pesado"),8
,AND(M79="Gasolina",O79="Maquinaria"),9
,AND(M79="Gasolina",O79="Otro (especifique): "),10
,AND(M79="Diesel",O79="Vehículo Liviano (Sedán, Compacto)"),11
,AND(M79="Diesel",O79="Vehículo Liviano (SUV, Jeep, Station Wagon)"),12
,AND(M79="Diesel",O79="Utilitario, Furgón"),13
,AND(M79="Diesel",O79="Camioneta 4x2"),14
,AND(M79="Diesel",O79="Camioneta 4x4"),15
,AND(M79="Diesel",O79="Camión liviano (hasta 3.5 ton)"),16
,AND(M79="Diesel",O79="Camión mediano"),17
,AND(M79="Diesel",O79="Camión pesado"),18
,AND(M79="Diesel",O79="Maquinaria"),19
,AND(M79="Diesel",O79="Otro (especifique): "),20
,O79="Selecciona...",21),"")</f>
        <v/>
      </c>
      <c r="AA79" s="947" t="str">
        <f>IFERROR((ifs(Z79=1,Data!$D$100,Z79=2,Data!$D$101,Z79=3,Data!$D$102,Z79=4,Data!$D$103,Z79=5,Data!$D$104,Z79=6,Data!$D$105,Z79=7,Data!$D$106,Z79=8,Data!$D$107,Z79=9,Data!$D$108,Z79=10,Data!$D$109,Z79=11,Data!$D$110,Z79=12,Data!$D$111,Z79=13,Data!$D$112,Z79=14,Data!$D$113,Z79=15,Data!$D$114,Z79=16,Data!$D$115,Z79=17,Data!$D$116,Z79=18,Data!$D$117,Z79=19,Data!$D$118,Z79=20,Data!$D$119,Z79=21,Data!$D$120,Z79=0,Data!$D$121))*K79,"")</f>
        <v/>
      </c>
      <c r="AB79" s="947" t="str">
        <f>IFERROR((ifs(Z79=1,Data!$E$100,Z79=2,Data!$E$101,Z79=3,Data!$E$102,Z79=4,Data!$E$103,Z79=5,Data!$E$104,Z79=6,Data!$E$105,Z79=7,Data!$E$106,Z79=8,Data!$E$107,Z79=9,Data!$E$108,Z79=10,Data!$E$109,Z79=11,Data!$E$110,Z79=12,Data!$E$111,Z79=13,Data!$E$112,Z79=14,Data!$E$113,Z79=15,Data!$E$114,Z79=16,Data!$E$115,Z79=17,Data!$E$116,Z79=18,Data!$E$117,Z79=19,Data!$E$118,Z79=20,Data!$E$119,Z79=21,Data!$E$120,Z79=0,Data!$E$121))*K79/1000,"")</f>
        <v/>
      </c>
      <c r="AC79" s="948" t="str">
        <f>IFERROR((ifs(
Z79=1,Data!$G$100,
Z79=2,Data!$G$101,
Z79=3,Data!$G$102,
Z79=4,Data!$G$103,
Z79=5,Data!$G$104,
Z79=6,Data!$G$105,
Z79=7,Data!$G$106,
Z79=8,Data!$G$107,
Z79=9,Data!$G$108,
Z79=10,Data!G$109,
Z79=11,Data!G$110,
Z79=12,Data!G$111,
Z79=13,Data!$G$112,
Z79=14,Data!$G$113,
Z79=15,Data!$G$114,
Z79=16,Data!$G$115,
Z79=17,Data!$G$116,
Z79=18,Data!$G$117,
Z79=19,Data!$G$118,
Z79=20,Data!$G$119,
Z79=21,Data!$G$120,
Z79=0,Data!$G$121))
*K79/1000,"")</f>
        <v/>
      </c>
      <c r="AD79" s="949" t="str">
        <f>IFERROR((ifs(
Z79=1,Data!$H$100,
Z79=2,Data!$H$101,
Z79=3,Data!$H$102,
Z79=4,Data!$H$103,
Z79=5,Data!$H$104,
Z79=6,Data!$H$105,
Z79=7,Data!$H$106,
Z79=8,Data!$H$107,
Z79=9,Data!$H$108,
Z79=10,Data!H$109,
Z79=11,Data!H$110,
Z79=12,Data!H$111,
Z79=13,Data!$H$112,
Z79=14,Data!$H$113,
Z79=15,Data!$H$114,
Z79=16,Data!$H$115,
Z79=17,Data!$H$116,
Z79=18,Data!$H$117,
Z79=19,Data!$H$118,
Z79=20,Data!$H$119,
Z79=21,Data!$H$120,
Z79=0,Data!$H$121))*K79/1000,"")</f>
        <v/>
      </c>
      <c r="AE79" s="948" t="str">
        <f>IFERROR((ifs(
Z79=1,Data!$I$100,
Z79=2,Data!$I$101,
Z79=3,Data!$I$102,
Z79=4,Data!$I$103,
Z79=5,Data!$I$104,
Z79=6,Data!$I$105,
Z79=7,Data!$I$106,
Z79=8,Data!$I$107,
Z79=9,Data!$I$108,
Z79=10,Data!I$109,
Z79=11,Data!I$110,
Z79=12,Data!I$111,
Z79=13,Data!$I$112,
Z79=14,Data!$I$113,
Z79=15,Data!$I$114,
Z79=16,Data!$I$115,
Z79=17,Data!$I$116,
Z79=18,Data!$I$117,
Z79=19,Data!$I$118,
Z79=20,Data!$I$119,
Z79=21,Data!$I$120,
Z79=0,Data!$I$121)*K79/1000),"")</f>
        <v/>
      </c>
      <c r="AF79" s="947" t="str">
        <f>IFERROR((ifs(
Z79=1,Data!$J$100,
Z79=2,Data!$J$101,
Z79=3,Data!$J$102,
Z79=4,Data!$J$103,
Z79=5,Data!$J$104,
Z79=6,Data!$J$105,
Z79=7,Data!$J$106,
Z79=8,Data!$J$107,
Z79=9,Data!$J$108,
Z79=10,Data!J$109,
Z79=11,Data!J$110,
Z79=12,Data!J$111,
Z79=13,Data!J$112,
Z79=14,Data!$J$113,
Z79=15,Data!$J$114,
Z79=16,Data!$J$115,
Z79=17,Data!$J$116,
Z79=18,Data!$J$117,
Z79=19,Data!$J$118,
Z79=20,Data!$J$119,
Z79=21,Data!$J$120,
Z79=0,Data!$J$121)*K79),"")</f>
        <v/>
      </c>
      <c r="AG79" s="947" t="str">
        <f>IFERROR((ifs(
Z79=1,Data!$K$100,
Z79=2,Data!$K$101,
Z79=3,Data!$K$102,
Z79=4,Data!$K$103,
Z79=5,Data!$K$104,
Z79=6,Data!$K$105,
Z79=7,Data!$K$106,
Z79=8,Data!$K$107,
Z79=9,Data!$K$108,
Z79=10,Data!K$109,
Z79=11,Data!K$110,
Z79=12,Data!K$111,
Z79=13,Data!$K$112,
Z79=14,Data!$K$113,
Z79=15,Data!$K$114,
Z79=16,Data!$K$115,
Z79=17,Data!$K$116,
Z79=18,Data!$K$117,
Z79=19,Data!$K$118,
Z79=20,Data!$K$119,
Z79=21,Data!$K$120,
Z79=0,Data!$K$121)*K79),"")</f>
        <v/>
      </c>
      <c r="AH79" s="947" t="str">
        <f>IFERROR((ifs(
Z79=1,Data!$L$100,
Z79=2,Data!$L$101,
Z79=3,Data!$L$102,
Z79=4,Data!$L$103,
Z79=5,Data!$L$104,
Z79=6,Data!$L$105,
Z79=7,Data!$L$106,
Z79=8,Data!$L$107,
Z79=9,Data!$L$108,
Z79=10,Data!L$109,
Z79=11,Data!L$110,
Z79=12,Data!L$111,
Z79=13,Data!$L$112,
Z79=14,Data!$L$113,
Z79=15,Data!$L$114,
Z79=16,Data!$L$115,
Z79=17,Data!$L$116,
Z79=18,Data!$L$117,
Z79=19,Data!$L$118,
Z79=20,Data!$L$119,
Z79=21,Data!$L$120,
Z79=0,Data!$L$121)*K79),"")</f>
        <v/>
      </c>
      <c r="AI79" s="950" t="str">
        <f>'Registro Veh'!J91</f>
        <v/>
      </c>
      <c r="AJ79" s="950" t="str">
        <f>'Registro Veh'!M91</f>
        <v/>
      </c>
      <c r="AK79" s="951"/>
      <c r="AL79" s="951"/>
      <c r="AM79" s="951"/>
      <c r="AN79" s="951"/>
    </row>
    <row r="80">
      <c r="A80" s="941" t="str">
        <f>'Registro Veh'!B91</f>
        <v/>
      </c>
      <c r="B80" s="941" t="str">
        <f>Equipo!$F$2</f>
        <v>4.0</v>
      </c>
      <c r="C80" s="941" t="str">
        <f>Equipo!$E$14</f>
        <v/>
      </c>
      <c r="D80" s="941" t="str">
        <f>Equipo!$E$10</f>
        <v/>
      </c>
      <c r="E80" s="941" t="str">
        <f>'Registro Veh'!C91</f>
        <v/>
      </c>
      <c r="F80" s="941" t="str">
        <f>'Registro Veh'!D91</f>
        <v/>
      </c>
      <c r="G80" s="941" t="str">
        <f>'Registro Veh'!E91</f>
        <v/>
      </c>
      <c r="H80" s="941" t="str">
        <f>'Registro Veh'!F91</f>
        <v/>
      </c>
      <c r="I80" s="942" t="str">
        <f>'Registro Veh'!G91</f>
        <v/>
      </c>
      <c r="J80" s="942" t="str">
        <f>'Registro Veh'!I91</f>
        <v/>
      </c>
      <c r="K80" s="942" t="str">
        <f>'Registro Veh'!K91</f>
        <v/>
      </c>
      <c r="L80" s="942" t="str">
        <f>'Registro Veh'!L91</f>
        <v/>
      </c>
      <c r="M80" s="942" t="str">
        <f>'Registro Veh'!N91</f>
        <v/>
      </c>
      <c r="N80" s="943" t="str">
        <f>IFERROR(IFS(E80='BBDD R'!$F$2,'BBDD R'!$G$2,E80='BBDD R'!$F$3,'BBDD R'!$G$3,E80='BBDD R'!$F$4,'BBDD R'!$G$4,E80='BBDD R'!$F$5,'BBDD R'!$G$5,E80='BBDD R'!$F$6,'BBDD R'!$G$6,E80='BBDD R'!$F$7,'BBDD R'!$G$7),"")</f>
        <v/>
      </c>
      <c r="O80" s="943" t="str">
        <f>IFERROR(IFS(E80='BBDD R'!$F$2,'BBDD R'!$H$2,E80='BBDD R'!$F$3,'BBDD R'!$H$3,E80='BBDD R'!$F$4,'BBDD R'!$H$4,E80='BBDD R'!$F$5,'BBDD R'!$H$5,E80='BBDD R'!$F$6,'BBDD R'!$H$6,E80='BBDD R'!$F$7,'BBDD R'!$H$7),"")</f>
        <v/>
      </c>
      <c r="P80" s="944" t="str">
        <f>IFERROR(IFS(E80='BBDD R'!$F$2,'BBDD R'!$I$2,E80='BBDD R'!$F$3,'BBDD R'!$I$3,E80='BBDD R'!$F$4,'BBDD R'!$I$4,E80='BBDD R'!$F$5,'BBDD R'!$I$5,E80='BBDD R'!$F$6,'BBDD R'!$I$6,E80='BBDD R'!$F$7,'BBDD R'!$I$7),"")</f>
        <v/>
      </c>
      <c r="Q80" s="945" t="str">
        <f>IFERROR(IFS(E80='BBDD R'!$F$2,'BBDD R'!$J$2,E80='BBDD R'!$F$3,'BBDD R'!$J$3,E80='BBDD R'!$F$4,'BBDD R'!$J$4,E80='BBDD R'!$F$5,'BBDD R'!$J$5,E80='BBDD R'!$F$6,'BBDD R'!$J$6,E80='BBDD R'!$F$7,'BBDD R'!$J$7))</f>
        <v/>
      </c>
      <c r="R80" s="945" t="str">
        <f>IFERROR(IFS(E80='BBDD R'!$F$2,'BBDD R'!$K$2,E80='BBDD R'!$F$3,'BBDD R'!$K$3,E80='BBDD R'!$F$4,'BBDD R'!$K$4,E80='BBDD R'!$F$5,'BBDD R'!$K$5,E80='BBDD R'!$F$6,'BBDD R'!$K$6,E80='BBDD R'!$F$7,'BBDD R'!$K$7),"")</f>
        <v/>
      </c>
      <c r="S80" s="944" t="str">
        <f>IFERROR(IFS(E80='BBDD R'!$F$2,'BBDD R'!$L$2,E80='BBDD R'!$F$3,'BBDD R'!$L$3,E80='BBDD R'!$F$4,'BBDD R'!$L$4,E80='BBDD R'!$F$5,'BBDD R'!$L$5,E80='BBDD R'!$F$6,'BBDD R'!$L$6,E80='BBDD R'!$F$7,'BBDD R'!$L$7),"")</f>
        <v/>
      </c>
      <c r="T80" s="944" t="str">
        <f>IFERROR(IFS(E80='BBDD R'!$F$2,'BBDD R'!$M$2,E80='BBDD R'!$F$3,'BBDD R'!$M$3,E80='BBDD R'!$F$4,'BBDD R'!$M$4,E80='BBDD R'!$F$5,'BBDD R'!$M$5,E80='BBDD R'!$F$6,'BBDD R'!$M$6,E80='BBDD R'!$F$7,'BBDD R'!$M$7),"")</f>
        <v/>
      </c>
      <c r="U80" s="944" t="str">
        <f>IFERROR(IFS(E80='BBDD R'!$F$2,'BBDD R'!$N$2,E80='BBDD R'!$F$3,'BBDD R'!$N$3,E80='BBDD R'!$F$4,'BBDD R'!$N$4,E80='BBDD R'!$F$5,'BBDD R'!$N$5,E80='BBDD R'!$F$6,'BBDD R'!$N$6,E80='BBDD R'!$F$7,'BBDD R'!$N$7),"")</f>
        <v/>
      </c>
      <c r="V80" s="944" t="str">
        <f>IFERROR(IFS(E80='BBDD R'!$F$2,'BBDD R'!$O$2,E80='BBDD R'!$F$3,'BBDD R'!$O$3,E80='BBDD R'!$F$4,'BBDD R'!$O$4,E80='BBDD R'!$F$5,'BBDD R'!$O$5,E80='BBDD R'!$F$6,'BBDD R'!$O$6,E80='BBDD R'!$F$7,'BBDD R'!$O$7),"")</f>
        <v/>
      </c>
      <c r="W80" s="946" t="str">
        <f>IFERROR(IFS(E80='BBDD R'!$F$2,'BBDD R'!$P$2,E80='BBDD R'!$F$3,'BBDD R'!$P$3,E80='BBDD R'!$F$4,'BBDD R'!$P$4,E80='BBDD R'!$F$5,'BBDD R'!$P$5,E80='BBDD R'!$F$6,'BBDD R'!$P$6,E80='BBDD R'!$F$7,'BBDD R'!$P$7),"")</f>
        <v/>
      </c>
      <c r="X80" s="944" t="str">
        <f>IFERROR(IFS(E80='BBDD R'!$F$2,'BBDD R'!$Q$2,E80='BBDD R'!$F$3,'BBDD R'!$Q$3,E80='BBDD R'!$F$4,'BBDD R'!$Q$4,E80='BBDD R'!$F$5,'BBDD R'!$Q$5,E80='BBDD R'!$F$6,'BBDD R'!$Q$6,E80='BBDD R'!$F$7,'BBDD R'!$Q$7),"")</f>
        <v/>
      </c>
      <c r="Y80" s="944" t="str">
        <f>IFERROR(IFS(E80='BBDD R'!$F$2,'BBDD R'!$R$2,E80='BBDD R'!$F$3,'BBDD R'!$R$3,E80='BBDD R'!$F$4,'BBDD R'!$R$4,E80='BBDD R'!$F$5,'BBDD R'!$R$5,E80='BBDD R'!$F$6,'BBDD R'!$R$6,E80='BBDD R'!$F$7,'BBDD R'!$R$7),"")</f>
        <v/>
      </c>
      <c r="Z80" s="944" t="str">
        <f t="array" ref="Z80">IFERROR(ifs(AND(M80="Gasolina",O80="Vehículo Liviano (Sedán, Compacto)"),1
,AND(M80="Gasolina",O80="Vehículo Liviano (SUV, Jeep, Station Wagon)"),2
,AND(M80="Gasolina",O80="Utilitario, Furgón"),3
,AND(M80="Gasolina",O80="Camioneta 4x2"),4
,AND(M80="Gasolina",O80="Camioneta 4x4"),5
,AND(M80="Gasolina",O80="Camión liviano (hasta 3.5 ton)"),6
,AND(M80="Gasolina",O80="Camión mediano"),7
,AND(M80="Gasolina",O80="Camión pesado"),8
,AND(M80="Gasolina",O80="Maquinaria"),9
,AND(M80="Gasolina",O80="Otro (especifique): "),10
,AND(M80="Diesel",O80="Vehículo Liviano (Sedán, Compacto)"),11
,AND(M80="Diesel",O80="Vehículo Liviano (SUV, Jeep, Station Wagon)"),12
,AND(M80="Diesel",O80="Utilitario, Furgón"),13
,AND(M80="Diesel",O80="Camioneta 4x2"),14
,AND(M80="Diesel",O80="Camioneta 4x4"),15
,AND(M80="Diesel",O80="Camión liviano (hasta 3.5 ton)"),16
,AND(M80="Diesel",O80="Camión mediano"),17
,AND(M80="Diesel",O80="Camión pesado"),18
,AND(M80="Diesel",O80="Maquinaria"),19
,AND(M80="Diesel",O80="Otro (especifique): "),20
,O80="Selecciona...",21),"")</f>
        <v/>
      </c>
      <c r="AA80" s="947" t="str">
        <f>IFERROR((ifs(Z80=1,Data!$D$100,Z80=2,Data!$D$101,Z80=3,Data!$D$102,Z80=4,Data!$D$103,Z80=5,Data!$D$104,Z80=6,Data!$D$105,Z80=7,Data!$D$106,Z80=8,Data!$D$107,Z80=9,Data!$D$108,Z80=10,Data!$D$109,Z80=11,Data!$D$110,Z80=12,Data!$D$111,Z80=13,Data!$D$112,Z80=14,Data!$D$113,Z80=15,Data!$D$114,Z80=16,Data!$D$115,Z80=17,Data!$D$116,Z80=18,Data!$D$117,Z80=19,Data!$D$118,Z80=20,Data!$D$119,Z80=21,Data!$D$120,Z80=0,Data!$D$121))*K80,"")</f>
        <v/>
      </c>
      <c r="AB80" s="947" t="str">
        <f>IFERROR((ifs(Z80=1,Data!$E$100,Z80=2,Data!$E$101,Z80=3,Data!$E$102,Z80=4,Data!$E$103,Z80=5,Data!$E$104,Z80=6,Data!$E$105,Z80=7,Data!$E$106,Z80=8,Data!$E$107,Z80=9,Data!$E$108,Z80=10,Data!$E$109,Z80=11,Data!$E$110,Z80=12,Data!$E$111,Z80=13,Data!$E$112,Z80=14,Data!$E$113,Z80=15,Data!$E$114,Z80=16,Data!$E$115,Z80=17,Data!$E$116,Z80=18,Data!$E$117,Z80=19,Data!$E$118,Z80=20,Data!$E$119,Z80=21,Data!$E$120,Z80=0,Data!$E$121))*K80/1000,"")</f>
        <v/>
      </c>
      <c r="AC80" s="948" t="str">
        <f>IFERROR((ifs(
Z80=1,Data!$G$100,
Z80=2,Data!$G$101,
Z80=3,Data!$G$102,
Z80=4,Data!$G$103,
Z80=5,Data!$G$104,
Z80=6,Data!$G$105,
Z80=7,Data!$G$106,
Z80=8,Data!$G$107,
Z80=9,Data!$G$108,
Z80=10,Data!G$109,
Z80=11,Data!G$110,
Z80=12,Data!G$111,
Z80=13,Data!$G$112,
Z80=14,Data!$G$113,
Z80=15,Data!$G$114,
Z80=16,Data!$G$115,
Z80=17,Data!$G$116,
Z80=18,Data!$G$117,
Z80=19,Data!$G$118,
Z80=20,Data!$G$119,
Z80=21,Data!$G$120,
Z80=0,Data!$G$121))
*K80/1000,"")</f>
        <v/>
      </c>
      <c r="AD80" s="949" t="str">
        <f>IFERROR((ifs(
Z80=1,Data!$H$100,
Z80=2,Data!$H$101,
Z80=3,Data!$H$102,
Z80=4,Data!$H$103,
Z80=5,Data!$H$104,
Z80=6,Data!$H$105,
Z80=7,Data!$H$106,
Z80=8,Data!$H$107,
Z80=9,Data!$H$108,
Z80=10,Data!H$109,
Z80=11,Data!H$110,
Z80=12,Data!H$111,
Z80=13,Data!$H$112,
Z80=14,Data!$H$113,
Z80=15,Data!$H$114,
Z80=16,Data!$H$115,
Z80=17,Data!$H$116,
Z80=18,Data!$H$117,
Z80=19,Data!$H$118,
Z80=20,Data!$H$119,
Z80=21,Data!$H$120,
Z80=0,Data!$H$121))*K80/1000,"")</f>
        <v/>
      </c>
      <c r="AE80" s="948" t="str">
        <f>IFERROR((ifs(
Z80=1,Data!$I$100,
Z80=2,Data!$I$101,
Z80=3,Data!$I$102,
Z80=4,Data!$I$103,
Z80=5,Data!$I$104,
Z80=6,Data!$I$105,
Z80=7,Data!$I$106,
Z80=8,Data!$I$107,
Z80=9,Data!$I$108,
Z80=10,Data!I$109,
Z80=11,Data!I$110,
Z80=12,Data!I$111,
Z80=13,Data!$I$112,
Z80=14,Data!$I$113,
Z80=15,Data!$I$114,
Z80=16,Data!$I$115,
Z80=17,Data!$I$116,
Z80=18,Data!$I$117,
Z80=19,Data!$I$118,
Z80=20,Data!$I$119,
Z80=21,Data!$I$120,
Z80=0,Data!$I$121)*K80/1000),"")</f>
        <v/>
      </c>
      <c r="AF80" s="947" t="str">
        <f>IFERROR((ifs(
Z80=1,Data!$J$100,
Z80=2,Data!$J$101,
Z80=3,Data!$J$102,
Z80=4,Data!$J$103,
Z80=5,Data!$J$104,
Z80=6,Data!$J$105,
Z80=7,Data!$J$106,
Z80=8,Data!$J$107,
Z80=9,Data!$J$108,
Z80=10,Data!J$109,
Z80=11,Data!J$110,
Z80=12,Data!J$111,
Z80=13,Data!J$112,
Z80=14,Data!$J$113,
Z80=15,Data!$J$114,
Z80=16,Data!$J$115,
Z80=17,Data!$J$116,
Z80=18,Data!$J$117,
Z80=19,Data!$J$118,
Z80=20,Data!$J$119,
Z80=21,Data!$J$120,
Z80=0,Data!$J$121)*K80),"")</f>
        <v/>
      </c>
      <c r="AG80" s="947" t="str">
        <f>IFERROR((ifs(
Z80=1,Data!$K$100,
Z80=2,Data!$K$101,
Z80=3,Data!$K$102,
Z80=4,Data!$K$103,
Z80=5,Data!$K$104,
Z80=6,Data!$K$105,
Z80=7,Data!$K$106,
Z80=8,Data!$K$107,
Z80=9,Data!$K$108,
Z80=10,Data!K$109,
Z80=11,Data!K$110,
Z80=12,Data!K$111,
Z80=13,Data!$K$112,
Z80=14,Data!$K$113,
Z80=15,Data!$K$114,
Z80=16,Data!$K$115,
Z80=17,Data!$K$116,
Z80=18,Data!$K$117,
Z80=19,Data!$K$118,
Z80=20,Data!$K$119,
Z80=21,Data!$K$120,
Z80=0,Data!$K$121)*K80),"")</f>
        <v/>
      </c>
      <c r="AH80" s="947" t="str">
        <f>IFERROR((ifs(
Z80=1,Data!$L$100,
Z80=2,Data!$L$101,
Z80=3,Data!$L$102,
Z80=4,Data!$L$103,
Z80=5,Data!$L$104,
Z80=6,Data!$L$105,
Z80=7,Data!$L$106,
Z80=8,Data!$L$107,
Z80=9,Data!$L$108,
Z80=10,Data!L$109,
Z80=11,Data!L$110,
Z80=12,Data!L$111,
Z80=13,Data!$L$112,
Z80=14,Data!$L$113,
Z80=15,Data!$L$114,
Z80=16,Data!$L$115,
Z80=17,Data!$L$116,
Z80=18,Data!$L$117,
Z80=19,Data!$L$118,
Z80=20,Data!$L$119,
Z80=21,Data!$L$120,
Z80=0,Data!$L$121)*K80),"")</f>
        <v/>
      </c>
      <c r="AI80" s="950" t="str">
        <f>'Registro Veh'!J92</f>
        <v/>
      </c>
      <c r="AJ80" s="950" t="str">
        <f>'Registro Veh'!M92</f>
        <v/>
      </c>
      <c r="AK80" s="951"/>
      <c r="AL80" s="951"/>
      <c r="AM80" s="951"/>
      <c r="AN80" s="951"/>
    </row>
    <row r="81">
      <c r="A81" s="941" t="str">
        <f>'Registro Veh'!B92</f>
        <v/>
      </c>
      <c r="B81" s="941" t="str">
        <f>Equipo!$F$2</f>
        <v>4.0</v>
      </c>
      <c r="C81" s="941" t="str">
        <f>Equipo!$E$14</f>
        <v/>
      </c>
      <c r="D81" s="941" t="str">
        <f>Equipo!$E$10</f>
        <v/>
      </c>
      <c r="E81" s="941" t="str">
        <f>'Registro Veh'!C92</f>
        <v/>
      </c>
      <c r="F81" s="941" t="str">
        <f>'Registro Veh'!D92</f>
        <v/>
      </c>
      <c r="G81" s="941" t="str">
        <f>'Registro Veh'!E92</f>
        <v/>
      </c>
      <c r="H81" s="941" t="str">
        <f>'Registro Veh'!F92</f>
        <v/>
      </c>
      <c r="I81" s="942" t="str">
        <f>'Registro Veh'!G92</f>
        <v/>
      </c>
      <c r="J81" s="942" t="str">
        <f>'Registro Veh'!I92</f>
        <v/>
      </c>
      <c r="K81" s="942" t="str">
        <f>'Registro Veh'!K92</f>
        <v/>
      </c>
      <c r="L81" s="942" t="str">
        <f>'Registro Veh'!L92</f>
        <v/>
      </c>
      <c r="M81" s="942" t="str">
        <f>'Registro Veh'!N92</f>
        <v/>
      </c>
      <c r="N81" s="943" t="str">
        <f>IFERROR(IFS(E81='BBDD R'!$F$2,'BBDD R'!$G$2,E81='BBDD R'!$F$3,'BBDD R'!$G$3,E81='BBDD R'!$F$4,'BBDD R'!$G$4,E81='BBDD R'!$F$5,'BBDD R'!$G$5,E81='BBDD R'!$F$6,'BBDD R'!$G$6,E81='BBDD R'!$F$7,'BBDD R'!$G$7),"")</f>
        <v/>
      </c>
      <c r="O81" s="943" t="str">
        <f>IFERROR(IFS(E81='BBDD R'!$F$2,'BBDD R'!$H$2,E81='BBDD R'!$F$3,'BBDD R'!$H$3,E81='BBDD R'!$F$4,'BBDD R'!$H$4,E81='BBDD R'!$F$5,'BBDD R'!$H$5,E81='BBDD R'!$F$6,'BBDD R'!$H$6,E81='BBDD R'!$F$7,'BBDD R'!$H$7),"")</f>
        <v/>
      </c>
      <c r="P81" s="944" t="str">
        <f>IFERROR(IFS(E81='BBDD R'!$F$2,'BBDD R'!$I$2,E81='BBDD R'!$F$3,'BBDD R'!$I$3,E81='BBDD R'!$F$4,'BBDD R'!$I$4,E81='BBDD R'!$F$5,'BBDD R'!$I$5,E81='BBDD R'!$F$6,'BBDD R'!$I$6,E81='BBDD R'!$F$7,'BBDD R'!$I$7),"")</f>
        <v/>
      </c>
      <c r="Q81" s="945" t="str">
        <f>IFERROR(IFS(E81='BBDD R'!$F$2,'BBDD R'!$J$2,E81='BBDD R'!$F$3,'BBDD R'!$J$3,E81='BBDD R'!$F$4,'BBDD R'!$J$4,E81='BBDD R'!$F$5,'BBDD R'!$J$5,E81='BBDD R'!$F$6,'BBDD R'!$J$6,E81='BBDD R'!$F$7,'BBDD R'!$J$7))</f>
        <v/>
      </c>
      <c r="R81" s="945" t="str">
        <f>IFERROR(IFS(E81='BBDD R'!$F$2,'BBDD R'!$K$2,E81='BBDD R'!$F$3,'BBDD R'!$K$3,E81='BBDD R'!$F$4,'BBDD R'!$K$4,E81='BBDD R'!$F$5,'BBDD R'!$K$5,E81='BBDD R'!$F$6,'BBDD R'!$K$6,E81='BBDD R'!$F$7,'BBDD R'!$K$7),"")</f>
        <v/>
      </c>
      <c r="S81" s="944" t="str">
        <f>IFERROR(IFS(E81='BBDD R'!$F$2,'BBDD R'!$L$2,E81='BBDD R'!$F$3,'BBDD R'!$L$3,E81='BBDD R'!$F$4,'BBDD R'!$L$4,E81='BBDD R'!$F$5,'BBDD R'!$L$5,E81='BBDD R'!$F$6,'BBDD R'!$L$6,E81='BBDD R'!$F$7,'BBDD R'!$L$7),"")</f>
        <v/>
      </c>
      <c r="T81" s="944" t="str">
        <f>IFERROR(IFS(E81='BBDD R'!$F$2,'BBDD R'!$M$2,E81='BBDD R'!$F$3,'BBDD R'!$M$3,E81='BBDD R'!$F$4,'BBDD R'!$M$4,E81='BBDD R'!$F$5,'BBDD R'!$M$5,E81='BBDD R'!$F$6,'BBDD R'!$M$6,E81='BBDD R'!$F$7,'BBDD R'!$M$7),"")</f>
        <v/>
      </c>
      <c r="U81" s="944" t="str">
        <f>IFERROR(IFS(E81='BBDD R'!$F$2,'BBDD R'!$N$2,E81='BBDD R'!$F$3,'BBDD R'!$N$3,E81='BBDD R'!$F$4,'BBDD R'!$N$4,E81='BBDD R'!$F$5,'BBDD R'!$N$5,E81='BBDD R'!$F$6,'BBDD R'!$N$6,E81='BBDD R'!$F$7,'BBDD R'!$N$7),"")</f>
        <v/>
      </c>
      <c r="V81" s="944" t="str">
        <f>IFERROR(IFS(E81='BBDD R'!$F$2,'BBDD R'!$O$2,E81='BBDD R'!$F$3,'BBDD R'!$O$3,E81='BBDD R'!$F$4,'BBDD R'!$O$4,E81='BBDD R'!$F$5,'BBDD R'!$O$5,E81='BBDD R'!$F$6,'BBDD R'!$O$6,E81='BBDD R'!$F$7,'BBDD R'!$O$7),"")</f>
        <v/>
      </c>
      <c r="W81" s="946" t="str">
        <f>IFERROR(IFS(E81='BBDD R'!$F$2,'BBDD R'!$P$2,E81='BBDD R'!$F$3,'BBDD R'!$P$3,E81='BBDD R'!$F$4,'BBDD R'!$P$4,E81='BBDD R'!$F$5,'BBDD R'!$P$5,E81='BBDD R'!$F$6,'BBDD R'!$P$6,E81='BBDD R'!$F$7,'BBDD R'!$P$7),"")</f>
        <v/>
      </c>
      <c r="X81" s="944" t="str">
        <f>IFERROR(IFS(E81='BBDD R'!$F$2,'BBDD R'!$Q$2,E81='BBDD R'!$F$3,'BBDD R'!$Q$3,E81='BBDD R'!$F$4,'BBDD R'!$Q$4,E81='BBDD R'!$F$5,'BBDD R'!$Q$5,E81='BBDD R'!$F$6,'BBDD R'!$Q$6,E81='BBDD R'!$F$7,'BBDD R'!$Q$7),"")</f>
        <v/>
      </c>
      <c r="Y81" s="944" t="str">
        <f>IFERROR(IFS(E81='BBDD R'!$F$2,'BBDD R'!$R$2,E81='BBDD R'!$F$3,'BBDD R'!$R$3,E81='BBDD R'!$F$4,'BBDD R'!$R$4,E81='BBDD R'!$F$5,'BBDD R'!$R$5,E81='BBDD R'!$F$6,'BBDD R'!$R$6,E81='BBDD R'!$F$7,'BBDD R'!$R$7),"")</f>
        <v/>
      </c>
      <c r="Z81" s="944" t="str">
        <f t="array" ref="Z81">IFERROR(ifs(AND(M81="Gasolina",O81="Vehículo Liviano (Sedán, Compacto)"),1
,AND(M81="Gasolina",O81="Vehículo Liviano (SUV, Jeep, Station Wagon)"),2
,AND(M81="Gasolina",O81="Utilitario, Furgón"),3
,AND(M81="Gasolina",O81="Camioneta 4x2"),4
,AND(M81="Gasolina",O81="Camioneta 4x4"),5
,AND(M81="Gasolina",O81="Camión liviano (hasta 3.5 ton)"),6
,AND(M81="Gasolina",O81="Camión mediano"),7
,AND(M81="Gasolina",O81="Camión pesado"),8
,AND(M81="Gasolina",O81="Maquinaria"),9
,AND(M81="Gasolina",O81="Otro (especifique): "),10
,AND(M81="Diesel",O81="Vehículo Liviano (Sedán, Compacto)"),11
,AND(M81="Diesel",O81="Vehículo Liviano (SUV, Jeep, Station Wagon)"),12
,AND(M81="Diesel",O81="Utilitario, Furgón"),13
,AND(M81="Diesel",O81="Camioneta 4x2"),14
,AND(M81="Diesel",O81="Camioneta 4x4"),15
,AND(M81="Diesel",O81="Camión liviano (hasta 3.5 ton)"),16
,AND(M81="Diesel",O81="Camión mediano"),17
,AND(M81="Diesel",O81="Camión pesado"),18
,AND(M81="Diesel",O81="Maquinaria"),19
,AND(M81="Diesel",O81="Otro (especifique): "),20
,O81="Selecciona...",21),"")</f>
        <v/>
      </c>
      <c r="AA81" s="947" t="str">
        <f>IFERROR((ifs(Z81=1,Data!$D$100,Z81=2,Data!$D$101,Z81=3,Data!$D$102,Z81=4,Data!$D$103,Z81=5,Data!$D$104,Z81=6,Data!$D$105,Z81=7,Data!$D$106,Z81=8,Data!$D$107,Z81=9,Data!$D$108,Z81=10,Data!$D$109,Z81=11,Data!$D$110,Z81=12,Data!$D$111,Z81=13,Data!$D$112,Z81=14,Data!$D$113,Z81=15,Data!$D$114,Z81=16,Data!$D$115,Z81=17,Data!$D$116,Z81=18,Data!$D$117,Z81=19,Data!$D$118,Z81=20,Data!$D$119,Z81=21,Data!$D$120,Z81=0,Data!$D$121))*K81,"")</f>
        <v/>
      </c>
      <c r="AB81" s="947" t="str">
        <f>IFERROR((ifs(Z81=1,Data!$E$100,Z81=2,Data!$E$101,Z81=3,Data!$E$102,Z81=4,Data!$E$103,Z81=5,Data!$E$104,Z81=6,Data!$E$105,Z81=7,Data!$E$106,Z81=8,Data!$E$107,Z81=9,Data!$E$108,Z81=10,Data!$E$109,Z81=11,Data!$E$110,Z81=12,Data!$E$111,Z81=13,Data!$E$112,Z81=14,Data!$E$113,Z81=15,Data!$E$114,Z81=16,Data!$E$115,Z81=17,Data!$E$116,Z81=18,Data!$E$117,Z81=19,Data!$E$118,Z81=20,Data!$E$119,Z81=21,Data!$E$120,Z81=0,Data!$E$121))*K81/1000,"")</f>
        <v/>
      </c>
      <c r="AC81" s="948" t="str">
        <f>IFERROR((ifs(
Z81=1,Data!$G$100,
Z81=2,Data!$G$101,
Z81=3,Data!$G$102,
Z81=4,Data!$G$103,
Z81=5,Data!$G$104,
Z81=6,Data!$G$105,
Z81=7,Data!$G$106,
Z81=8,Data!$G$107,
Z81=9,Data!$G$108,
Z81=10,Data!G$109,
Z81=11,Data!G$110,
Z81=12,Data!G$111,
Z81=13,Data!$G$112,
Z81=14,Data!$G$113,
Z81=15,Data!$G$114,
Z81=16,Data!$G$115,
Z81=17,Data!$G$116,
Z81=18,Data!$G$117,
Z81=19,Data!$G$118,
Z81=20,Data!$G$119,
Z81=21,Data!$G$120,
Z81=0,Data!$G$121))
*K81/1000,"")</f>
        <v/>
      </c>
      <c r="AD81" s="949" t="str">
        <f>IFERROR((ifs(
Z81=1,Data!$H$100,
Z81=2,Data!$H$101,
Z81=3,Data!$H$102,
Z81=4,Data!$H$103,
Z81=5,Data!$H$104,
Z81=6,Data!$H$105,
Z81=7,Data!$H$106,
Z81=8,Data!$H$107,
Z81=9,Data!$H$108,
Z81=10,Data!H$109,
Z81=11,Data!H$110,
Z81=12,Data!H$111,
Z81=13,Data!$H$112,
Z81=14,Data!$H$113,
Z81=15,Data!$H$114,
Z81=16,Data!$H$115,
Z81=17,Data!$H$116,
Z81=18,Data!$H$117,
Z81=19,Data!$H$118,
Z81=20,Data!$H$119,
Z81=21,Data!$H$120,
Z81=0,Data!$H$121))*K81/1000,"")</f>
        <v/>
      </c>
      <c r="AE81" s="948" t="str">
        <f>IFERROR((ifs(
Z81=1,Data!$I$100,
Z81=2,Data!$I$101,
Z81=3,Data!$I$102,
Z81=4,Data!$I$103,
Z81=5,Data!$I$104,
Z81=6,Data!$I$105,
Z81=7,Data!$I$106,
Z81=8,Data!$I$107,
Z81=9,Data!$I$108,
Z81=10,Data!I$109,
Z81=11,Data!I$110,
Z81=12,Data!I$111,
Z81=13,Data!$I$112,
Z81=14,Data!$I$113,
Z81=15,Data!$I$114,
Z81=16,Data!$I$115,
Z81=17,Data!$I$116,
Z81=18,Data!$I$117,
Z81=19,Data!$I$118,
Z81=20,Data!$I$119,
Z81=21,Data!$I$120,
Z81=0,Data!$I$121)*K81/1000),"")</f>
        <v/>
      </c>
      <c r="AF81" s="947" t="str">
        <f>IFERROR((ifs(
Z81=1,Data!$J$100,
Z81=2,Data!$J$101,
Z81=3,Data!$J$102,
Z81=4,Data!$J$103,
Z81=5,Data!$J$104,
Z81=6,Data!$J$105,
Z81=7,Data!$J$106,
Z81=8,Data!$J$107,
Z81=9,Data!$J$108,
Z81=10,Data!J$109,
Z81=11,Data!J$110,
Z81=12,Data!J$111,
Z81=13,Data!J$112,
Z81=14,Data!$J$113,
Z81=15,Data!$J$114,
Z81=16,Data!$J$115,
Z81=17,Data!$J$116,
Z81=18,Data!$J$117,
Z81=19,Data!$J$118,
Z81=20,Data!$J$119,
Z81=21,Data!$J$120,
Z81=0,Data!$J$121)*K81),"")</f>
        <v/>
      </c>
      <c r="AG81" s="947" t="str">
        <f>IFERROR((ifs(
Z81=1,Data!$K$100,
Z81=2,Data!$K$101,
Z81=3,Data!$K$102,
Z81=4,Data!$K$103,
Z81=5,Data!$K$104,
Z81=6,Data!$K$105,
Z81=7,Data!$K$106,
Z81=8,Data!$K$107,
Z81=9,Data!$K$108,
Z81=10,Data!K$109,
Z81=11,Data!K$110,
Z81=12,Data!K$111,
Z81=13,Data!$K$112,
Z81=14,Data!$K$113,
Z81=15,Data!$K$114,
Z81=16,Data!$K$115,
Z81=17,Data!$K$116,
Z81=18,Data!$K$117,
Z81=19,Data!$K$118,
Z81=20,Data!$K$119,
Z81=21,Data!$K$120,
Z81=0,Data!$K$121)*K81),"")</f>
        <v/>
      </c>
      <c r="AH81" s="947" t="str">
        <f>IFERROR((ifs(
Z81=1,Data!$L$100,
Z81=2,Data!$L$101,
Z81=3,Data!$L$102,
Z81=4,Data!$L$103,
Z81=5,Data!$L$104,
Z81=6,Data!$L$105,
Z81=7,Data!$L$106,
Z81=8,Data!$L$107,
Z81=9,Data!$L$108,
Z81=10,Data!L$109,
Z81=11,Data!L$110,
Z81=12,Data!L$111,
Z81=13,Data!$L$112,
Z81=14,Data!$L$113,
Z81=15,Data!$L$114,
Z81=16,Data!$L$115,
Z81=17,Data!$L$116,
Z81=18,Data!$L$117,
Z81=19,Data!$L$118,
Z81=20,Data!$L$119,
Z81=21,Data!$L$120,
Z81=0,Data!$L$121)*K81),"")</f>
        <v/>
      </c>
      <c r="AI81" s="950" t="str">
        <f>'Registro Veh'!J93</f>
        <v/>
      </c>
      <c r="AJ81" s="950" t="str">
        <f>'Registro Veh'!M93</f>
        <v/>
      </c>
      <c r="AK81" s="951"/>
      <c r="AL81" s="951"/>
      <c r="AM81" s="951"/>
      <c r="AN81" s="951"/>
    </row>
    <row r="82">
      <c r="A82" s="941" t="str">
        <f>'Registro Veh'!B93</f>
        <v/>
      </c>
      <c r="B82" s="941" t="str">
        <f>Equipo!$F$2</f>
        <v>4.0</v>
      </c>
      <c r="C82" s="941" t="str">
        <f>Equipo!$E$14</f>
        <v/>
      </c>
      <c r="D82" s="941" t="str">
        <f>Equipo!$E$10</f>
        <v/>
      </c>
      <c r="E82" s="941" t="str">
        <f>'Registro Veh'!C93</f>
        <v/>
      </c>
      <c r="F82" s="941" t="str">
        <f>'Registro Veh'!D93</f>
        <v/>
      </c>
      <c r="G82" s="941" t="str">
        <f>'Registro Veh'!E93</f>
        <v/>
      </c>
      <c r="H82" s="941" t="str">
        <f>'Registro Veh'!F93</f>
        <v/>
      </c>
      <c r="I82" s="942" t="str">
        <f>'Registro Veh'!G93</f>
        <v/>
      </c>
      <c r="J82" s="942" t="str">
        <f>'Registro Veh'!I93</f>
        <v/>
      </c>
      <c r="K82" s="942" t="str">
        <f>'Registro Veh'!K93</f>
        <v/>
      </c>
      <c r="L82" s="942" t="str">
        <f>'Registro Veh'!L93</f>
        <v/>
      </c>
      <c r="M82" s="942" t="str">
        <f>'Registro Veh'!N93</f>
        <v/>
      </c>
      <c r="N82" s="943" t="str">
        <f>IFERROR(IFS(E82='BBDD R'!$F$2,'BBDD R'!$G$2,E82='BBDD R'!$F$3,'BBDD R'!$G$3,E82='BBDD R'!$F$4,'BBDD R'!$G$4,E82='BBDD R'!$F$5,'BBDD R'!$G$5,E82='BBDD R'!$F$6,'BBDD R'!$G$6,E82='BBDD R'!$F$7,'BBDD R'!$G$7),"")</f>
        <v/>
      </c>
      <c r="O82" s="943" t="str">
        <f>IFERROR(IFS(E82='BBDD R'!$F$2,'BBDD R'!$H$2,E82='BBDD R'!$F$3,'BBDD R'!$H$3,E82='BBDD R'!$F$4,'BBDD R'!$H$4,E82='BBDD R'!$F$5,'BBDD R'!$H$5,E82='BBDD R'!$F$6,'BBDD R'!$H$6,E82='BBDD R'!$F$7,'BBDD R'!$H$7),"")</f>
        <v/>
      </c>
      <c r="P82" s="944" t="str">
        <f>IFERROR(IFS(E82='BBDD R'!$F$2,'BBDD R'!$I$2,E82='BBDD R'!$F$3,'BBDD R'!$I$3,E82='BBDD R'!$F$4,'BBDD R'!$I$4,E82='BBDD R'!$F$5,'BBDD R'!$I$5,E82='BBDD R'!$F$6,'BBDD R'!$I$6,E82='BBDD R'!$F$7,'BBDD R'!$I$7),"")</f>
        <v/>
      </c>
      <c r="Q82" s="945" t="str">
        <f>IFERROR(IFS(E82='BBDD R'!$F$2,'BBDD R'!$J$2,E82='BBDD R'!$F$3,'BBDD R'!$J$3,E82='BBDD R'!$F$4,'BBDD R'!$J$4,E82='BBDD R'!$F$5,'BBDD R'!$J$5,E82='BBDD R'!$F$6,'BBDD R'!$J$6,E82='BBDD R'!$F$7,'BBDD R'!$J$7))</f>
        <v/>
      </c>
      <c r="R82" s="945" t="str">
        <f>IFERROR(IFS(E82='BBDD R'!$F$2,'BBDD R'!$K$2,E82='BBDD R'!$F$3,'BBDD R'!$K$3,E82='BBDD R'!$F$4,'BBDD R'!$K$4,E82='BBDD R'!$F$5,'BBDD R'!$K$5,E82='BBDD R'!$F$6,'BBDD R'!$K$6,E82='BBDD R'!$F$7,'BBDD R'!$K$7),"")</f>
        <v/>
      </c>
      <c r="S82" s="944" t="str">
        <f>IFERROR(IFS(E82='BBDD R'!$F$2,'BBDD R'!$L$2,E82='BBDD R'!$F$3,'BBDD R'!$L$3,E82='BBDD R'!$F$4,'BBDD R'!$L$4,E82='BBDD R'!$F$5,'BBDD R'!$L$5,E82='BBDD R'!$F$6,'BBDD R'!$L$6,E82='BBDD R'!$F$7,'BBDD R'!$L$7),"")</f>
        <v/>
      </c>
      <c r="T82" s="944" t="str">
        <f>IFERROR(IFS(E82='BBDD R'!$F$2,'BBDD R'!$M$2,E82='BBDD R'!$F$3,'BBDD R'!$M$3,E82='BBDD R'!$F$4,'BBDD R'!$M$4,E82='BBDD R'!$F$5,'BBDD R'!$M$5,E82='BBDD R'!$F$6,'BBDD R'!$M$6,E82='BBDD R'!$F$7,'BBDD R'!$M$7),"")</f>
        <v/>
      </c>
      <c r="U82" s="944" t="str">
        <f>IFERROR(IFS(E82='BBDD R'!$F$2,'BBDD R'!$N$2,E82='BBDD R'!$F$3,'BBDD R'!$N$3,E82='BBDD R'!$F$4,'BBDD R'!$N$4,E82='BBDD R'!$F$5,'BBDD R'!$N$5,E82='BBDD R'!$F$6,'BBDD R'!$N$6,E82='BBDD R'!$F$7,'BBDD R'!$N$7),"")</f>
        <v/>
      </c>
      <c r="V82" s="944" t="str">
        <f>IFERROR(IFS(E82='BBDD R'!$F$2,'BBDD R'!$O$2,E82='BBDD R'!$F$3,'BBDD R'!$O$3,E82='BBDD R'!$F$4,'BBDD R'!$O$4,E82='BBDD R'!$F$5,'BBDD R'!$O$5,E82='BBDD R'!$F$6,'BBDD R'!$O$6,E82='BBDD R'!$F$7,'BBDD R'!$O$7),"")</f>
        <v/>
      </c>
      <c r="W82" s="946" t="str">
        <f>IFERROR(IFS(E82='BBDD R'!$F$2,'BBDD R'!$P$2,E82='BBDD R'!$F$3,'BBDD R'!$P$3,E82='BBDD R'!$F$4,'BBDD R'!$P$4,E82='BBDD R'!$F$5,'BBDD R'!$P$5,E82='BBDD R'!$F$6,'BBDD R'!$P$6,E82='BBDD R'!$F$7,'BBDD R'!$P$7),"")</f>
        <v/>
      </c>
      <c r="X82" s="944" t="str">
        <f>IFERROR(IFS(E82='BBDD R'!$F$2,'BBDD R'!$Q$2,E82='BBDD R'!$F$3,'BBDD R'!$Q$3,E82='BBDD R'!$F$4,'BBDD R'!$Q$4,E82='BBDD R'!$F$5,'BBDD R'!$Q$5,E82='BBDD R'!$F$6,'BBDD R'!$Q$6,E82='BBDD R'!$F$7,'BBDD R'!$Q$7),"")</f>
        <v/>
      </c>
      <c r="Y82" s="944" t="str">
        <f>IFERROR(IFS(E82='BBDD R'!$F$2,'BBDD R'!$R$2,E82='BBDD R'!$F$3,'BBDD R'!$R$3,E82='BBDD R'!$F$4,'BBDD R'!$R$4,E82='BBDD R'!$F$5,'BBDD R'!$R$5,E82='BBDD R'!$F$6,'BBDD R'!$R$6,E82='BBDD R'!$F$7,'BBDD R'!$R$7),"")</f>
        <v/>
      </c>
      <c r="Z82" s="944" t="str">
        <f t="array" ref="Z82">IFERROR(ifs(AND(M82="Gasolina",O82="Vehículo Liviano (Sedán, Compacto)"),1
,AND(M82="Gasolina",O82="Vehículo Liviano (SUV, Jeep, Station Wagon)"),2
,AND(M82="Gasolina",O82="Utilitario, Furgón"),3
,AND(M82="Gasolina",O82="Camioneta 4x2"),4
,AND(M82="Gasolina",O82="Camioneta 4x4"),5
,AND(M82="Gasolina",O82="Camión liviano (hasta 3.5 ton)"),6
,AND(M82="Gasolina",O82="Camión mediano"),7
,AND(M82="Gasolina",O82="Camión pesado"),8
,AND(M82="Gasolina",O82="Maquinaria"),9
,AND(M82="Gasolina",O82="Otro (especifique): "),10
,AND(M82="Diesel",O82="Vehículo Liviano (Sedán, Compacto)"),11
,AND(M82="Diesel",O82="Vehículo Liviano (SUV, Jeep, Station Wagon)"),12
,AND(M82="Diesel",O82="Utilitario, Furgón"),13
,AND(M82="Diesel",O82="Camioneta 4x2"),14
,AND(M82="Diesel",O82="Camioneta 4x4"),15
,AND(M82="Diesel",O82="Camión liviano (hasta 3.5 ton)"),16
,AND(M82="Diesel",O82="Camión mediano"),17
,AND(M82="Diesel",O82="Camión pesado"),18
,AND(M82="Diesel",O82="Maquinaria"),19
,AND(M82="Diesel",O82="Otro (especifique): "),20
,O82="Selecciona...",21),"")</f>
        <v/>
      </c>
      <c r="AA82" s="947" t="str">
        <f>IFERROR((ifs(Z82=1,Data!$D$100,Z82=2,Data!$D$101,Z82=3,Data!$D$102,Z82=4,Data!$D$103,Z82=5,Data!$D$104,Z82=6,Data!$D$105,Z82=7,Data!$D$106,Z82=8,Data!$D$107,Z82=9,Data!$D$108,Z82=10,Data!$D$109,Z82=11,Data!$D$110,Z82=12,Data!$D$111,Z82=13,Data!$D$112,Z82=14,Data!$D$113,Z82=15,Data!$D$114,Z82=16,Data!$D$115,Z82=17,Data!$D$116,Z82=18,Data!$D$117,Z82=19,Data!$D$118,Z82=20,Data!$D$119,Z82=21,Data!$D$120,Z82=0,Data!$D$121))*K82,"")</f>
        <v/>
      </c>
      <c r="AB82" s="947" t="str">
        <f>IFERROR((ifs(Z82=1,Data!$E$100,Z82=2,Data!$E$101,Z82=3,Data!$E$102,Z82=4,Data!$E$103,Z82=5,Data!$E$104,Z82=6,Data!$E$105,Z82=7,Data!$E$106,Z82=8,Data!$E$107,Z82=9,Data!$E$108,Z82=10,Data!$E$109,Z82=11,Data!$E$110,Z82=12,Data!$E$111,Z82=13,Data!$E$112,Z82=14,Data!$E$113,Z82=15,Data!$E$114,Z82=16,Data!$E$115,Z82=17,Data!$E$116,Z82=18,Data!$E$117,Z82=19,Data!$E$118,Z82=20,Data!$E$119,Z82=21,Data!$E$120,Z82=0,Data!$E$121))*K82/1000,"")</f>
        <v/>
      </c>
      <c r="AC82" s="948" t="str">
        <f>IFERROR((ifs(
Z82=1,Data!$G$100,
Z82=2,Data!$G$101,
Z82=3,Data!$G$102,
Z82=4,Data!$G$103,
Z82=5,Data!$G$104,
Z82=6,Data!$G$105,
Z82=7,Data!$G$106,
Z82=8,Data!$G$107,
Z82=9,Data!$G$108,
Z82=10,Data!G$109,
Z82=11,Data!G$110,
Z82=12,Data!G$111,
Z82=13,Data!$G$112,
Z82=14,Data!$G$113,
Z82=15,Data!$G$114,
Z82=16,Data!$G$115,
Z82=17,Data!$G$116,
Z82=18,Data!$G$117,
Z82=19,Data!$G$118,
Z82=20,Data!$G$119,
Z82=21,Data!$G$120,
Z82=0,Data!$G$121))
*K82/1000,"")</f>
        <v/>
      </c>
      <c r="AD82" s="949" t="str">
        <f>IFERROR((ifs(
Z82=1,Data!$H$100,
Z82=2,Data!$H$101,
Z82=3,Data!$H$102,
Z82=4,Data!$H$103,
Z82=5,Data!$H$104,
Z82=6,Data!$H$105,
Z82=7,Data!$H$106,
Z82=8,Data!$H$107,
Z82=9,Data!$H$108,
Z82=10,Data!H$109,
Z82=11,Data!H$110,
Z82=12,Data!H$111,
Z82=13,Data!$H$112,
Z82=14,Data!$H$113,
Z82=15,Data!$H$114,
Z82=16,Data!$H$115,
Z82=17,Data!$H$116,
Z82=18,Data!$H$117,
Z82=19,Data!$H$118,
Z82=20,Data!$H$119,
Z82=21,Data!$H$120,
Z82=0,Data!$H$121))*K82/1000,"")</f>
        <v/>
      </c>
      <c r="AE82" s="948" t="str">
        <f>IFERROR((ifs(
Z82=1,Data!$I$100,
Z82=2,Data!$I$101,
Z82=3,Data!$I$102,
Z82=4,Data!$I$103,
Z82=5,Data!$I$104,
Z82=6,Data!$I$105,
Z82=7,Data!$I$106,
Z82=8,Data!$I$107,
Z82=9,Data!$I$108,
Z82=10,Data!I$109,
Z82=11,Data!I$110,
Z82=12,Data!I$111,
Z82=13,Data!$I$112,
Z82=14,Data!$I$113,
Z82=15,Data!$I$114,
Z82=16,Data!$I$115,
Z82=17,Data!$I$116,
Z82=18,Data!$I$117,
Z82=19,Data!$I$118,
Z82=20,Data!$I$119,
Z82=21,Data!$I$120,
Z82=0,Data!$I$121)*K82/1000),"")</f>
        <v/>
      </c>
      <c r="AF82" s="947" t="str">
        <f>IFERROR((ifs(
Z82=1,Data!$J$100,
Z82=2,Data!$J$101,
Z82=3,Data!$J$102,
Z82=4,Data!$J$103,
Z82=5,Data!$J$104,
Z82=6,Data!$J$105,
Z82=7,Data!$J$106,
Z82=8,Data!$J$107,
Z82=9,Data!$J$108,
Z82=10,Data!J$109,
Z82=11,Data!J$110,
Z82=12,Data!J$111,
Z82=13,Data!J$112,
Z82=14,Data!$J$113,
Z82=15,Data!$J$114,
Z82=16,Data!$J$115,
Z82=17,Data!$J$116,
Z82=18,Data!$J$117,
Z82=19,Data!$J$118,
Z82=20,Data!$J$119,
Z82=21,Data!$J$120,
Z82=0,Data!$J$121)*K82),"")</f>
        <v/>
      </c>
      <c r="AG82" s="947" t="str">
        <f>IFERROR((ifs(
Z82=1,Data!$K$100,
Z82=2,Data!$K$101,
Z82=3,Data!$K$102,
Z82=4,Data!$K$103,
Z82=5,Data!$K$104,
Z82=6,Data!$K$105,
Z82=7,Data!$K$106,
Z82=8,Data!$K$107,
Z82=9,Data!$K$108,
Z82=10,Data!K$109,
Z82=11,Data!K$110,
Z82=12,Data!K$111,
Z82=13,Data!$K$112,
Z82=14,Data!$K$113,
Z82=15,Data!$K$114,
Z82=16,Data!$K$115,
Z82=17,Data!$K$116,
Z82=18,Data!$K$117,
Z82=19,Data!$K$118,
Z82=20,Data!$K$119,
Z82=21,Data!$K$120,
Z82=0,Data!$K$121)*K82),"")</f>
        <v/>
      </c>
      <c r="AH82" s="947" t="str">
        <f>IFERROR((ifs(
Z82=1,Data!$L$100,
Z82=2,Data!$L$101,
Z82=3,Data!$L$102,
Z82=4,Data!$L$103,
Z82=5,Data!$L$104,
Z82=6,Data!$L$105,
Z82=7,Data!$L$106,
Z82=8,Data!$L$107,
Z82=9,Data!$L$108,
Z82=10,Data!L$109,
Z82=11,Data!L$110,
Z82=12,Data!L$111,
Z82=13,Data!$L$112,
Z82=14,Data!$L$113,
Z82=15,Data!$L$114,
Z82=16,Data!$L$115,
Z82=17,Data!$L$116,
Z82=18,Data!$L$117,
Z82=19,Data!$L$118,
Z82=20,Data!$L$119,
Z82=21,Data!$L$120,
Z82=0,Data!$L$121)*K82),"")</f>
        <v/>
      </c>
      <c r="AI82" s="950" t="str">
        <f>'Registro Veh'!J94</f>
        <v/>
      </c>
      <c r="AJ82" s="950" t="str">
        <f>'Registro Veh'!M94</f>
        <v/>
      </c>
      <c r="AK82" s="951"/>
      <c r="AL82" s="951"/>
      <c r="AM82" s="951"/>
      <c r="AN82" s="951"/>
    </row>
    <row r="83">
      <c r="A83" s="941" t="str">
        <f>'Registro Veh'!B94</f>
        <v/>
      </c>
      <c r="B83" s="941" t="str">
        <f>Equipo!$F$2</f>
        <v>4.0</v>
      </c>
      <c r="C83" s="941" t="str">
        <f>Equipo!$E$14</f>
        <v/>
      </c>
      <c r="D83" s="941" t="str">
        <f>Equipo!$E$10</f>
        <v/>
      </c>
      <c r="E83" s="941" t="str">
        <f>'Registro Veh'!C94</f>
        <v/>
      </c>
      <c r="F83" s="941" t="str">
        <f>'Registro Veh'!D94</f>
        <v/>
      </c>
      <c r="G83" s="941" t="str">
        <f>'Registro Veh'!E94</f>
        <v/>
      </c>
      <c r="H83" s="941" t="str">
        <f>'Registro Veh'!F94</f>
        <v/>
      </c>
      <c r="I83" s="942" t="str">
        <f>'Registro Veh'!G94</f>
        <v/>
      </c>
      <c r="J83" s="942" t="str">
        <f>'Registro Veh'!I94</f>
        <v/>
      </c>
      <c r="K83" s="942" t="str">
        <f>'Registro Veh'!K94</f>
        <v/>
      </c>
      <c r="L83" s="942" t="str">
        <f>'Registro Veh'!L94</f>
        <v/>
      </c>
      <c r="M83" s="942" t="str">
        <f>'Registro Veh'!N94</f>
        <v/>
      </c>
      <c r="N83" s="943" t="str">
        <f>IFERROR(IFS(E83='BBDD R'!$F$2,'BBDD R'!$G$2,E83='BBDD R'!$F$3,'BBDD R'!$G$3,E83='BBDD R'!$F$4,'BBDD R'!$G$4,E83='BBDD R'!$F$5,'BBDD R'!$G$5,E83='BBDD R'!$F$6,'BBDD R'!$G$6,E83='BBDD R'!$F$7,'BBDD R'!$G$7),"")</f>
        <v/>
      </c>
      <c r="O83" s="943" t="str">
        <f>IFERROR(IFS(E83='BBDD R'!$F$2,'BBDD R'!$H$2,E83='BBDD R'!$F$3,'BBDD R'!$H$3,E83='BBDD R'!$F$4,'BBDD R'!$H$4,E83='BBDD R'!$F$5,'BBDD R'!$H$5,E83='BBDD R'!$F$6,'BBDD R'!$H$6,E83='BBDD R'!$F$7,'BBDD R'!$H$7),"")</f>
        <v/>
      </c>
      <c r="P83" s="944" t="str">
        <f>IFERROR(IFS(E83='BBDD R'!$F$2,'BBDD R'!$I$2,E83='BBDD R'!$F$3,'BBDD R'!$I$3,E83='BBDD R'!$F$4,'BBDD R'!$I$4,E83='BBDD R'!$F$5,'BBDD R'!$I$5,E83='BBDD R'!$F$6,'BBDD R'!$I$6,E83='BBDD R'!$F$7,'BBDD R'!$I$7),"")</f>
        <v/>
      </c>
      <c r="Q83" s="945" t="str">
        <f>IFERROR(IFS(E83='BBDD R'!$F$2,'BBDD R'!$J$2,E83='BBDD R'!$F$3,'BBDD R'!$J$3,E83='BBDD R'!$F$4,'BBDD R'!$J$4,E83='BBDD R'!$F$5,'BBDD R'!$J$5,E83='BBDD R'!$F$6,'BBDD R'!$J$6,E83='BBDD R'!$F$7,'BBDD R'!$J$7))</f>
        <v/>
      </c>
      <c r="R83" s="945" t="str">
        <f>IFERROR(IFS(E83='BBDD R'!$F$2,'BBDD R'!$K$2,E83='BBDD R'!$F$3,'BBDD R'!$K$3,E83='BBDD R'!$F$4,'BBDD R'!$K$4,E83='BBDD R'!$F$5,'BBDD R'!$K$5,E83='BBDD R'!$F$6,'BBDD R'!$K$6,E83='BBDD R'!$F$7,'BBDD R'!$K$7),"")</f>
        <v/>
      </c>
      <c r="S83" s="944" t="str">
        <f>IFERROR(IFS(E83='BBDD R'!$F$2,'BBDD R'!$L$2,E83='BBDD R'!$F$3,'BBDD R'!$L$3,E83='BBDD R'!$F$4,'BBDD R'!$L$4,E83='BBDD R'!$F$5,'BBDD R'!$L$5,E83='BBDD R'!$F$6,'BBDD R'!$L$6,E83='BBDD R'!$F$7,'BBDD R'!$L$7),"")</f>
        <v/>
      </c>
      <c r="T83" s="944" t="str">
        <f>IFERROR(IFS(E83='BBDD R'!$F$2,'BBDD R'!$M$2,E83='BBDD R'!$F$3,'BBDD R'!$M$3,E83='BBDD R'!$F$4,'BBDD R'!$M$4,E83='BBDD R'!$F$5,'BBDD R'!$M$5,E83='BBDD R'!$F$6,'BBDD R'!$M$6,E83='BBDD R'!$F$7,'BBDD R'!$M$7),"")</f>
        <v/>
      </c>
      <c r="U83" s="944" t="str">
        <f>IFERROR(IFS(E83='BBDD R'!$F$2,'BBDD R'!$N$2,E83='BBDD R'!$F$3,'BBDD R'!$N$3,E83='BBDD R'!$F$4,'BBDD R'!$N$4,E83='BBDD R'!$F$5,'BBDD R'!$N$5,E83='BBDD R'!$F$6,'BBDD R'!$N$6,E83='BBDD R'!$F$7,'BBDD R'!$N$7),"")</f>
        <v/>
      </c>
      <c r="V83" s="944" t="str">
        <f>IFERROR(IFS(E83='BBDD R'!$F$2,'BBDD R'!$O$2,E83='BBDD R'!$F$3,'BBDD R'!$O$3,E83='BBDD R'!$F$4,'BBDD R'!$O$4,E83='BBDD R'!$F$5,'BBDD R'!$O$5,E83='BBDD R'!$F$6,'BBDD R'!$O$6,E83='BBDD R'!$F$7,'BBDD R'!$O$7),"")</f>
        <v/>
      </c>
      <c r="W83" s="946" t="str">
        <f>IFERROR(IFS(E83='BBDD R'!$F$2,'BBDD R'!$P$2,E83='BBDD R'!$F$3,'BBDD R'!$P$3,E83='BBDD R'!$F$4,'BBDD R'!$P$4,E83='BBDD R'!$F$5,'BBDD R'!$P$5,E83='BBDD R'!$F$6,'BBDD R'!$P$6,E83='BBDD R'!$F$7,'BBDD R'!$P$7),"")</f>
        <v/>
      </c>
      <c r="X83" s="944" t="str">
        <f>IFERROR(IFS(E83='BBDD R'!$F$2,'BBDD R'!$Q$2,E83='BBDD R'!$F$3,'BBDD R'!$Q$3,E83='BBDD R'!$F$4,'BBDD R'!$Q$4,E83='BBDD R'!$F$5,'BBDD R'!$Q$5,E83='BBDD R'!$F$6,'BBDD R'!$Q$6,E83='BBDD R'!$F$7,'BBDD R'!$Q$7),"")</f>
        <v/>
      </c>
      <c r="Y83" s="944" t="str">
        <f>IFERROR(IFS(E83='BBDD R'!$F$2,'BBDD R'!$R$2,E83='BBDD R'!$F$3,'BBDD R'!$R$3,E83='BBDD R'!$F$4,'BBDD R'!$R$4,E83='BBDD R'!$F$5,'BBDD R'!$R$5,E83='BBDD R'!$F$6,'BBDD R'!$R$6,E83='BBDD R'!$F$7,'BBDD R'!$R$7),"")</f>
        <v/>
      </c>
      <c r="Z83" s="944" t="str">
        <f t="array" ref="Z83">IFERROR(ifs(AND(M83="Gasolina",O83="Vehículo Liviano (Sedán, Compacto)"),1
,AND(M83="Gasolina",O83="Vehículo Liviano (SUV, Jeep, Station Wagon)"),2
,AND(M83="Gasolina",O83="Utilitario, Furgón"),3
,AND(M83="Gasolina",O83="Camioneta 4x2"),4
,AND(M83="Gasolina",O83="Camioneta 4x4"),5
,AND(M83="Gasolina",O83="Camión liviano (hasta 3.5 ton)"),6
,AND(M83="Gasolina",O83="Camión mediano"),7
,AND(M83="Gasolina",O83="Camión pesado"),8
,AND(M83="Gasolina",O83="Maquinaria"),9
,AND(M83="Gasolina",O83="Otro (especifique): "),10
,AND(M83="Diesel",O83="Vehículo Liviano (Sedán, Compacto)"),11
,AND(M83="Diesel",O83="Vehículo Liviano (SUV, Jeep, Station Wagon)"),12
,AND(M83="Diesel",O83="Utilitario, Furgón"),13
,AND(M83="Diesel",O83="Camioneta 4x2"),14
,AND(M83="Diesel",O83="Camioneta 4x4"),15
,AND(M83="Diesel",O83="Camión liviano (hasta 3.5 ton)"),16
,AND(M83="Diesel",O83="Camión mediano"),17
,AND(M83="Diesel",O83="Camión pesado"),18
,AND(M83="Diesel",O83="Maquinaria"),19
,AND(M83="Diesel",O83="Otro (especifique): "),20
,O83="Selecciona...",21),"")</f>
        <v/>
      </c>
      <c r="AA83" s="947" t="str">
        <f>IFERROR((ifs(Z83=1,Data!$D$100,Z83=2,Data!$D$101,Z83=3,Data!$D$102,Z83=4,Data!$D$103,Z83=5,Data!$D$104,Z83=6,Data!$D$105,Z83=7,Data!$D$106,Z83=8,Data!$D$107,Z83=9,Data!$D$108,Z83=10,Data!$D$109,Z83=11,Data!$D$110,Z83=12,Data!$D$111,Z83=13,Data!$D$112,Z83=14,Data!$D$113,Z83=15,Data!$D$114,Z83=16,Data!$D$115,Z83=17,Data!$D$116,Z83=18,Data!$D$117,Z83=19,Data!$D$118,Z83=20,Data!$D$119,Z83=21,Data!$D$120,Z83=0,Data!$D$121))*K83,"")</f>
        <v/>
      </c>
      <c r="AB83" s="947" t="str">
        <f>IFERROR((ifs(Z83=1,Data!$E$100,Z83=2,Data!$E$101,Z83=3,Data!$E$102,Z83=4,Data!$E$103,Z83=5,Data!$E$104,Z83=6,Data!$E$105,Z83=7,Data!$E$106,Z83=8,Data!$E$107,Z83=9,Data!$E$108,Z83=10,Data!$E$109,Z83=11,Data!$E$110,Z83=12,Data!$E$111,Z83=13,Data!$E$112,Z83=14,Data!$E$113,Z83=15,Data!$E$114,Z83=16,Data!$E$115,Z83=17,Data!$E$116,Z83=18,Data!$E$117,Z83=19,Data!$E$118,Z83=20,Data!$E$119,Z83=21,Data!$E$120,Z83=0,Data!$E$121))*K83/1000,"")</f>
        <v/>
      </c>
      <c r="AC83" s="948" t="str">
        <f>IFERROR((ifs(
Z83=1,Data!$G$100,
Z83=2,Data!$G$101,
Z83=3,Data!$G$102,
Z83=4,Data!$G$103,
Z83=5,Data!$G$104,
Z83=6,Data!$G$105,
Z83=7,Data!$G$106,
Z83=8,Data!$G$107,
Z83=9,Data!$G$108,
Z83=10,Data!G$109,
Z83=11,Data!G$110,
Z83=12,Data!G$111,
Z83=13,Data!$G$112,
Z83=14,Data!$G$113,
Z83=15,Data!$G$114,
Z83=16,Data!$G$115,
Z83=17,Data!$G$116,
Z83=18,Data!$G$117,
Z83=19,Data!$G$118,
Z83=20,Data!$G$119,
Z83=21,Data!$G$120,
Z83=0,Data!$G$121))
*K83/1000,"")</f>
        <v/>
      </c>
      <c r="AD83" s="949" t="str">
        <f>IFERROR((ifs(
Z83=1,Data!$H$100,
Z83=2,Data!$H$101,
Z83=3,Data!$H$102,
Z83=4,Data!$H$103,
Z83=5,Data!$H$104,
Z83=6,Data!$H$105,
Z83=7,Data!$H$106,
Z83=8,Data!$H$107,
Z83=9,Data!$H$108,
Z83=10,Data!H$109,
Z83=11,Data!H$110,
Z83=12,Data!H$111,
Z83=13,Data!$H$112,
Z83=14,Data!$H$113,
Z83=15,Data!$H$114,
Z83=16,Data!$H$115,
Z83=17,Data!$H$116,
Z83=18,Data!$H$117,
Z83=19,Data!$H$118,
Z83=20,Data!$H$119,
Z83=21,Data!$H$120,
Z83=0,Data!$H$121))*K83/1000,"")</f>
        <v/>
      </c>
      <c r="AE83" s="948" t="str">
        <f>IFERROR((ifs(
Z83=1,Data!$I$100,
Z83=2,Data!$I$101,
Z83=3,Data!$I$102,
Z83=4,Data!$I$103,
Z83=5,Data!$I$104,
Z83=6,Data!$I$105,
Z83=7,Data!$I$106,
Z83=8,Data!$I$107,
Z83=9,Data!$I$108,
Z83=10,Data!I$109,
Z83=11,Data!I$110,
Z83=12,Data!I$111,
Z83=13,Data!$I$112,
Z83=14,Data!$I$113,
Z83=15,Data!$I$114,
Z83=16,Data!$I$115,
Z83=17,Data!$I$116,
Z83=18,Data!$I$117,
Z83=19,Data!$I$118,
Z83=20,Data!$I$119,
Z83=21,Data!$I$120,
Z83=0,Data!$I$121)*K83/1000),"")</f>
        <v/>
      </c>
      <c r="AF83" s="947" t="str">
        <f>IFERROR((ifs(
Z83=1,Data!$J$100,
Z83=2,Data!$J$101,
Z83=3,Data!$J$102,
Z83=4,Data!$J$103,
Z83=5,Data!$J$104,
Z83=6,Data!$J$105,
Z83=7,Data!$J$106,
Z83=8,Data!$J$107,
Z83=9,Data!$J$108,
Z83=10,Data!J$109,
Z83=11,Data!J$110,
Z83=12,Data!J$111,
Z83=13,Data!J$112,
Z83=14,Data!$J$113,
Z83=15,Data!$J$114,
Z83=16,Data!$J$115,
Z83=17,Data!$J$116,
Z83=18,Data!$J$117,
Z83=19,Data!$J$118,
Z83=20,Data!$J$119,
Z83=21,Data!$J$120,
Z83=0,Data!$J$121)*K83),"")</f>
        <v/>
      </c>
      <c r="AG83" s="947" t="str">
        <f>IFERROR((ifs(
Z83=1,Data!$K$100,
Z83=2,Data!$K$101,
Z83=3,Data!$K$102,
Z83=4,Data!$K$103,
Z83=5,Data!$K$104,
Z83=6,Data!$K$105,
Z83=7,Data!$K$106,
Z83=8,Data!$K$107,
Z83=9,Data!$K$108,
Z83=10,Data!K$109,
Z83=11,Data!K$110,
Z83=12,Data!K$111,
Z83=13,Data!$K$112,
Z83=14,Data!$K$113,
Z83=15,Data!$K$114,
Z83=16,Data!$K$115,
Z83=17,Data!$K$116,
Z83=18,Data!$K$117,
Z83=19,Data!$K$118,
Z83=20,Data!$K$119,
Z83=21,Data!$K$120,
Z83=0,Data!$K$121)*K83),"")</f>
        <v/>
      </c>
      <c r="AH83" s="947" t="str">
        <f>IFERROR((ifs(
Z83=1,Data!$L$100,
Z83=2,Data!$L$101,
Z83=3,Data!$L$102,
Z83=4,Data!$L$103,
Z83=5,Data!$L$104,
Z83=6,Data!$L$105,
Z83=7,Data!$L$106,
Z83=8,Data!$L$107,
Z83=9,Data!$L$108,
Z83=10,Data!L$109,
Z83=11,Data!L$110,
Z83=12,Data!L$111,
Z83=13,Data!$L$112,
Z83=14,Data!$L$113,
Z83=15,Data!$L$114,
Z83=16,Data!$L$115,
Z83=17,Data!$L$116,
Z83=18,Data!$L$117,
Z83=19,Data!$L$118,
Z83=20,Data!$L$119,
Z83=21,Data!$L$120,
Z83=0,Data!$L$121)*K83),"")</f>
        <v/>
      </c>
      <c r="AI83" s="950" t="str">
        <f>'Registro Veh'!J95</f>
        <v/>
      </c>
      <c r="AJ83" s="950" t="str">
        <f>'Registro Veh'!M95</f>
        <v/>
      </c>
      <c r="AK83" s="951"/>
      <c r="AL83" s="951"/>
      <c r="AM83" s="951"/>
      <c r="AN83" s="951"/>
    </row>
    <row r="84">
      <c r="A84" s="941" t="str">
        <f>'Registro Veh'!B95</f>
        <v/>
      </c>
      <c r="B84" s="941" t="str">
        <f>Equipo!$F$2</f>
        <v>4.0</v>
      </c>
      <c r="C84" s="941" t="str">
        <f>Equipo!$E$14</f>
        <v/>
      </c>
      <c r="D84" s="941" t="str">
        <f>Equipo!$E$10</f>
        <v/>
      </c>
      <c r="E84" s="941" t="str">
        <f>'Registro Veh'!C95</f>
        <v/>
      </c>
      <c r="F84" s="941" t="str">
        <f>'Registro Veh'!D95</f>
        <v/>
      </c>
      <c r="G84" s="941" t="str">
        <f>'Registro Veh'!E95</f>
        <v/>
      </c>
      <c r="H84" s="941" t="str">
        <f>'Registro Veh'!F95</f>
        <v/>
      </c>
      <c r="I84" s="942" t="str">
        <f>'Registro Veh'!G95</f>
        <v/>
      </c>
      <c r="J84" s="942" t="str">
        <f>'Registro Veh'!I95</f>
        <v/>
      </c>
      <c r="K84" s="942" t="str">
        <f>'Registro Veh'!K95</f>
        <v/>
      </c>
      <c r="L84" s="942" t="str">
        <f>'Registro Veh'!L95</f>
        <v/>
      </c>
      <c r="M84" s="942" t="str">
        <f>'Registro Veh'!N95</f>
        <v/>
      </c>
      <c r="N84" s="943" t="str">
        <f>IFERROR(IFS(E84='BBDD R'!$F$2,'BBDD R'!$G$2,E84='BBDD R'!$F$3,'BBDD R'!$G$3,E84='BBDD R'!$F$4,'BBDD R'!$G$4,E84='BBDD R'!$F$5,'BBDD R'!$G$5,E84='BBDD R'!$F$6,'BBDD R'!$G$6,E84='BBDD R'!$F$7,'BBDD R'!$G$7),"")</f>
        <v/>
      </c>
      <c r="O84" s="943" t="str">
        <f>IFERROR(IFS(E84='BBDD R'!$F$2,'BBDD R'!$H$2,E84='BBDD R'!$F$3,'BBDD R'!$H$3,E84='BBDD R'!$F$4,'BBDD R'!$H$4,E84='BBDD R'!$F$5,'BBDD R'!$H$5,E84='BBDD R'!$F$6,'BBDD R'!$H$6,E84='BBDD R'!$F$7,'BBDD R'!$H$7),"")</f>
        <v/>
      </c>
      <c r="P84" s="944" t="str">
        <f>IFERROR(IFS(E84='BBDD R'!$F$2,'BBDD R'!$I$2,E84='BBDD R'!$F$3,'BBDD R'!$I$3,E84='BBDD R'!$F$4,'BBDD R'!$I$4,E84='BBDD R'!$F$5,'BBDD R'!$I$5,E84='BBDD R'!$F$6,'BBDD R'!$I$6,E84='BBDD R'!$F$7,'BBDD R'!$I$7),"")</f>
        <v/>
      </c>
      <c r="Q84" s="945" t="str">
        <f>IFERROR(IFS(E84='BBDD R'!$F$2,'BBDD R'!$J$2,E84='BBDD R'!$F$3,'BBDD R'!$J$3,E84='BBDD R'!$F$4,'BBDD R'!$J$4,E84='BBDD R'!$F$5,'BBDD R'!$J$5,E84='BBDD R'!$F$6,'BBDD R'!$J$6,E84='BBDD R'!$F$7,'BBDD R'!$J$7))</f>
        <v/>
      </c>
      <c r="R84" s="945" t="str">
        <f>IFERROR(IFS(E84='BBDD R'!$F$2,'BBDD R'!$K$2,E84='BBDD R'!$F$3,'BBDD R'!$K$3,E84='BBDD R'!$F$4,'BBDD R'!$K$4,E84='BBDD R'!$F$5,'BBDD R'!$K$5,E84='BBDD R'!$F$6,'BBDD R'!$K$6,E84='BBDD R'!$F$7,'BBDD R'!$K$7),"")</f>
        <v/>
      </c>
      <c r="S84" s="944" t="str">
        <f>IFERROR(IFS(E84='BBDD R'!$F$2,'BBDD R'!$L$2,E84='BBDD R'!$F$3,'BBDD R'!$L$3,E84='BBDD R'!$F$4,'BBDD R'!$L$4,E84='BBDD R'!$F$5,'BBDD R'!$L$5,E84='BBDD R'!$F$6,'BBDD R'!$L$6,E84='BBDD R'!$F$7,'BBDD R'!$L$7),"")</f>
        <v/>
      </c>
      <c r="T84" s="944" t="str">
        <f>IFERROR(IFS(E84='BBDD R'!$F$2,'BBDD R'!$M$2,E84='BBDD R'!$F$3,'BBDD R'!$M$3,E84='BBDD R'!$F$4,'BBDD R'!$M$4,E84='BBDD R'!$F$5,'BBDD R'!$M$5,E84='BBDD R'!$F$6,'BBDD R'!$M$6,E84='BBDD R'!$F$7,'BBDD R'!$M$7),"")</f>
        <v/>
      </c>
      <c r="U84" s="944" t="str">
        <f>IFERROR(IFS(E84='BBDD R'!$F$2,'BBDD R'!$N$2,E84='BBDD R'!$F$3,'BBDD R'!$N$3,E84='BBDD R'!$F$4,'BBDD R'!$N$4,E84='BBDD R'!$F$5,'BBDD R'!$N$5,E84='BBDD R'!$F$6,'BBDD R'!$N$6,E84='BBDD R'!$F$7,'BBDD R'!$N$7),"")</f>
        <v/>
      </c>
      <c r="V84" s="944" t="str">
        <f>IFERROR(IFS(E84='BBDD R'!$F$2,'BBDD R'!$O$2,E84='BBDD R'!$F$3,'BBDD R'!$O$3,E84='BBDD R'!$F$4,'BBDD R'!$O$4,E84='BBDD R'!$F$5,'BBDD R'!$O$5,E84='BBDD R'!$F$6,'BBDD R'!$O$6,E84='BBDD R'!$F$7,'BBDD R'!$O$7),"")</f>
        <v/>
      </c>
      <c r="W84" s="946" t="str">
        <f>IFERROR(IFS(E84='BBDD R'!$F$2,'BBDD R'!$P$2,E84='BBDD R'!$F$3,'BBDD R'!$P$3,E84='BBDD R'!$F$4,'BBDD R'!$P$4,E84='BBDD R'!$F$5,'BBDD R'!$P$5,E84='BBDD R'!$F$6,'BBDD R'!$P$6,E84='BBDD R'!$F$7,'BBDD R'!$P$7),"")</f>
        <v/>
      </c>
      <c r="X84" s="944" t="str">
        <f>IFERROR(IFS(E84='BBDD R'!$F$2,'BBDD R'!$Q$2,E84='BBDD R'!$F$3,'BBDD R'!$Q$3,E84='BBDD R'!$F$4,'BBDD R'!$Q$4,E84='BBDD R'!$F$5,'BBDD R'!$Q$5,E84='BBDD R'!$F$6,'BBDD R'!$Q$6,E84='BBDD R'!$F$7,'BBDD R'!$Q$7),"")</f>
        <v/>
      </c>
      <c r="Y84" s="944" t="str">
        <f>IFERROR(IFS(E84='BBDD R'!$F$2,'BBDD R'!$R$2,E84='BBDD R'!$F$3,'BBDD R'!$R$3,E84='BBDD R'!$F$4,'BBDD R'!$R$4,E84='BBDD R'!$F$5,'BBDD R'!$R$5,E84='BBDD R'!$F$6,'BBDD R'!$R$6,E84='BBDD R'!$F$7,'BBDD R'!$R$7),"")</f>
        <v/>
      </c>
      <c r="Z84" s="944" t="str">
        <f t="array" ref="Z84">IFERROR(ifs(AND(M84="Gasolina",O84="Vehículo Liviano (Sedán, Compacto)"),1
,AND(M84="Gasolina",O84="Vehículo Liviano (SUV, Jeep, Station Wagon)"),2
,AND(M84="Gasolina",O84="Utilitario, Furgón"),3
,AND(M84="Gasolina",O84="Camioneta 4x2"),4
,AND(M84="Gasolina",O84="Camioneta 4x4"),5
,AND(M84="Gasolina",O84="Camión liviano (hasta 3.5 ton)"),6
,AND(M84="Gasolina",O84="Camión mediano"),7
,AND(M84="Gasolina",O84="Camión pesado"),8
,AND(M84="Gasolina",O84="Maquinaria"),9
,AND(M84="Gasolina",O84="Otro (especifique): "),10
,AND(M84="Diesel",O84="Vehículo Liviano (Sedán, Compacto)"),11
,AND(M84="Diesel",O84="Vehículo Liviano (SUV, Jeep, Station Wagon)"),12
,AND(M84="Diesel",O84="Utilitario, Furgón"),13
,AND(M84="Diesel",O84="Camioneta 4x2"),14
,AND(M84="Diesel",O84="Camioneta 4x4"),15
,AND(M84="Diesel",O84="Camión liviano (hasta 3.5 ton)"),16
,AND(M84="Diesel",O84="Camión mediano"),17
,AND(M84="Diesel",O84="Camión pesado"),18
,AND(M84="Diesel",O84="Maquinaria"),19
,AND(M84="Diesel",O84="Otro (especifique): "),20
,O84="Selecciona...",21),"")</f>
        <v/>
      </c>
      <c r="AA84" s="947" t="str">
        <f>IFERROR((ifs(Z84=1,Data!$D$100,Z84=2,Data!$D$101,Z84=3,Data!$D$102,Z84=4,Data!$D$103,Z84=5,Data!$D$104,Z84=6,Data!$D$105,Z84=7,Data!$D$106,Z84=8,Data!$D$107,Z84=9,Data!$D$108,Z84=10,Data!$D$109,Z84=11,Data!$D$110,Z84=12,Data!$D$111,Z84=13,Data!$D$112,Z84=14,Data!$D$113,Z84=15,Data!$D$114,Z84=16,Data!$D$115,Z84=17,Data!$D$116,Z84=18,Data!$D$117,Z84=19,Data!$D$118,Z84=20,Data!$D$119,Z84=21,Data!$D$120,Z84=0,Data!$D$121))*K84,"")</f>
        <v/>
      </c>
      <c r="AB84" s="947" t="str">
        <f>IFERROR((ifs(Z84=1,Data!$E$100,Z84=2,Data!$E$101,Z84=3,Data!$E$102,Z84=4,Data!$E$103,Z84=5,Data!$E$104,Z84=6,Data!$E$105,Z84=7,Data!$E$106,Z84=8,Data!$E$107,Z84=9,Data!$E$108,Z84=10,Data!$E$109,Z84=11,Data!$E$110,Z84=12,Data!$E$111,Z84=13,Data!$E$112,Z84=14,Data!$E$113,Z84=15,Data!$E$114,Z84=16,Data!$E$115,Z84=17,Data!$E$116,Z84=18,Data!$E$117,Z84=19,Data!$E$118,Z84=20,Data!$E$119,Z84=21,Data!$E$120,Z84=0,Data!$E$121))*K84/1000,"")</f>
        <v/>
      </c>
      <c r="AC84" s="948" t="str">
        <f>IFERROR((ifs(
Z84=1,Data!$G$100,
Z84=2,Data!$G$101,
Z84=3,Data!$G$102,
Z84=4,Data!$G$103,
Z84=5,Data!$G$104,
Z84=6,Data!$G$105,
Z84=7,Data!$G$106,
Z84=8,Data!$G$107,
Z84=9,Data!$G$108,
Z84=10,Data!G$109,
Z84=11,Data!G$110,
Z84=12,Data!G$111,
Z84=13,Data!$G$112,
Z84=14,Data!$G$113,
Z84=15,Data!$G$114,
Z84=16,Data!$G$115,
Z84=17,Data!$G$116,
Z84=18,Data!$G$117,
Z84=19,Data!$G$118,
Z84=20,Data!$G$119,
Z84=21,Data!$G$120,
Z84=0,Data!$G$121))
*K84/1000,"")</f>
        <v/>
      </c>
      <c r="AD84" s="949" t="str">
        <f>IFERROR((ifs(
Z84=1,Data!$H$100,
Z84=2,Data!$H$101,
Z84=3,Data!$H$102,
Z84=4,Data!$H$103,
Z84=5,Data!$H$104,
Z84=6,Data!$H$105,
Z84=7,Data!$H$106,
Z84=8,Data!$H$107,
Z84=9,Data!$H$108,
Z84=10,Data!H$109,
Z84=11,Data!H$110,
Z84=12,Data!H$111,
Z84=13,Data!$H$112,
Z84=14,Data!$H$113,
Z84=15,Data!$H$114,
Z84=16,Data!$H$115,
Z84=17,Data!$H$116,
Z84=18,Data!$H$117,
Z84=19,Data!$H$118,
Z84=20,Data!$H$119,
Z84=21,Data!$H$120,
Z84=0,Data!$H$121))*K84/1000,"")</f>
        <v/>
      </c>
      <c r="AE84" s="948" t="str">
        <f>IFERROR((ifs(
Z84=1,Data!$I$100,
Z84=2,Data!$I$101,
Z84=3,Data!$I$102,
Z84=4,Data!$I$103,
Z84=5,Data!$I$104,
Z84=6,Data!$I$105,
Z84=7,Data!$I$106,
Z84=8,Data!$I$107,
Z84=9,Data!$I$108,
Z84=10,Data!I$109,
Z84=11,Data!I$110,
Z84=12,Data!I$111,
Z84=13,Data!$I$112,
Z84=14,Data!$I$113,
Z84=15,Data!$I$114,
Z84=16,Data!$I$115,
Z84=17,Data!$I$116,
Z84=18,Data!$I$117,
Z84=19,Data!$I$118,
Z84=20,Data!$I$119,
Z84=21,Data!$I$120,
Z84=0,Data!$I$121)*K84/1000),"")</f>
        <v/>
      </c>
      <c r="AF84" s="947" t="str">
        <f>IFERROR((ifs(
Z84=1,Data!$J$100,
Z84=2,Data!$J$101,
Z84=3,Data!$J$102,
Z84=4,Data!$J$103,
Z84=5,Data!$J$104,
Z84=6,Data!$J$105,
Z84=7,Data!$J$106,
Z84=8,Data!$J$107,
Z84=9,Data!$J$108,
Z84=10,Data!J$109,
Z84=11,Data!J$110,
Z84=12,Data!J$111,
Z84=13,Data!J$112,
Z84=14,Data!$J$113,
Z84=15,Data!$J$114,
Z84=16,Data!$J$115,
Z84=17,Data!$J$116,
Z84=18,Data!$J$117,
Z84=19,Data!$J$118,
Z84=20,Data!$J$119,
Z84=21,Data!$J$120,
Z84=0,Data!$J$121)*K84),"")</f>
        <v/>
      </c>
      <c r="AG84" s="947" t="str">
        <f>IFERROR((ifs(
Z84=1,Data!$K$100,
Z84=2,Data!$K$101,
Z84=3,Data!$K$102,
Z84=4,Data!$K$103,
Z84=5,Data!$K$104,
Z84=6,Data!$K$105,
Z84=7,Data!$K$106,
Z84=8,Data!$K$107,
Z84=9,Data!$K$108,
Z84=10,Data!K$109,
Z84=11,Data!K$110,
Z84=12,Data!K$111,
Z84=13,Data!$K$112,
Z84=14,Data!$K$113,
Z84=15,Data!$K$114,
Z84=16,Data!$K$115,
Z84=17,Data!$K$116,
Z84=18,Data!$K$117,
Z84=19,Data!$K$118,
Z84=20,Data!$K$119,
Z84=21,Data!$K$120,
Z84=0,Data!$K$121)*K84),"")</f>
        <v/>
      </c>
      <c r="AH84" s="947" t="str">
        <f>IFERROR((ifs(
Z84=1,Data!$L$100,
Z84=2,Data!$L$101,
Z84=3,Data!$L$102,
Z84=4,Data!$L$103,
Z84=5,Data!$L$104,
Z84=6,Data!$L$105,
Z84=7,Data!$L$106,
Z84=8,Data!$L$107,
Z84=9,Data!$L$108,
Z84=10,Data!L$109,
Z84=11,Data!L$110,
Z84=12,Data!L$111,
Z84=13,Data!$L$112,
Z84=14,Data!$L$113,
Z84=15,Data!$L$114,
Z84=16,Data!$L$115,
Z84=17,Data!$L$116,
Z84=18,Data!$L$117,
Z84=19,Data!$L$118,
Z84=20,Data!$L$119,
Z84=21,Data!$L$120,
Z84=0,Data!$L$121)*K84),"")</f>
        <v/>
      </c>
      <c r="AI84" s="950" t="str">
        <f>'Registro Veh'!J96</f>
        <v/>
      </c>
      <c r="AJ84" s="950" t="str">
        <f>'Registro Veh'!M96</f>
        <v/>
      </c>
      <c r="AK84" s="951"/>
      <c r="AL84" s="951"/>
      <c r="AM84" s="951"/>
      <c r="AN84" s="951"/>
    </row>
    <row r="85">
      <c r="A85" s="941" t="str">
        <f>'Registro Veh'!B96</f>
        <v/>
      </c>
      <c r="B85" s="941" t="str">
        <f>Equipo!$F$2</f>
        <v>4.0</v>
      </c>
      <c r="C85" s="941" t="str">
        <f>Equipo!$E$14</f>
        <v/>
      </c>
      <c r="D85" s="941" t="str">
        <f>Equipo!$E$10</f>
        <v/>
      </c>
      <c r="E85" s="941" t="str">
        <f>'Registro Veh'!C96</f>
        <v/>
      </c>
      <c r="F85" s="941" t="str">
        <f>'Registro Veh'!D96</f>
        <v/>
      </c>
      <c r="G85" s="941" t="str">
        <f>'Registro Veh'!E96</f>
        <v/>
      </c>
      <c r="H85" s="941" t="str">
        <f>'Registro Veh'!F96</f>
        <v/>
      </c>
      <c r="I85" s="942" t="str">
        <f>'Registro Veh'!G96</f>
        <v/>
      </c>
      <c r="J85" s="942" t="str">
        <f>'Registro Veh'!I96</f>
        <v/>
      </c>
      <c r="K85" s="942" t="str">
        <f>'Registro Veh'!K96</f>
        <v/>
      </c>
      <c r="L85" s="942" t="str">
        <f>'Registro Veh'!L96</f>
        <v/>
      </c>
      <c r="M85" s="942" t="str">
        <f>'Registro Veh'!N96</f>
        <v/>
      </c>
      <c r="N85" s="943" t="str">
        <f>IFERROR(IFS(E85='BBDD R'!$F$2,'BBDD R'!$G$2,E85='BBDD R'!$F$3,'BBDD R'!$G$3,E85='BBDD R'!$F$4,'BBDD R'!$G$4,E85='BBDD R'!$F$5,'BBDD R'!$G$5,E85='BBDD R'!$F$6,'BBDD R'!$G$6,E85='BBDD R'!$F$7,'BBDD R'!$G$7),"")</f>
        <v/>
      </c>
      <c r="O85" s="943" t="str">
        <f>IFERROR(IFS(E85='BBDD R'!$F$2,'BBDD R'!$H$2,E85='BBDD R'!$F$3,'BBDD R'!$H$3,E85='BBDD R'!$F$4,'BBDD R'!$H$4,E85='BBDD R'!$F$5,'BBDD R'!$H$5,E85='BBDD R'!$F$6,'BBDD R'!$H$6,E85='BBDD R'!$F$7,'BBDD R'!$H$7),"")</f>
        <v/>
      </c>
      <c r="P85" s="944" t="str">
        <f>IFERROR(IFS(E85='BBDD R'!$F$2,'BBDD R'!$I$2,E85='BBDD R'!$F$3,'BBDD R'!$I$3,E85='BBDD R'!$F$4,'BBDD R'!$I$4,E85='BBDD R'!$F$5,'BBDD R'!$I$5,E85='BBDD R'!$F$6,'BBDD R'!$I$6,E85='BBDD R'!$F$7,'BBDD R'!$I$7),"")</f>
        <v/>
      </c>
      <c r="Q85" s="945" t="str">
        <f>IFERROR(IFS(E85='BBDD R'!$F$2,'BBDD R'!$J$2,E85='BBDD R'!$F$3,'BBDD R'!$J$3,E85='BBDD R'!$F$4,'BBDD R'!$J$4,E85='BBDD R'!$F$5,'BBDD R'!$J$5,E85='BBDD R'!$F$6,'BBDD R'!$J$6,E85='BBDD R'!$F$7,'BBDD R'!$J$7))</f>
        <v/>
      </c>
      <c r="R85" s="945" t="str">
        <f>IFERROR(IFS(E85='BBDD R'!$F$2,'BBDD R'!$K$2,E85='BBDD R'!$F$3,'BBDD R'!$K$3,E85='BBDD R'!$F$4,'BBDD R'!$K$4,E85='BBDD R'!$F$5,'BBDD R'!$K$5,E85='BBDD R'!$F$6,'BBDD R'!$K$6,E85='BBDD R'!$F$7,'BBDD R'!$K$7),"")</f>
        <v/>
      </c>
      <c r="S85" s="944" t="str">
        <f>IFERROR(IFS(E85='BBDD R'!$F$2,'BBDD R'!$L$2,E85='BBDD R'!$F$3,'BBDD R'!$L$3,E85='BBDD R'!$F$4,'BBDD R'!$L$4,E85='BBDD R'!$F$5,'BBDD R'!$L$5,E85='BBDD R'!$F$6,'BBDD R'!$L$6,E85='BBDD R'!$F$7,'BBDD R'!$L$7),"")</f>
        <v/>
      </c>
      <c r="T85" s="944" t="str">
        <f>IFERROR(IFS(E85='BBDD R'!$F$2,'BBDD R'!$M$2,E85='BBDD R'!$F$3,'BBDD R'!$M$3,E85='BBDD R'!$F$4,'BBDD R'!$M$4,E85='BBDD R'!$F$5,'BBDD R'!$M$5,E85='BBDD R'!$F$6,'BBDD R'!$M$6,E85='BBDD R'!$F$7,'BBDD R'!$M$7),"")</f>
        <v/>
      </c>
      <c r="U85" s="944" t="str">
        <f>IFERROR(IFS(E85='BBDD R'!$F$2,'BBDD R'!$N$2,E85='BBDD R'!$F$3,'BBDD R'!$N$3,E85='BBDD R'!$F$4,'BBDD R'!$N$4,E85='BBDD R'!$F$5,'BBDD R'!$N$5,E85='BBDD R'!$F$6,'BBDD R'!$N$6,E85='BBDD R'!$F$7,'BBDD R'!$N$7),"")</f>
        <v/>
      </c>
      <c r="V85" s="944" t="str">
        <f>IFERROR(IFS(E85='BBDD R'!$F$2,'BBDD R'!$O$2,E85='BBDD R'!$F$3,'BBDD R'!$O$3,E85='BBDD R'!$F$4,'BBDD R'!$O$4,E85='BBDD R'!$F$5,'BBDD R'!$O$5,E85='BBDD R'!$F$6,'BBDD R'!$O$6,E85='BBDD R'!$F$7,'BBDD R'!$O$7),"")</f>
        <v/>
      </c>
      <c r="W85" s="946" t="str">
        <f>IFERROR(IFS(E85='BBDD R'!$F$2,'BBDD R'!$P$2,E85='BBDD R'!$F$3,'BBDD R'!$P$3,E85='BBDD R'!$F$4,'BBDD R'!$P$4,E85='BBDD R'!$F$5,'BBDD R'!$P$5,E85='BBDD R'!$F$6,'BBDD R'!$P$6,E85='BBDD R'!$F$7,'BBDD R'!$P$7),"")</f>
        <v/>
      </c>
      <c r="X85" s="944" t="str">
        <f>IFERROR(IFS(E85='BBDD R'!$F$2,'BBDD R'!$Q$2,E85='BBDD R'!$F$3,'BBDD R'!$Q$3,E85='BBDD R'!$F$4,'BBDD R'!$Q$4,E85='BBDD R'!$F$5,'BBDD R'!$Q$5,E85='BBDD R'!$F$6,'BBDD R'!$Q$6,E85='BBDD R'!$F$7,'BBDD R'!$Q$7),"")</f>
        <v/>
      </c>
      <c r="Y85" s="944" t="str">
        <f>IFERROR(IFS(E85='BBDD R'!$F$2,'BBDD R'!$R$2,E85='BBDD R'!$F$3,'BBDD R'!$R$3,E85='BBDD R'!$F$4,'BBDD R'!$R$4,E85='BBDD R'!$F$5,'BBDD R'!$R$5,E85='BBDD R'!$F$6,'BBDD R'!$R$6,E85='BBDD R'!$F$7,'BBDD R'!$R$7),"")</f>
        <v/>
      </c>
      <c r="Z85" s="944" t="str">
        <f t="array" ref="Z85">IFERROR(ifs(AND(M85="Gasolina",O85="Vehículo Liviano (Sedán, Compacto)"),1
,AND(M85="Gasolina",O85="Vehículo Liviano (SUV, Jeep, Station Wagon)"),2
,AND(M85="Gasolina",O85="Utilitario, Furgón"),3
,AND(M85="Gasolina",O85="Camioneta 4x2"),4
,AND(M85="Gasolina",O85="Camioneta 4x4"),5
,AND(M85="Gasolina",O85="Camión liviano (hasta 3.5 ton)"),6
,AND(M85="Gasolina",O85="Camión mediano"),7
,AND(M85="Gasolina",O85="Camión pesado"),8
,AND(M85="Gasolina",O85="Maquinaria"),9
,AND(M85="Gasolina",O85="Otro (especifique): "),10
,AND(M85="Diesel",O85="Vehículo Liviano (Sedán, Compacto)"),11
,AND(M85="Diesel",O85="Vehículo Liviano (SUV, Jeep, Station Wagon)"),12
,AND(M85="Diesel",O85="Utilitario, Furgón"),13
,AND(M85="Diesel",O85="Camioneta 4x2"),14
,AND(M85="Diesel",O85="Camioneta 4x4"),15
,AND(M85="Diesel",O85="Camión liviano (hasta 3.5 ton)"),16
,AND(M85="Diesel",O85="Camión mediano"),17
,AND(M85="Diesel",O85="Camión pesado"),18
,AND(M85="Diesel",O85="Maquinaria"),19
,AND(M85="Diesel",O85="Otro (especifique): "),20
,O85="Selecciona...",21),"")</f>
        <v/>
      </c>
      <c r="AA85" s="947" t="str">
        <f>IFERROR((ifs(Z85=1,Data!$D$100,Z85=2,Data!$D$101,Z85=3,Data!$D$102,Z85=4,Data!$D$103,Z85=5,Data!$D$104,Z85=6,Data!$D$105,Z85=7,Data!$D$106,Z85=8,Data!$D$107,Z85=9,Data!$D$108,Z85=10,Data!$D$109,Z85=11,Data!$D$110,Z85=12,Data!$D$111,Z85=13,Data!$D$112,Z85=14,Data!$D$113,Z85=15,Data!$D$114,Z85=16,Data!$D$115,Z85=17,Data!$D$116,Z85=18,Data!$D$117,Z85=19,Data!$D$118,Z85=20,Data!$D$119,Z85=21,Data!$D$120,Z85=0,Data!$D$121))*K85,"")</f>
        <v/>
      </c>
      <c r="AB85" s="947" t="str">
        <f>IFERROR((ifs(Z85=1,Data!$E$100,Z85=2,Data!$E$101,Z85=3,Data!$E$102,Z85=4,Data!$E$103,Z85=5,Data!$E$104,Z85=6,Data!$E$105,Z85=7,Data!$E$106,Z85=8,Data!$E$107,Z85=9,Data!$E$108,Z85=10,Data!$E$109,Z85=11,Data!$E$110,Z85=12,Data!$E$111,Z85=13,Data!$E$112,Z85=14,Data!$E$113,Z85=15,Data!$E$114,Z85=16,Data!$E$115,Z85=17,Data!$E$116,Z85=18,Data!$E$117,Z85=19,Data!$E$118,Z85=20,Data!$E$119,Z85=21,Data!$E$120,Z85=0,Data!$E$121))*K85/1000,"")</f>
        <v/>
      </c>
      <c r="AC85" s="948" t="str">
        <f>IFERROR((ifs(
Z85=1,Data!$G$100,
Z85=2,Data!$G$101,
Z85=3,Data!$G$102,
Z85=4,Data!$G$103,
Z85=5,Data!$G$104,
Z85=6,Data!$G$105,
Z85=7,Data!$G$106,
Z85=8,Data!$G$107,
Z85=9,Data!$G$108,
Z85=10,Data!G$109,
Z85=11,Data!G$110,
Z85=12,Data!G$111,
Z85=13,Data!$G$112,
Z85=14,Data!$G$113,
Z85=15,Data!$G$114,
Z85=16,Data!$G$115,
Z85=17,Data!$G$116,
Z85=18,Data!$G$117,
Z85=19,Data!$G$118,
Z85=20,Data!$G$119,
Z85=21,Data!$G$120,
Z85=0,Data!$G$121))
*K85/1000,"")</f>
        <v/>
      </c>
      <c r="AD85" s="949" t="str">
        <f>IFERROR((ifs(
Z85=1,Data!$H$100,
Z85=2,Data!$H$101,
Z85=3,Data!$H$102,
Z85=4,Data!$H$103,
Z85=5,Data!$H$104,
Z85=6,Data!$H$105,
Z85=7,Data!$H$106,
Z85=8,Data!$H$107,
Z85=9,Data!$H$108,
Z85=10,Data!H$109,
Z85=11,Data!H$110,
Z85=12,Data!H$111,
Z85=13,Data!$H$112,
Z85=14,Data!$H$113,
Z85=15,Data!$H$114,
Z85=16,Data!$H$115,
Z85=17,Data!$H$116,
Z85=18,Data!$H$117,
Z85=19,Data!$H$118,
Z85=20,Data!$H$119,
Z85=21,Data!$H$120,
Z85=0,Data!$H$121))*K85/1000,"")</f>
        <v/>
      </c>
      <c r="AE85" s="948" t="str">
        <f>IFERROR((ifs(
Z85=1,Data!$I$100,
Z85=2,Data!$I$101,
Z85=3,Data!$I$102,
Z85=4,Data!$I$103,
Z85=5,Data!$I$104,
Z85=6,Data!$I$105,
Z85=7,Data!$I$106,
Z85=8,Data!$I$107,
Z85=9,Data!$I$108,
Z85=10,Data!I$109,
Z85=11,Data!I$110,
Z85=12,Data!I$111,
Z85=13,Data!$I$112,
Z85=14,Data!$I$113,
Z85=15,Data!$I$114,
Z85=16,Data!$I$115,
Z85=17,Data!$I$116,
Z85=18,Data!$I$117,
Z85=19,Data!$I$118,
Z85=20,Data!$I$119,
Z85=21,Data!$I$120,
Z85=0,Data!$I$121)*K85/1000),"")</f>
        <v/>
      </c>
      <c r="AF85" s="947" t="str">
        <f>IFERROR((ifs(
Z85=1,Data!$J$100,
Z85=2,Data!$J$101,
Z85=3,Data!$J$102,
Z85=4,Data!$J$103,
Z85=5,Data!$J$104,
Z85=6,Data!$J$105,
Z85=7,Data!$J$106,
Z85=8,Data!$J$107,
Z85=9,Data!$J$108,
Z85=10,Data!J$109,
Z85=11,Data!J$110,
Z85=12,Data!J$111,
Z85=13,Data!J$112,
Z85=14,Data!$J$113,
Z85=15,Data!$J$114,
Z85=16,Data!$J$115,
Z85=17,Data!$J$116,
Z85=18,Data!$J$117,
Z85=19,Data!$J$118,
Z85=20,Data!$J$119,
Z85=21,Data!$J$120,
Z85=0,Data!$J$121)*K85),"")</f>
        <v/>
      </c>
      <c r="AG85" s="947" t="str">
        <f>IFERROR((ifs(
Z85=1,Data!$K$100,
Z85=2,Data!$K$101,
Z85=3,Data!$K$102,
Z85=4,Data!$K$103,
Z85=5,Data!$K$104,
Z85=6,Data!$K$105,
Z85=7,Data!$K$106,
Z85=8,Data!$K$107,
Z85=9,Data!$K$108,
Z85=10,Data!K$109,
Z85=11,Data!K$110,
Z85=12,Data!K$111,
Z85=13,Data!$K$112,
Z85=14,Data!$K$113,
Z85=15,Data!$K$114,
Z85=16,Data!$K$115,
Z85=17,Data!$K$116,
Z85=18,Data!$K$117,
Z85=19,Data!$K$118,
Z85=20,Data!$K$119,
Z85=21,Data!$K$120,
Z85=0,Data!$K$121)*K85),"")</f>
        <v/>
      </c>
      <c r="AH85" s="947" t="str">
        <f>IFERROR((ifs(
Z85=1,Data!$L$100,
Z85=2,Data!$L$101,
Z85=3,Data!$L$102,
Z85=4,Data!$L$103,
Z85=5,Data!$L$104,
Z85=6,Data!$L$105,
Z85=7,Data!$L$106,
Z85=8,Data!$L$107,
Z85=9,Data!$L$108,
Z85=10,Data!L$109,
Z85=11,Data!L$110,
Z85=12,Data!L$111,
Z85=13,Data!$L$112,
Z85=14,Data!$L$113,
Z85=15,Data!$L$114,
Z85=16,Data!$L$115,
Z85=17,Data!$L$116,
Z85=18,Data!$L$117,
Z85=19,Data!$L$118,
Z85=20,Data!$L$119,
Z85=21,Data!$L$120,
Z85=0,Data!$L$121)*K85),"")</f>
        <v/>
      </c>
      <c r="AI85" s="950" t="str">
        <f>'Registro Veh'!J97</f>
        <v/>
      </c>
      <c r="AJ85" s="950" t="str">
        <f>'Registro Veh'!M97</f>
        <v/>
      </c>
      <c r="AK85" s="951"/>
      <c r="AL85" s="951"/>
      <c r="AM85" s="951"/>
      <c r="AN85" s="951"/>
    </row>
    <row r="86">
      <c r="A86" s="941" t="str">
        <f>'Registro Veh'!B97</f>
        <v/>
      </c>
      <c r="B86" s="941" t="str">
        <f>Equipo!$F$2</f>
        <v>4.0</v>
      </c>
      <c r="C86" s="941" t="str">
        <f>Equipo!$E$14</f>
        <v/>
      </c>
      <c r="D86" s="941" t="str">
        <f>Equipo!$E$10</f>
        <v/>
      </c>
      <c r="E86" s="941" t="str">
        <f>'Registro Veh'!C97</f>
        <v/>
      </c>
      <c r="F86" s="941" t="str">
        <f>'Registro Veh'!D97</f>
        <v/>
      </c>
      <c r="G86" s="941" t="str">
        <f>'Registro Veh'!E97</f>
        <v/>
      </c>
      <c r="H86" s="941" t="str">
        <f>'Registro Veh'!F97</f>
        <v/>
      </c>
      <c r="I86" s="942" t="str">
        <f>'Registro Veh'!G97</f>
        <v/>
      </c>
      <c r="J86" s="942" t="str">
        <f>'Registro Veh'!I97</f>
        <v/>
      </c>
      <c r="K86" s="942" t="str">
        <f>'Registro Veh'!K97</f>
        <v/>
      </c>
      <c r="L86" s="942" t="str">
        <f>'Registro Veh'!L97</f>
        <v/>
      </c>
      <c r="M86" s="942" t="str">
        <f>'Registro Veh'!N97</f>
        <v/>
      </c>
      <c r="N86" s="943" t="str">
        <f>IFERROR(IFS(E86='BBDD R'!$F$2,'BBDD R'!$G$2,E86='BBDD R'!$F$3,'BBDD R'!$G$3,E86='BBDD R'!$F$4,'BBDD R'!$G$4,E86='BBDD R'!$F$5,'BBDD R'!$G$5,E86='BBDD R'!$F$6,'BBDD R'!$G$6,E86='BBDD R'!$F$7,'BBDD R'!$G$7),"")</f>
        <v/>
      </c>
      <c r="O86" s="943" t="str">
        <f>IFERROR(IFS(E86='BBDD R'!$F$2,'BBDD R'!$H$2,E86='BBDD R'!$F$3,'BBDD R'!$H$3,E86='BBDD R'!$F$4,'BBDD R'!$H$4,E86='BBDD R'!$F$5,'BBDD R'!$H$5,E86='BBDD R'!$F$6,'BBDD R'!$H$6,E86='BBDD R'!$F$7,'BBDD R'!$H$7),"")</f>
        <v/>
      </c>
      <c r="P86" s="944" t="str">
        <f>IFERROR(IFS(E86='BBDD R'!$F$2,'BBDD R'!$I$2,E86='BBDD R'!$F$3,'BBDD R'!$I$3,E86='BBDD R'!$F$4,'BBDD R'!$I$4,E86='BBDD R'!$F$5,'BBDD R'!$I$5,E86='BBDD R'!$F$6,'BBDD R'!$I$6,E86='BBDD R'!$F$7,'BBDD R'!$I$7),"")</f>
        <v/>
      </c>
      <c r="Q86" s="945" t="str">
        <f>IFERROR(IFS(E86='BBDD R'!$F$2,'BBDD R'!$J$2,E86='BBDD R'!$F$3,'BBDD R'!$J$3,E86='BBDD R'!$F$4,'BBDD R'!$J$4,E86='BBDD R'!$F$5,'BBDD R'!$J$5,E86='BBDD R'!$F$6,'BBDD R'!$J$6,E86='BBDD R'!$F$7,'BBDD R'!$J$7))</f>
        <v/>
      </c>
      <c r="R86" s="945" t="str">
        <f>IFERROR(IFS(E86='BBDD R'!$F$2,'BBDD R'!$K$2,E86='BBDD R'!$F$3,'BBDD R'!$K$3,E86='BBDD R'!$F$4,'BBDD R'!$K$4,E86='BBDD R'!$F$5,'BBDD R'!$K$5,E86='BBDD R'!$F$6,'BBDD R'!$K$6,E86='BBDD R'!$F$7,'BBDD R'!$K$7),"")</f>
        <v/>
      </c>
      <c r="S86" s="944" t="str">
        <f>IFERROR(IFS(E86='BBDD R'!$F$2,'BBDD R'!$L$2,E86='BBDD R'!$F$3,'BBDD R'!$L$3,E86='BBDD R'!$F$4,'BBDD R'!$L$4,E86='BBDD R'!$F$5,'BBDD R'!$L$5,E86='BBDD R'!$F$6,'BBDD R'!$L$6,E86='BBDD R'!$F$7,'BBDD R'!$L$7),"")</f>
        <v/>
      </c>
      <c r="T86" s="944" t="str">
        <f>IFERROR(IFS(E86='BBDD R'!$F$2,'BBDD R'!$M$2,E86='BBDD R'!$F$3,'BBDD R'!$M$3,E86='BBDD R'!$F$4,'BBDD R'!$M$4,E86='BBDD R'!$F$5,'BBDD R'!$M$5,E86='BBDD R'!$F$6,'BBDD R'!$M$6,E86='BBDD R'!$F$7,'BBDD R'!$M$7),"")</f>
        <v/>
      </c>
      <c r="U86" s="944" t="str">
        <f>IFERROR(IFS(E86='BBDD R'!$F$2,'BBDD R'!$N$2,E86='BBDD R'!$F$3,'BBDD R'!$N$3,E86='BBDD R'!$F$4,'BBDD R'!$N$4,E86='BBDD R'!$F$5,'BBDD R'!$N$5,E86='BBDD R'!$F$6,'BBDD R'!$N$6,E86='BBDD R'!$F$7,'BBDD R'!$N$7),"")</f>
        <v/>
      </c>
      <c r="V86" s="944" t="str">
        <f>IFERROR(IFS(E86='BBDD R'!$F$2,'BBDD R'!$O$2,E86='BBDD R'!$F$3,'BBDD R'!$O$3,E86='BBDD R'!$F$4,'BBDD R'!$O$4,E86='BBDD R'!$F$5,'BBDD R'!$O$5,E86='BBDD R'!$F$6,'BBDD R'!$O$6,E86='BBDD R'!$F$7,'BBDD R'!$O$7),"")</f>
        <v/>
      </c>
      <c r="W86" s="946" t="str">
        <f>IFERROR(IFS(E86='BBDD R'!$F$2,'BBDD R'!$P$2,E86='BBDD R'!$F$3,'BBDD R'!$P$3,E86='BBDD R'!$F$4,'BBDD R'!$P$4,E86='BBDD R'!$F$5,'BBDD R'!$P$5,E86='BBDD R'!$F$6,'BBDD R'!$P$6,E86='BBDD R'!$F$7,'BBDD R'!$P$7),"")</f>
        <v/>
      </c>
      <c r="X86" s="944" t="str">
        <f>IFERROR(IFS(E86='BBDD R'!$F$2,'BBDD R'!$Q$2,E86='BBDD R'!$F$3,'BBDD R'!$Q$3,E86='BBDD R'!$F$4,'BBDD R'!$Q$4,E86='BBDD R'!$F$5,'BBDD R'!$Q$5,E86='BBDD R'!$F$6,'BBDD R'!$Q$6,E86='BBDD R'!$F$7,'BBDD R'!$Q$7),"")</f>
        <v/>
      </c>
      <c r="Y86" s="944" t="str">
        <f>IFERROR(IFS(E86='BBDD R'!$F$2,'BBDD R'!$R$2,E86='BBDD R'!$F$3,'BBDD R'!$R$3,E86='BBDD R'!$F$4,'BBDD R'!$R$4,E86='BBDD R'!$F$5,'BBDD R'!$R$5,E86='BBDD R'!$F$6,'BBDD R'!$R$6,E86='BBDD R'!$F$7,'BBDD R'!$R$7),"")</f>
        <v/>
      </c>
      <c r="Z86" s="944" t="str">
        <f t="array" ref="Z86">IFERROR(ifs(AND(M86="Gasolina",O86="Vehículo Liviano (Sedán, Compacto)"),1
,AND(M86="Gasolina",O86="Vehículo Liviano (SUV, Jeep, Station Wagon)"),2
,AND(M86="Gasolina",O86="Utilitario, Furgón"),3
,AND(M86="Gasolina",O86="Camioneta 4x2"),4
,AND(M86="Gasolina",O86="Camioneta 4x4"),5
,AND(M86="Gasolina",O86="Camión liviano (hasta 3.5 ton)"),6
,AND(M86="Gasolina",O86="Camión mediano"),7
,AND(M86="Gasolina",O86="Camión pesado"),8
,AND(M86="Gasolina",O86="Maquinaria"),9
,AND(M86="Gasolina",O86="Otro (especifique): "),10
,AND(M86="Diesel",O86="Vehículo Liviano (Sedán, Compacto)"),11
,AND(M86="Diesel",O86="Vehículo Liviano (SUV, Jeep, Station Wagon)"),12
,AND(M86="Diesel",O86="Utilitario, Furgón"),13
,AND(M86="Diesel",O86="Camioneta 4x2"),14
,AND(M86="Diesel",O86="Camioneta 4x4"),15
,AND(M86="Diesel",O86="Camión liviano (hasta 3.5 ton)"),16
,AND(M86="Diesel",O86="Camión mediano"),17
,AND(M86="Diesel",O86="Camión pesado"),18
,AND(M86="Diesel",O86="Maquinaria"),19
,AND(M86="Diesel",O86="Otro (especifique): "),20
,O86="Selecciona...",21),"")</f>
        <v/>
      </c>
      <c r="AA86" s="947" t="str">
        <f>IFERROR((ifs(Z86=1,Data!$D$100,Z86=2,Data!$D$101,Z86=3,Data!$D$102,Z86=4,Data!$D$103,Z86=5,Data!$D$104,Z86=6,Data!$D$105,Z86=7,Data!$D$106,Z86=8,Data!$D$107,Z86=9,Data!$D$108,Z86=10,Data!$D$109,Z86=11,Data!$D$110,Z86=12,Data!$D$111,Z86=13,Data!$D$112,Z86=14,Data!$D$113,Z86=15,Data!$D$114,Z86=16,Data!$D$115,Z86=17,Data!$D$116,Z86=18,Data!$D$117,Z86=19,Data!$D$118,Z86=20,Data!$D$119,Z86=21,Data!$D$120,Z86=0,Data!$D$121))*K86,"")</f>
        <v/>
      </c>
      <c r="AB86" s="947" t="str">
        <f>IFERROR((ifs(Z86=1,Data!$E$100,Z86=2,Data!$E$101,Z86=3,Data!$E$102,Z86=4,Data!$E$103,Z86=5,Data!$E$104,Z86=6,Data!$E$105,Z86=7,Data!$E$106,Z86=8,Data!$E$107,Z86=9,Data!$E$108,Z86=10,Data!$E$109,Z86=11,Data!$E$110,Z86=12,Data!$E$111,Z86=13,Data!$E$112,Z86=14,Data!$E$113,Z86=15,Data!$E$114,Z86=16,Data!$E$115,Z86=17,Data!$E$116,Z86=18,Data!$E$117,Z86=19,Data!$E$118,Z86=20,Data!$E$119,Z86=21,Data!$E$120,Z86=0,Data!$E$121))*K86/1000,"")</f>
        <v/>
      </c>
      <c r="AC86" s="948" t="str">
        <f>IFERROR((ifs(
Z86=1,Data!$G$100,
Z86=2,Data!$G$101,
Z86=3,Data!$G$102,
Z86=4,Data!$G$103,
Z86=5,Data!$G$104,
Z86=6,Data!$G$105,
Z86=7,Data!$G$106,
Z86=8,Data!$G$107,
Z86=9,Data!$G$108,
Z86=10,Data!G$109,
Z86=11,Data!G$110,
Z86=12,Data!G$111,
Z86=13,Data!$G$112,
Z86=14,Data!$G$113,
Z86=15,Data!$G$114,
Z86=16,Data!$G$115,
Z86=17,Data!$G$116,
Z86=18,Data!$G$117,
Z86=19,Data!$G$118,
Z86=20,Data!$G$119,
Z86=21,Data!$G$120,
Z86=0,Data!$G$121))
*K86/1000,"")</f>
        <v/>
      </c>
      <c r="AD86" s="949" t="str">
        <f>IFERROR((ifs(
Z86=1,Data!$H$100,
Z86=2,Data!$H$101,
Z86=3,Data!$H$102,
Z86=4,Data!$H$103,
Z86=5,Data!$H$104,
Z86=6,Data!$H$105,
Z86=7,Data!$H$106,
Z86=8,Data!$H$107,
Z86=9,Data!$H$108,
Z86=10,Data!H$109,
Z86=11,Data!H$110,
Z86=12,Data!H$111,
Z86=13,Data!$H$112,
Z86=14,Data!$H$113,
Z86=15,Data!$H$114,
Z86=16,Data!$H$115,
Z86=17,Data!$H$116,
Z86=18,Data!$H$117,
Z86=19,Data!$H$118,
Z86=20,Data!$H$119,
Z86=21,Data!$H$120,
Z86=0,Data!$H$121))*K86/1000,"")</f>
        <v/>
      </c>
      <c r="AE86" s="948" t="str">
        <f>IFERROR((ifs(
Z86=1,Data!$I$100,
Z86=2,Data!$I$101,
Z86=3,Data!$I$102,
Z86=4,Data!$I$103,
Z86=5,Data!$I$104,
Z86=6,Data!$I$105,
Z86=7,Data!$I$106,
Z86=8,Data!$I$107,
Z86=9,Data!$I$108,
Z86=10,Data!I$109,
Z86=11,Data!I$110,
Z86=12,Data!I$111,
Z86=13,Data!$I$112,
Z86=14,Data!$I$113,
Z86=15,Data!$I$114,
Z86=16,Data!$I$115,
Z86=17,Data!$I$116,
Z86=18,Data!$I$117,
Z86=19,Data!$I$118,
Z86=20,Data!$I$119,
Z86=21,Data!$I$120,
Z86=0,Data!$I$121)*K86/1000),"")</f>
        <v/>
      </c>
      <c r="AF86" s="947" t="str">
        <f>IFERROR((ifs(
Z86=1,Data!$J$100,
Z86=2,Data!$J$101,
Z86=3,Data!$J$102,
Z86=4,Data!$J$103,
Z86=5,Data!$J$104,
Z86=6,Data!$J$105,
Z86=7,Data!$J$106,
Z86=8,Data!$J$107,
Z86=9,Data!$J$108,
Z86=10,Data!J$109,
Z86=11,Data!J$110,
Z86=12,Data!J$111,
Z86=13,Data!J$112,
Z86=14,Data!$J$113,
Z86=15,Data!$J$114,
Z86=16,Data!$J$115,
Z86=17,Data!$J$116,
Z86=18,Data!$J$117,
Z86=19,Data!$J$118,
Z86=20,Data!$J$119,
Z86=21,Data!$J$120,
Z86=0,Data!$J$121)*K86),"")</f>
        <v/>
      </c>
      <c r="AG86" s="947" t="str">
        <f>IFERROR((ifs(
Z86=1,Data!$K$100,
Z86=2,Data!$K$101,
Z86=3,Data!$K$102,
Z86=4,Data!$K$103,
Z86=5,Data!$K$104,
Z86=6,Data!$K$105,
Z86=7,Data!$K$106,
Z86=8,Data!$K$107,
Z86=9,Data!$K$108,
Z86=10,Data!K$109,
Z86=11,Data!K$110,
Z86=12,Data!K$111,
Z86=13,Data!$K$112,
Z86=14,Data!$K$113,
Z86=15,Data!$K$114,
Z86=16,Data!$K$115,
Z86=17,Data!$K$116,
Z86=18,Data!$K$117,
Z86=19,Data!$K$118,
Z86=20,Data!$K$119,
Z86=21,Data!$K$120,
Z86=0,Data!$K$121)*K86),"")</f>
        <v/>
      </c>
      <c r="AH86" s="947" t="str">
        <f>IFERROR((ifs(
Z86=1,Data!$L$100,
Z86=2,Data!$L$101,
Z86=3,Data!$L$102,
Z86=4,Data!$L$103,
Z86=5,Data!$L$104,
Z86=6,Data!$L$105,
Z86=7,Data!$L$106,
Z86=8,Data!$L$107,
Z86=9,Data!$L$108,
Z86=10,Data!L$109,
Z86=11,Data!L$110,
Z86=12,Data!L$111,
Z86=13,Data!$L$112,
Z86=14,Data!$L$113,
Z86=15,Data!$L$114,
Z86=16,Data!$L$115,
Z86=17,Data!$L$116,
Z86=18,Data!$L$117,
Z86=19,Data!$L$118,
Z86=20,Data!$L$119,
Z86=21,Data!$L$120,
Z86=0,Data!$L$121)*K86),"")</f>
        <v/>
      </c>
      <c r="AI86" s="950" t="str">
        <f>'Registro Veh'!J98</f>
        <v/>
      </c>
      <c r="AJ86" s="950" t="str">
        <f>'Registro Veh'!M98</f>
        <v/>
      </c>
      <c r="AK86" s="951"/>
      <c r="AL86" s="951"/>
      <c r="AM86" s="951"/>
      <c r="AN86" s="951"/>
    </row>
    <row r="87">
      <c r="A87" s="941" t="str">
        <f>'Registro Veh'!B98</f>
        <v/>
      </c>
      <c r="B87" s="941" t="str">
        <f>Equipo!$F$2</f>
        <v>4.0</v>
      </c>
      <c r="C87" s="941" t="str">
        <f>Equipo!$E$14</f>
        <v/>
      </c>
      <c r="D87" s="941" t="str">
        <f>Equipo!$E$10</f>
        <v/>
      </c>
      <c r="E87" s="941" t="str">
        <f>'Registro Veh'!C98</f>
        <v/>
      </c>
      <c r="F87" s="941" t="str">
        <f>'Registro Veh'!D98</f>
        <v/>
      </c>
      <c r="G87" s="941" t="str">
        <f>'Registro Veh'!E98</f>
        <v/>
      </c>
      <c r="H87" s="941" t="str">
        <f>'Registro Veh'!F98</f>
        <v/>
      </c>
      <c r="I87" s="942" t="str">
        <f>'Registro Veh'!G98</f>
        <v/>
      </c>
      <c r="J87" s="942" t="str">
        <f>'Registro Veh'!I98</f>
        <v/>
      </c>
      <c r="K87" s="942" t="str">
        <f>'Registro Veh'!K98</f>
        <v/>
      </c>
      <c r="L87" s="942" t="str">
        <f>'Registro Veh'!L98</f>
        <v/>
      </c>
      <c r="M87" s="942" t="str">
        <f>'Registro Veh'!N98</f>
        <v/>
      </c>
      <c r="N87" s="943" t="str">
        <f>IFERROR(IFS(E87='BBDD R'!$F$2,'BBDD R'!$G$2,E87='BBDD R'!$F$3,'BBDD R'!$G$3,E87='BBDD R'!$F$4,'BBDD R'!$G$4,E87='BBDD R'!$F$5,'BBDD R'!$G$5,E87='BBDD R'!$F$6,'BBDD R'!$G$6,E87='BBDD R'!$F$7,'BBDD R'!$G$7),"")</f>
        <v/>
      </c>
      <c r="O87" s="943" t="str">
        <f>IFERROR(IFS(E87='BBDD R'!$F$2,'BBDD R'!$H$2,E87='BBDD R'!$F$3,'BBDD R'!$H$3,E87='BBDD R'!$F$4,'BBDD R'!$H$4,E87='BBDD R'!$F$5,'BBDD R'!$H$5,E87='BBDD R'!$F$6,'BBDD R'!$H$6,E87='BBDD R'!$F$7,'BBDD R'!$H$7),"")</f>
        <v/>
      </c>
      <c r="P87" s="944" t="str">
        <f>IFERROR(IFS(E87='BBDD R'!$F$2,'BBDD R'!$I$2,E87='BBDD R'!$F$3,'BBDD R'!$I$3,E87='BBDD R'!$F$4,'BBDD R'!$I$4,E87='BBDD R'!$F$5,'BBDD R'!$I$5,E87='BBDD R'!$F$6,'BBDD R'!$I$6,E87='BBDD R'!$F$7,'BBDD R'!$I$7),"")</f>
        <v/>
      </c>
      <c r="Q87" s="945" t="str">
        <f>IFERROR(IFS(E87='BBDD R'!$F$2,'BBDD R'!$J$2,E87='BBDD R'!$F$3,'BBDD R'!$J$3,E87='BBDD R'!$F$4,'BBDD R'!$J$4,E87='BBDD R'!$F$5,'BBDD R'!$J$5,E87='BBDD R'!$F$6,'BBDD R'!$J$6,E87='BBDD R'!$F$7,'BBDD R'!$J$7))</f>
        <v/>
      </c>
      <c r="R87" s="945" t="str">
        <f>IFERROR(IFS(E87='BBDD R'!$F$2,'BBDD R'!$K$2,E87='BBDD R'!$F$3,'BBDD R'!$K$3,E87='BBDD R'!$F$4,'BBDD R'!$K$4,E87='BBDD R'!$F$5,'BBDD R'!$K$5,E87='BBDD R'!$F$6,'BBDD R'!$K$6,E87='BBDD R'!$F$7,'BBDD R'!$K$7),"")</f>
        <v/>
      </c>
      <c r="S87" s="944" t="str">
        <f>IFERROR(IFS(E87='BBDD R'!$F$2,'BBDD R'!$L$2,E87='BBDD R'!$F$3,'BBDD R'!$L$3,E87='BBDD R'!$F$4,'BBDD R'!$L$4,E87='BBDD R'!$F$5,'BBDD R'!$L$5,E87='BBDD R'!$F$6,'BBDD R'!$L$6,E87='BBDD R'!$F$7,'BBDD R'!$L$7),"")</f>
        <v/>
      </c>
      <c r="T87" s="944" t="str">
        <f>IFERROR(IFS(E87='BBDD R'!$F$2,'BBDD R'!$M$2,E87='BBDD R'!$F$3,'BBDD R'!$M$3,E87='BBDD R'!$F$4,'BBDD R'!$M$4,E87='BBDD R'!$F$5,'BBDD R'!$M$5,E87='BBDD R'!$F$6,'BBDD R'!$M$6,E87='BBDD R'!$F$7,'BBDD R'!$M$7),"")</f>
        <v/>
      </c>
      <c r="U87" s="944" t="str">
        <f>IFERROR(IFS(E87='BBDD R'!$F$2,'BBDD R'!$N$2,E87='BBDD R'!$F$3,'BBDD R'!$N$3,E87='BBDD R'!$F$4,'BBDD R'!$N$4,E87='BBDD R'!$F$5,'BBDD R'!$N$5,E87='BBDD R'!$F$6,'BBDD R'!$N$6,E87='BBDD R'!$F$7,'BBDD R'!$N$7),"")</f>
        <v/>
      </c>
      <c r="V87" s="944" t="str">
        <f>IFERROR(IFS(E87='BBDD R'!$F$2,'BBDD R'!$O$2,E87='BBDD R'!$F$3,'BBDD R'!$O$3,E87='BBDD R'!$F$4,'BBDD R'!$O$4,E87='BBDD R'!$F$5,'BBDD R'!$O$5,E87='BBDD R'!$F$6,'BBDD R'!$O$6,E87='BBDD R'!$F$7,'BBDD R'!$O$7),"")</f>
        <v/>
      </c>
      <c r="W87" s="946" t="str">
        <f>IFERROR(IFS(E87='BBDD R'!$F$2,'BBDD R'!$P$2,E87='BBDD R'!$F$3,'BBDD R'!$P$3,E87='BBDD R'!$F$4,'BBDD R'!$P$4,E87='BBDD R'!$F$5,'BBDD R'!$P$5,E87='BBDD R'!$F$6,'BBDD R'!$P$6,E87='BBDD R'!$F$7,'BBDD R'!$P$7),"")</f>
        <v/>
      </c>
      <c r="X87" s="944" t="str">
        <f>IFERROR(IFS(E87='BBDD R'!$F$2,'BBDD R'!$Q$2,E87='BBDD R'!$F$3,'BBDD R'!$Q$3,E87='BBDD R'!$F$4,'BBDD R'!$Q$4,E87='BBDD R'!$F$5,'BBDD R'!$Q$5,E87='BBDD R'!$F$6,'BBDD R'!$Q$6,E87='BBDD R'!$F$7,'BBDD R'!$Q$7),"")</f>
        <v/>
      </c>
      <c r="Y87" s="944" t="str">
        <f>IFERROR(IFS(E87='BBDD R'!$F$2,'BBDD R'!$R$2,E87='BBDD R'!$F$3,'BBDD R'!$R$3,E87='BBDD R'!$F$4,'BBDD R'!$R$4,E87='BBDD R'!$F$5,'BBDD R'!$R$5,E87='BBDD R'!$F$6,'BBDD R'!$R$6,E87='BBDD R'!$F$7,'BBDD R'!$R$7),"")</f>
        <v/>
      </c>
      <c r="Z87" s="944" t="str">
        <f t="array" ref="Z87">IFERROR(ifs(AND(M87="Gasolina",O87="Vehículo Liviano (Sedán, Compacto)"),1
,AND(M87="Gasolina",O87="Vehículo Liviano (SUV, Jeep, Station Wagon)"),2
,AND(M87="Gasolina",O87="Utilitario, Furgón"),3
,AND(M87="Gasolina",O87="Camioneta 4x2"),4
,AND(M87="Gasolina",O87="Camioneta 4x4"),5
,AND(M87="Gasolina",O87="Camión liviano (hasta 3.5 ton)"),6
,AND(M87="Gasolina",O87="Camión mediano"),7
,AND(M87="Gasolina",O87="Camión pesado"),8
,AND(M87="Gasolina",O87="Maquinaria"),9
,AND(M87="Gasolina",O87="Otro (especifique): "),10
,AND(M87="Diesel",O87="Vehículo Liviano (Sedán, Compacto)"),11
,AND(M87="Diesel",O87="Vehículo Liviano (SUV, Jeep, Station Wagon)"),12
,AND(M87="Diesel",O87="Utilitario, Furgón"),13
,AND(M87="Diesel",O87="Camioneta 4x2"),14
,AND(M87="Diesel",O87="Camioneta 4x4"),15
,AND(M87="Diesel",O87="Camión liviano (hasta 3.5 ton)"),16
,AND(M87="Diesel",O87="Camión mediano"),17
,AND(M87="Diesel",O87="Camión pesado"),18
,AND(M87="Diesel",O87="Maquinaria"),19
,AND(M87="Diesel",O87="Otro (especifique): "),20
,O87="Selecciona...",21),"")</f>
        <v/>
      </c>
      <c r="AA87" s="947" t="str">
        <f>IFERROR((ifs(Z87=1,Data!$D$100,Z87=2,Data!$D$101,Z87=3,Data!$D$102,Z87=4,Data!$D$103,Z87=5,Data!$D$104,Z87=6,Data!$D$105,Z87=7,Data!$D$106,Z87=8,Data!$D$107,Z87=9,Data!$D$108,Z87=10,Data!$D$109,Z87=11,Data!$D$110,Z87=12,Data!$D$111,Z87=13,Data!$D$112,Z87=14,Data!$D$113,Z87=15,Data!$D$114,Z87=16,Data!$D$115,Z87=17,Data!$D$116,Z87=18,Data!$D$117,Z87=19,Data!$D$118,Z87=20,Data!$D$119,Z87=21,Data!$D$120,Z87=0,Data!$D$121))*K87,"")</f>
        <v/>
      </c>
      <c r="AB87" s="947" t="str">
        <f>IFERROR((ifs(Z87=1,Data!$E$100,Z87=2,Data!$E$101,Z87=3,Data!$E$102,Z87=4,Data!$E$103,Z87=5,Data!$E$104,Z87=6,Data!$E$105,Z87=7,Data!$E$106,Z87=8,Data!$E$107,Z87=9,Data!$E$108,Z87=10,Data!$E$109,Z87=11,Data!$E$110,Z87=12,Data!$E$111,Z87=13,Data!$E$112,Z87=14,Data!$E$113,Z87=15,Data!$E$114,Z87=16,Data!$E$115,Z87=17,Data!$E$116,Z87=18,Data!$E$117,Z87=19,Data!$E$118,Z87=20,Data!$E$119,Z87=21,Data!$E$120,Z87=0,Data!$E$121))*K87/1000,"")</f>
        <v/>
      </c>
      <c r="AC87" s="948" t="str">
        <f>IFERROR((ifs(
Z87=1,Data!$G$100,
Z87=2,Data!$G$101,
Z87=3,Data!$G$102,
Z87=4,Data!$G$103,
Z87=5,Data!$G$104,
Z87=6,Data!$G$105,
Z87=7,Data!$G$106,
Z87=8,Data!$G$107,
Z87=9,Data!$G$108,
Z87=10,Data!G$109,
Z87=11,Data!G$110,
Z87=12,Data!G$111,
Z87=13,Data!$G$112,
Z87=14,Data!$G$113,
Z87=15,Data!$G$114,
Z87=16,Data!$G$115,
Z87=17,Data!$G$116,
Z87=18,Data!$G$117,
Z87=19,Data!$G$118,
Z87=20,Data!$G$119,
Z87=21,Data!$G$120,
Z87=0,Data!$G$121))
*K87/1000,"")</f>
        <v/>
      </c>
      <c r="AD87" s="949" t="str">
        <f>IFERROR((ifs(
Z87=1,Data!$H$100,
Z87=2,Data!$H$101,
Z87=3,Data!$H$102,
Z87=4,Data!$H$103,
Z87=5,Data!$H$104,
Z87=6,Data!$H$105,
Z87=7,Data!$H$106,
Z87=8,Data!$H$107,
Z87=9,Data!$H$108,
Z87=10,Data!H$109,
Z87=11,Data!H$110,
Z87=12,Data!H$111,
Z87=13,Data!$H$112,
Z87=14,Data!$H$113,
Z87=15,Data!$H$114,
Z87=16,Data!$H$115,
Z87=17,Data!$H$116,
Z87=18,Data!$H$117,
Z87=19,Data!$H$118,
Z87=20,Data!$H$119,
Z87=21,Data!$H$120,
Z87=0,Data!$H$121))*K87/1000,"")</f>
        <v/>
      </c>
      <c r="AE87" s="948" t="str">
        <f>IFERROR((ifs(
Z87=1,Data!$I$100,
Z87=2,Data!$I$101,
Z87=3,Data!$I$102,
Z87=4,Data!$I$103,
Z87=5,Data!$I$104,
Z87=6,Data!$I$105,
Z87=7,Data!$I$106,
Z87=8,Data!$I$107,
Z87=9,Data!$I$108,
Z87=10,Data!I$109,
Z87=11,Data!I$110,
Z87=12,Data!I$111,
Z87=13,Data!$I$112,
Z87=14,Data!$I$113,
Z87=15,Data!$I$114,
Z87=16,Data!$I$115,
Z87=17,Data!$I$116,
Z87=18,Data!$I$117,
Z87=19,Data!$I$118,
Z87=20,Data!$I$119,
Z87=21,Data!$I$120,
Z87=0,Data!$I$121)*K87/1000),"")</f>
        <v/>
      </c>
      <c r="AF87" s="947" t="str">
        <f>IFERROR((ifs(
Z87=1,Data!$J$100,
Z87=2,Data!$J$101,
Z87=3,Data!$J$102,
Z87=4,Data!$J$103,
Z87=5,Data!$J$104,
Z87=6,Data!$J$105,
Z87=7,Data!$J$106,
Z87=8,Data!$J$107,
Z87=9,Data!$J$108,
Z87=10,Data!J$109,
Z87=11,Data!J$110,
Z87=12,Data!J$111,
Z87=13,Data!J$112,
Z87=14,Data!$J$113,
Z87=15,Data!$J$114,
Z87=16,Data!$J$115,
Z87=17,Data!$J$116,
Z87=18,Data!$J$117,
Z87=19,Data!$J$118,
Z87=20,Data!$J$119,
Z87=21,Data!$J$120,
Z87=0,Data!$J$121)*K87),"")</f>
        <v/>
      </c>
      <c r="AG87" s="947" t="str">
        <f>IFERROR((ifs(
Z87=1,Data!$K$100,
Z87=2,Data!$K$101,
Z87=3,Data!$K$102,
Z87=4,Data!$K$103,
Z87=5,Data!$K$104,
Z87=6,Data!$K$105,
Z87=7,Data!$K$106,
Z87=8,Data!$K$107,
Z87=9,Data!$K$108,
Z87=10,Data!K$109,
Z87=11,Data!K$110,
Z87=12,Data!K$111,
Z87=13,Data!$K$112,
Z87=14,Data!$K$113,
Z87=15,Data!$K$114,
Z87=16,Data!$K$115,
Z87=17,Data!$K$116,
Z87=18,Data!$K$117,
Z87=19,Data!$K$118,
Z87=20,Data!$K$119,
Z87=21,Data!$K$120,
Z87=0,Data!$K$121)*K87),"")</f>
        <v/>
      </c>
      <c r="AH87" s="947" t="str">
        <f>IFERROR((ifs(
Z87=1,Data!$L$100,
Z87=2,Data!$L$101,
Z87=3,Data!$L$102,
Z87=4,Data!$L$103,
Z87=5,Data!$L$104,
Z87=6,Data!$L$105,
Z87=7,Data!$L$106,
Z87=8,Data!$L$107,
Z87=9,Data!$L$108,
Z87=10,Data!L$109,
Z87=11,Data!L$110,
Z87=12,Data!L$111,
Z87=13,Data!$L$112,
Z87=14,Data!$L$113,
Z87=15,Data!$L$114,
Z87=16,Data!$L$115,
Z87=17,Data!$L$116,
Z87=18,Data!$L$117,
Z87=19,Data!$L$118,
Z87=20,Data!$L$119,
Z87=21,Data!$L$120,
Z87=0,Data!$L$121)*K87),"")</f>
        <v/>
      </c>
      <c r="AI87" s="950" t="str">
        <f>'Registro Veh'!J99</f>
        <v/>
      </c>
      <c r="AJ87" s="950" t="str">
        <f>'Registro Veh'!M99</f>
        <v/>
      </c>
      <c r="AK87" s="951"/>
      <c r="AL87" s="951"/>
      <c r="AM87" s="951"/>
      <c r="AN87" s="951"/>
    </row>
    <row r="88">
      <c r="A88" s="941" t="str">
        <f>'Registro Veh'!B99</f>
        <v/>
      </c>
      <c r="B88" s="941" t="str">
        <f>Equipo!$F$2</f>
        <v>4.0</v>
      </c>
      <c r="C88" s="941" t="str">
        <f>Equipo!$E$14</f>
        <v/>
      </c>
      <c r="D88" s="941" t="str">
        <f>Equipo!$E$10</f>
        <v/>
      </c>
      <c r="E88" s="941" t="str">
        <f>'Registro Veh'!C99</f>
        <v/>
      </c>
      <c r="F88" s="941" t="str">
        <f>'Registro Veh'!D99</f>
        <v/>
      </c>
      <c r="G88" s="941" t="str">
        <f>'Registro Veh'!E99</f>
        <v/>
      </c>
      <c r="H88" s="941" t="str">
        <f>'Registro Veh'!F99</f>
        <v/>
      </c>
      <c r="I88" s="942" t="str">
        <f>'Registro Veh'!G99</f>
        <v/>
      </c>
      <c r="J88" s="942" t="str">
        <f>'Registro Veh'!I99</f>
        <v/>
      </c>
      <c r="K88" s="942" t="str">
        <f>'Registro Veh'!K99</f>
        <v/>
      </c>
      <c r="L88" s="942" t="str">
        <f>'Registro Veh'!L99</f>
        <v/>
      </c>
      <c r="M88" s="942" t="str">
        <f>'Registro Veh'!N99</f>
        <v/>
      </c>
      <c r="N88" s="943" t="str">
        <f>IFERROR(IFS(E88='BBDD R'!$F$2,'BBDD R'!$G$2,E88='BBDD R'!$F$3,'BBDD R'!$G$3,E88='BBDD R'!$F$4,'BBDD R'!$G$4,E88='BBDD R'!$F$5,'BBDD R'!$G$5,E88='BBDD R'!$F$6,'BBDD R'!$G$6,E88='BBDD R'!$F$7,'BBDD R'!$G$7),"")</f>
        <v/>
      </c>
      <c r="O88" s="943" t="str">
        <f>IFERROR(IFS(E88='BBDD R'!$F$2,'BBDD R'!$H$2,E88='BBDD R'!$F$3,'BBDD R'!$H$3,E88='BBDD R'!$F$4,'BBDD R'!$H$4,E88='BBDD R'!$F$5,'BBDD R'!$H$5,E88='BBDD R'!$F$6,'BBDD R'!$H$6,E88='BBDD R'!$F$7,'BBDD R'!$H$7),"")</f>
        <v/>
      </c>
      <c r="P88" s="944" t="str">
        <f>IFERROR(IFS(E88='BBDD R'!$F$2,'BBDD R'!$I$2,E88='BBDD R'!$F$3,'BBDD R'!$I$3,E88='BBDD R'!$F$4,'BBDD R'!$I$4,E88='BBDD R'!$F$5,'BBDD R'!$I$5,E88='BBDD R'!$F$6,'BBDD R'!$I$6,E88='BBDD R'!$F$7,'BBDD R'!$I$7),"")</f>
        <v/>
      </c>
      <c r="Q88" s="945" t="str">
        <f>IFERROR(IFS(E88='BBDD R'!$F$2,'BBDD R'!$J$2,E88='BBDD R'!$F$3,'BBDD R'!$J$3,E88='BBDD R'!$F$4,'BBDD R'!$J$4,E88='BBDD R'!$F$5,'BBDD R'!$J$5,E88='BBDD R'!$F$6,'BBDD R'!$J$6,E88='BBDD R'!$F$7,'BBDD R'!$J$7))</f>
        <v/>
      </c>
      <c r="R88" s="945" t="str">
        <f>IFERROR(IFS(E88='BBDD R'!$F$2,'BBDD R'!$K$2,E88='BBDD R'!$F$3,'BBDD R'!$K$3,E88='BBDD R'!$F$4,'BBDD R'!$K$4,E88='BBDD R'!$F$5,'BBDD R'!$K$5,E88='BBDD R'!$F$6,'BBDD R'!$K$6,E88='BBDD R'!$F$7,'BBDD R'!$K$7),"")</f>
        <v/>
      </c>
      <c r="S88" s="944" t="str">
        <f>IFERROR(IFS(E88='BBDD R'!$F$2,'BBDD R'!$L$2,E88='BBDD R'!$F$3,'BBDD R'!$L$3,E88='BBDD R'!$F$4,'BBDD R'!$L$4,E88='BBDD R'!$F$5,'BBDD R'!$L$5,E88='BBDD R'!$F$6,'BBDD R'!$L$6,E88='BBDD R'!$F$7,'BBDD R'!$L$7),"")</f>
        <v/>
      </c>
      <c r="T88" s="944" t="str">
        <f>IFERROR(IFS(E88='BBDD R'!$F$2,'BBDD R'!$M$2,E88='BBDD R'!$F$3,'BBDD R'!$M$3,E88='BBDD R'!$F$4,'BBDD R'!$M$4,E88='BBDD R'!$F$5,'BBDD R'!$M$5,E88='BBDD R'!$F$6,'BBDD R'!$M$6,E88='BBDD R'!$F$7,'BBDD R'!$M$7),"")</f>
        <v/>
      </c>
      <c r="U88" s="944" t="str">
        <f>IFERROR(IFS(E88='BBDD R'!$F$2,'BBDD R'!$N$2,E88='BBDD R'!$F$3,'BBDD R'!$N$3,E88='BBDD R'!$F$4,'BBDD R'!$N$4,E88='BBDD R'!$F$5,'BBDD R'!$N$5,E88='BBDD R'!$F$6,'BBDD R'!$N$6,E88='BBDD R'!$F$7,'BBDD R'!$N$7),"")</f>
        <v/>
      </c>
      <c r="V88" s="944" t="str">
        <f>IFERROR(IFS(E88='BBDD R'!$F$2,'BBDD R'!$O$2,E88='BBDD R'!$F$3,'BBDD R'!$O$3,E88='BBDD R'!$F$4,'BBDD R'!$O$4,E88='BBDD R'!$F$5,'BBDD R'!$O$5,E88='BBDD R'!$F$6,'BBDD R'!$O$6,E88='BBDD R'!$F$7,'BBDD R'!$O$7),"")</f>
        <v/>
      </c>
      <c r="W88" s="946" t="str">
        <f>IFERROR(IFS(E88='BBDD R'!$F$2,'BBDD R'!$P$2,E88='BBDD R'!$F$3,'BBDD R'!$P$3,E88='BBDD R'!$F$4,'BBDD R'!$P$4,E88='BBDD R'!$F$5,'BBDD R'!$P$5,E88='BBDD R'!$F$6,'BBDD R'!$P$6,E88='BBDD R'!$F$7,'BBDD R'!$P$7),"")</f>
        <v/>
      </c>
      <c r="X88" s="944" t="str">
        <f>IFERROR(IFS(E88='BBDD R'!$F$2,'BBDD R'!$Q$2,E88='BBDD R'!$F$3,'BBDD R'!$Q$3,E88='BBDD R'!$F$4,'BBDD R'!$Q$4,E88='BBDD R'!$F$5,'BBDD R'!$Q$5,E88='BBDD R'!$F$6,'BBDD R'!$Q$6,E88='BBDD R'!$F$7,'BBDD R'!$Q$7),"")</f>
        <v/>
      </c>
      <c r="Y88" s="944" t="str">
        <f>IFERROR(IFS(E88='BBDD R'!$F$2,'BBDD R'!$R$2,E88='BBDD R'!$F$3,'BBDD R'!$R$3,E88='BBDD R'!$F$4,'BBDD R'!$R$4,E88='BBDD R'!$F$5,'BBDD R'!$R$5,E88='BBDD R'!$F$6,'BBDD R'!$R$6,E88='BBDD R'!$F$7,'BBDD R'!$R$7),"")</f>
        <v/>
      </c>
      <c r="Z88" s="944" t="str">
        <f t="array" ref="Z88">IFERROR(ifs(AND(M88="Gasolina",O88="Vehículo Liviano (Sedán, Compacto)"),1
,AND(M88="Gasolina",O88="Vehículo Liviano (SUV, Jeep, Station Wagon)"),2
,AND(M88="Gasolina",O88="Utilitario, Furgón"),3
,AND(M88="Gasolina",O88="Camioneta 4x2"),4
,AND(M88="Gasolina",O88="Camioneta 4x4"),5
,AND(M88="Gasolina",O88="Camión liviano (hasta 3.5 ton)"),6
,AND(M88="Gasolina",O88="Camión mediano"),7
,AND(M88="Gasolina",O88="Camión pesado"),8
,AND(M88="Gasolina",O88="Maquinaria"),9
,AND(M88="Gasolina",O88="Otro (especifique): "),10
,AND(M88="Diesel",O88="Vehículo Liviano (Sedán, Compacto)"),11
,AND(M88="Diesel",O88="Vehículo Liviano (SUV, Jeep, Station Wagon)"),12
,AND(M88="Diesel",O88="Utilitario, Furgón"),13
,AND(M88="Diesel",O88="Camioneta 4x2"),14
,AND(M88="Diesel",O88="Camioneta 4x4"),15
,AND(M88="Diesel",O88="Camión liviano (hasta 3.5 ton)"),16
,AND(M88="Diesel",O88="Camión mediano"),17
,AND(M88="Diesel",O88="Camión pesado"),18
,AND(M88="Diesel",O88="Maquinaria"),19
,AND(M88="Diesel",O88="Otro (especifique): "),20
,O88="Selecciona...",21),"")</f>
        <v/>
      </c>
      <c r="AA88" s="947" t="str">
        <f>IFERROR((ifs(Z88=1,Data!$D$100,Z88=2,Data!$D$101,Z88=3,Data!$D$102,Z88=4,Data!$D$103,Z88=5,Data!$D$104,Z88=6,Data!$D$105,Z88=7,Data!$D$106,Z88=8,Data!$D$107,Z88=9,Data!$D$108,Z88=10,Data!$D$109,Z88=11,Data!$D$110,Z88=12,Data!$D$111,Z88=13,Data!$D$112,Z88=14,Data!$D$113,Z88=15,Data!$D$114,Z88=16,Data!$D$115,Z88=17,Data!$D$116,Z88=18,Data!$D$117,Z88=19,Data!$D$118,Z88=20,Data!$D$119,Z88=21,Data!$D$120,Z88=0,Data!$D$121))*K88,"")</f>
        <v/>
      </c>
      <c r="AB88" s="947" t="str">
        <f>IFERROR((ifs(Z88=1,Data!$E$100,Z88=2,Data!$E$101,Z88=3,Data!$E$102,Z88=4,Data!$E$103,Z88=5,Data!$E$104,Z88=6,Data!$E$105,Z88=7,Data!$E$106,Z88=8,Data!$E$107,Z88=9,Data!$E$108,Z88=10,Data!$E$109,Z88=11,Data!$E$110,Z88=12,Data!$E$111,Z88=13,Data!$E$112,Z88=14,Data!$E$113,Z88=15,Data!$E$114,Z88=16,Data!$E$115,Z88=17,Data!$E$116,Z88=18,Data!$E$117,Z88=19,Data!$E$118,Z88=20,Data!$E$119,Z88=21,Data!$E$120,Z88=0,Data!$E$121))*K88/1000,"")</f>
        <v/>
      </c>
      <c r="AC88" s="948" t="str">
        <f>IFERROR((ifs(
Z88=1,Data!$G$100,
Z88=2,Data!$G$101,
Z88=3,Data!$G$102,
Z88=4,Data!$G$103,
Z88=5,Data!$G$104,
Z88=6,Data!$G$105,
Z88=7,Data!$G$106,
Z88=8,Data!$G$107,
Z88=9,Data!$G$108,
Z88=10,Data!G$109,
Z88=11,Data!G$110,
Z88=12,Data!G$111,
Z88=13,Data!$G$112,
Z88=14,Data!$G$113,
Z88=15,Data!$G$114,
Z88=16,Data!$G$115,
Z88=17,Data!$G$116,
Z88=18,Data!$G$117,
Z88=19,Data!$G$118,
Z88=20,Data!$G$119,
Z88=21,Data!$G$120,
Z88=0,Data!$G$121))
*K88/1000,"")</f>
        <v/>
      </c>
      <c r="AD88" s="949" t="str">
        <f>IFERROR((ifs(
Z88=1,Data!$H$100,
Z88=2,Data!$H$101,
Z88=3,Data!$H$102,
Z88=4,Data!$H$103,
Z88=5,Data!$H$104,
Z88=6,Data!$H$105,
Z88=7,Data!$H$106,
Z88=8,Data!$H$107,
Z88=9,Data!$H$108,
Z88=10,Data!H$109,
Z88=11,Data!H$110,
Z88=12,Data!H$111,
Z88=13,Data!$H$112,
Z88=14,Data!$H$113,
Z88=15,Data!$H$114,
Z88=16,Data!$H$115,
Z88=17,Data!$H$116,
Z88=18,Data!$H$117,
Z88=19,Data!$H$118,
Z88=20,Data!$H$119,
Z88=21,Data!$H$120,
Z88=0,Data!$H$121))*K88/1000,"")</f>
        <v/>
      </c>
      <c r="AE88" s="948" t="str">
        <f>IFERROR((ifs(
Z88=1,Data!$I$100,
Z88=2,Data!$I$101,
Z88=3,Data!$I$102,
Z88=4,Data!$I$103,
Z88=5,Data!$I$104,
Z88=6,Data!$I$105,
Z88=7,Data!$I$106,
Z88=8,Data!$I$107,
Z88=9,Data!$I$108,
Z88=10,Data!I$109,
Z88=11,Data!I$110,
Z88=12,Data!I$111,
Z88=13,Data!$I$112,
Z88=14,Data!$I$113,
Z88=15,Data!$I$114,
Z88=16,Data!$I$115,
Z88=17,Data!$I$116,
Z88=18,Data!$I$117,
Z88=19,Data!$I$118,
Z88=20,Data!$I$119,
Z88=21,Data!$I$120,
Z88=0,Data!$I$121)*K88/1000),"")</f>
        <v/>
      </c>
      <c r="AF88" s="947" t="str">
        <f>IFERROR((ifs(
Z88=1,Data!$J$100,
Z88=2,Data!$J$101,
Z88=3,Data!$J$102,
Z88=4,Data!$J$103,
Z88=5,Data!$J$104,
Z88=6,Data!$J$105,
Z88=7,Data!$J$106,
Z88=8,Data!$J$107,
Z88=9,Data!$J$108,
Z88=10,Data!J$109,
Z88=11,Data!J$110,
Z88=12,Data!J$111,
Z88=13,Data!J$112,
Z88=14,Data!$J$113,
Z88=15,Data!$J$114,
Z88=16,Data!$J$115,
Z88=17,Data!$J$116,
Z88=18,Data!$J$117,
Z88=19,Data!$J$118,
Z88=20,Data!$J$119,
Z88=21,Data!$J$120,
Z88=0,Data!$J$121)*K88),"")</f>
        <v/>
      </c>
      <c r="AG88" s="947" t="str">
        <f>IFERROR((ifs(
Z88=1,Data!$K$100,
Z88=2,Data!$K$101,
Z88=3,Data!$K$102,
Z88=4,Data!$K$103,
Z88=5,Data!$K$104,
Z88=6,Data!$K$105,
Z88=7,Data!$K$106,
Z88=8,Data!$K$107,
Z88=9,Data!$K$108,
Z88=10,Data!K$109,
Z88=11,Data!K$110,
Z88=12,Data!K$111,
Z88=13,Data!$K$112,
Z88=14,Data!$K$113,
Z88=15,Data!$K$114,
Z88=16,Data!$K$115,
Z88=17,Data!$K$116,
Z88=18,Data!$K$117,
Z88=19,Data!$K$118,
Z88=20,Data!$K$119,
Z88=21,Data!$K$120,
Z88=0,Data!$K$121)*K88),"")</f>
        <v/>
      </c>
      <c r="AH88" s="947" t="str">
        <f>IFERROR((ifs(
Z88=1,Data!$L$100,
Z88=2,Data!$L$101,
Z88=3,Data!$L$102,
Z88=4,Data!$L$103,
Z88=5,Data!$L$104,
Z88=6,Data!$L$105,
Z88=7,Data!$L$106,
Z88=8,Data!$L$107,
Z88=9,Data!$L$108,
Z88=10,Data!L$109,
Z88=11,Data!L$110,
Z88=12,Data!L$111,
Z88=13,Data!$L$112,
Z88=14,Data!$L$113,
Z88=15,Data!$L$114,
Z88=16,Data!$L$115,
Z88=17,Data!$L$116,
Z88=18,Data!$L$117,
Z88=19,Data!$L$118,
Z88=20,Data!$L$119,
Z88=21,Data!$L$120,
Z88=0,Data!$L$121)*K88),"")</f>
        <v/>
      </c>
      <c r="AI88" s="950" t="str">
        <f>'Registro Veh'!J100</f>
        <v/>
      </c>
      <c r="AJ88" s="950" t="str">
        <f>'Registro Veh'!M100</f>
        <v/>
      </c>
      <c r="AK88" s="951"/>
      <c r="AL88" s="951"/>
      <c r="AM88" s="951"/>
      <c r="AN88" s="951"/>
    </row>
    <row r="89">
      <c r="A89" s="941" t="str">
        <f>'Registro Veh'!B100</f>
        <v/>
      </c>
      <c r="B89" s="941" t="str">
        <f>Equipo!$F$2</f>
        <v>4.0</v>
      </c>
      <c r="C89" s="941" t="str">
        <f>Equipo!$E$14</f>
        <v/>
      </c>
      <c r="D89" s="941" t="str">
        <f>Equipo!$E$10</f>
        <v/>
      </c>
      <c r="E89" s="941" t="str">
        <f>'Registro Veh'!C100</f>
        <v/>
      </c>
      <c r="F89" s="941" t="str">
        <f>'Registro Veh'!D100</f>
        <v/>
      </c>
      <c r="G89" s="941" t="str">
        <f>'Registro Veh'!E100</f>
        <v/>
      </c>
      <c r="H89" s="941" t="str">
        <f>'Registro Veh'!F100</f>
        <v/>
      </c>
      <c r="I89" s="942" t="str">
        <f>'Registro Veh'!G100</f>
        <v/>
      </c>
      <c r="J89" s="942" t="str">
        <f>'Registro Veh'!I100</f>
        <v/>
      </c>
      <c r="K89" s="942" t="str">
        <f>'Registro Veh'!K100</f>
        <v/>
      </c>
      <c r="L89" s="942" t="str">
        <f>'Registro Veh'!L100</f>
        <v/>
      </c>
      <c r="M89" s="942" t="str">
        <f>'Registro Veh'!N100</f>
        <v/>
      </c>
      <c r="N89" s="943" t="str">
        <f>IFERROR(IFS(E89='BBDD R'!$F$2,'BBDD R'!$G$2,E89='BBDD R'!$F$3,'BBDD R'!$G$3,E89='BBDD R'!$F$4,'BBDD R'!$G$4,E89='BBDD R'!$F$5,'BBDD R'!$G$5,E89='BBDD R'!$F$6,'BBDD R'!$G$6,E89='BBDD R'!$F$7,'BBDD R'!$G$7),"")</f>
        <v/>
      </c>
      <c r="O89" s="943" t="str">
        <f>IFERROR(IFS(E89='BBDD R'!$F$2,'BBDD R'!$H$2,E89='BBDD R'!$F$3,'BBDD R'!$H$3,E89='BBDD R'!$F$4,'BBDD R'!$H$4,E89='BBDD R'!$F$5,'BBDD R'!$H$5,E89='BBDD R'!$F$6,'BBDD R'!$H$6,E89='BBDD R'!$F$7,'BBDD R'!$H$7),"")</f>
        <v/>
      </c>
      <c r="P89" s="944" t="str">
        <f>IFERROR(IFS(E89='BBDD R'!$F$2,'BBDD R'!$I$2,E89='BBDD R'!$F$3,'BBDD R'!$I$3,E89='BBDD R'!$F$4,'BBDD R'!$I$4,E89='BBDD R'!$F$5,'BBDD R'!$I$5,E89='BBDD R'!$F$6,'BBDD R'!$I$6,E89='BBDD R'!$F$7,'BBDD R'!$I$7),"")</f>
        <v/>
      </c>
      <c r="Q89" s="945" t="str">
        <f>IFERROR(IFS(E89='BBDD R'!$F$2,'BBDD R'!$J$2,E89='BBDD R'!$F$3,'BBDD R'!$J$3,E89='BBDD R'!$F$4,'BBDD R'!$J$4,E89='BBDD R'!$F$5,'BBDD R'!$J$5,E89='BBDD R'!$F$6,'BBDD R'!$J$6,E89='BBDD R'!$F$7,'BBDD R'!$J$7))</f>
        <v/>
      </c>
      <c r="R89" s="945" t="str">
        <f>IFERROR(IFS(E89='BBDD R'!$F$2,'BBDD R'!$K$2,E89='BBDD R'!$F$3,'BBDD R'!$K$3,E89='BBDD R'!$F$4,'BBDD R'!$K$4,E89='BBDD R'!$F$5,'BBDD R'!$K$5,E89='BBDD R'!$F$6,'BBDD R'!$K$6,E89='BBDD R'!$F$7,'BBDD R'!$K$7),"")</f>
        <v/>
      </c>
      <c r="S89" s="944" t="str">
        <f>IFERROR(IFS(E89='BBDD R'!$F$2,'BBDD R'!$L$2,E89='BBDD R'!$F$3,'BBDD R'!$L$3,E89='BBDD R'!$F$4,'BBDD R'!$L$4,E89='BBDD R'!$F$5,'BBDD R'!$L$5,E89='BBDD R'!$F$6,'BBDD R'!$L$6,E89='BBDD R'!$F$7,'BBDD R'!$L$7),"")</f>
        <v/>
      </c>
      <c r="T89" s="944" t="str">
        <f>IFERROR(IFS(E89='BBDD R'!$F$2,'BBDD R'!$M$2,E89='BBDD R'!$F$3,'BBDD R'!$M$3,E89='BBDD R'!$F$4,'BBDD R'!$M$4,E89='BBDD R'!$F$5,'BBDD R'!$M$5,E89='BBDD R'!$F$6,'BBDD R'!$M$6,E89='BBDD R'!$F$7,'BBDD R'!$M$7),"")</f>
        <v/>
      </c>
      <c r="U89" s="944" t="str">
        <f>IFERROR(IFS(E89='BBDD R'!$F$2,'BBDD R'!$N$2,E89='BBDD R'!$F$3,'BBDD R'!$N$3,E89='BBDD R'!$F$4,'BBDD R'!$N$4,E89='BBDD R'!$F$5,'BBDD R'!$N$5,E89='BBDD R'!$F$6,'BBDD R'!$N$6,E89='BBDD R'!$F$7,'BBDD R'!$N$7),"")</f>
        <v/>
      </c>
      <c r="V89" s="944" t="str">
        <f>IFERROR(IFS(E89='BBDD R'!$F$2,'BBDD R'!$O$2,E89='BBDD R'!$F$3,'BBDD R'!$O$3,E89='BBDD R'!$F$4,'BBDD R'!$O$4,E89='BBDD R'!$F$5,'BBDD R'!$O$5,E89='BBDD R'!$F$6,'BBDD R'!$O$6,E89='BBDD R'!$F$7,'BBDD R'!$O$7),"")</f>
        <v/>
      </c>
      <c r="W89" s="946" t="str">
        <f>IFERROR(IFS(E89='BBDD R'!$F$2,'BBDD R'!$P$2,E89='BBDD R'!$F$3,'BBDD R'!$P$3,E89='BBDD R'!$F$4,'BBDD R'!$P$4,E89='BBDD R'!$F$5,'BBDD R'!$P$5,E89='BBDD R'!$F$6,'BBDD R'!$P$6,E89='BBDD R'!$F$7,'BBDD R'!$P$7),"")</f>
        <v/>
      </c>
      <c r="X89" s="944" t="str">
        <f>IFERROR(IFS(E89='BBDD R'!$F$2,'BBDD R'!$Q$2,E89='BBDD R'!$F$3,'BBDD R'!$Q$3,E89='BBDD R'!$F$4,'BBDD R'!$Q$4,E89='BBDD R'!$F$5,'BBDD R'!$Q$5,E89='BBDD R'!$F$6,'BBDD R'!$Q$6,E89='BBDD R'!$F$7,'BBDD R'!$Q$7),"")</f>
        <v/>
      </c>
      <c r="Y89" s="944" t="str">
        <f>IFERROR(IFS(E89='BBDD R'!$F$2,'BBDD R'!$R$2,E89='BBDD R'!$F$3,'BBDD R'!$R$3,E89='BBDD R'!$F$4,'BBDD R'!$R$4,E89='BBDD R'!$F$5,'BBDD R'!$R$5,E89='BBDD R'!$F$6,'BBDD R'!$R$6,E89='BBDD R'!$F$7,'BBDD R'!$R$7),"")</f>
        <v/>
      </c>
      <c r="Z89" s="944" t="str">
        <f t="array" ref="Z89">IFERROR(ifs(AND(M89="Gasolina",O89="Vehículo Liviano (Sedán, Compacto)"),1
,AND(M89="Gasolina",O89="Vehículo Liviano (SUV, Jeep, Station Wagon)"),2
,AND(M89="Gasolina",O89="Utilitario, Furgón"),3
,AND(M89="Gasolina",O89="Camioneta 4x2"),4
,AND(M89="Gasolina",O89="Camioneta 4x4"),5
,AND(M89="Gasolina",O89="Camión liviano (hasta 3.5 ton)"),6
,AND(M89="Gasolina",O89="Camión mediano"),7
,AND(M89="Gasolina",O89="Camión pesado"),8
,AND(M89="Gasolina",O89="Maquinaria"),9
,AND(M89="Gasolina",O89="Otro (especifique): "),10
,AND(M89="Diesel",O89="Vehículo Liviano (Sedán, Compacto)"),11
,AND(M89="Diesel",O89="Vehículo Liviano (SUV, Jeep, Station Wagon)"),12
,AND(M89="Diesel",O89="Utilitario, Furgón"),13
,AND(M89="Diesel",O89="Camioneta 4x2"),14
,AND(M89="Diesel",O89="Camioneta 4x4"),15
,AND(M89="Diesel",O89="Camión liviano (hasta 3.5 ton)"),16
,AND(M89="Diesel",O89="Camión mediano"),17
,AND(M89="Diesel",O89="Camión pesado"),18
,AND(M89="Diesel",O89="Maquinaria"),19
,AND(M89="Diesel",O89="Otro (especifique): "),20
,O89="Selecciona...",21),"")</f>
        <v/>
      </c>
      <c r="AA89" s="947" t="str">
        <f>IFERROR((ifs(Z89=1,Data!$D$100,Z89=2,Data!$D$101,Z89=3,Data!$D$102,Z89=4,Data!$D$103,Z89=5,Data!$D$104,Z89=6,Data!$D$105,Z89=7,Data!$D$106,Z89=8,Data!$D$107,Z89=9,Data!$D$108,Z89=10,Data!$D$109,Z89=11,Data!$D$110,Z89=12,Data!$D$111,Z89=13,Data!$D$112,Z89=14,Data!$D$113,Z89=15,Data!$D$114,Z89=16,Data!$D$115,Z89=17,Data!$D$116,Z89=18,Data!$D$117,Z89=19,Data!$D$118,Z89=20,Data!$D$119,Z89=21,Data!$D$120,Z89=0,Data!$D$121))*K89,"")</f>
        <v/>
      </c>
      <c r="AB89" s="947" t="str">
        <f>IFERROR((ifs(Z89=1,Data!$E$100,Z89=2,Data!$E$101,Z89=3,Data!$E$102,Z89=4,Data!$E$103,Z89=5,Data!$E$104,Z89=6,Data!$E$105,Z89=7,Data!$E$106,Z89=8,Data!$E$107,Z89=9,Data!$E$108,Z89=10,Data!$E$109,Z89=11,Data!$E$110,Z89=12,Data!$E$111,Z89=13,Data!$E$112,Z89=14,Data!$E$113,Z89=15,Data!$E$114,Z89=16,Data!$E$115,Z89=17,Data!$E$116,Z89=18,Data!$E$117,Z89=19,Data!$E$118,Z89=20,Data!$E$119,Z89=21,Data!$E$120,Z89=0,Data!$E$121))*K89/1000,"")</f>
        <v/>
      </c>
      <c r="AC89" s="948" t="str">
        <f>IFERROR((ifs(
Z89=1,Data!$G$100,
Z89=2,Data!$G$101,
Z89=3,Data!$G$102,
Z89=4,Data!$G$103,
Z89=5,Data!$G$104,
Z89=6,Data!$G$105,
Z89=7,Data!$G$106,
Z89=8,Data!$G$107,
Z89=9,Data!$G$108,
Z89=10,Data!G$109,
Z89=11,Data!G$110,
Z89=12,Data!G$111,
Z89=13,Data!$G$112,
Z89=14,Data!$G$113,
Z89=15,Data!$G$114,
Z89=16,Data!$G$115,
Z89=17,Data!$G$116,
Z89=18,Data!$G$117,
Z89=19,Data!$G$118,
Z89=20,Data!$G$119,
Z89=21,Data!$G$120,
Z89=0,Data!$G$121))
*K89/1000,"")</f>
        <v/>
      </c>
      <c r="AD89" s="949" t="str">
        <f>IFERROR((ifs(
Z89=1,Data!$H$100,
Z89=2,Data!$H$101,
Z89=3,Data!$H$102,
Z89=4,Data!$H$103,
Z89=5,Data!$H$104,
Z89=6,Data!$H$105,
Z89=7,Data!$H$106,
Z89=8,Data!$H$107,
Z89=9,Data!$H$108,
Z89=10,Data!H$109,
Z89=11,Data!H$110,
Z89=12,Data!H$111,
Z89=13,Data!$H$112,
Z89=14,Data!$H$113,
Z89=15,Data!$H$114,
Z89=16,Data!$H$115,
Z89=17,Data!$H$116,
Z89=18,Data!$H$117,
Z89=19,Data!$H$118,
Z89=20,Data!$H$119,
Z89=21,Data!$H$120,
Z89=0,Data!$H$121))*K89/1000,"")</f>
        <v/>
      </c>
      <c r="AE89" s="948" t="str">
        <f>IFERROR((ifs(
Z89=1,Data!$I$100,
Z89=2,Data!$I$101,
Z89=3,Data!$I$102,
Z89=4,Data!$I$103,
Z89=5,Data!$I$104,
Z89=6,Data!$I$105,
Z89=7,Data!$I$106,
Z89=8,Data!$I$107,
Z89=9,Data!$I$108,
Z89=10,Data!I$109,
Z89=11,Data!I$110,
Z89=12,Data!I$111,
Z89=13,Data!$I$112,
Z89=14,Data!$I$113,
Z89=15,Data!$I$114,
Z89=16,Data!$I$115,
Z89=17,Data!$I$116,
Z89=18,Data!$I$117,
Z89=19,Data!$I$118,
Z89=20,Data!$I$119,
Z89=21,Data!$I$120,
Z89=0,Data!$I$121)*K89/1000),"")</f>
        <v/>
      </c>
      <c r="AF89" s="947" t="str">
        <f>IFERROR((ifs(
Z89=1,Data!$J$100,
Z89=2,Data!$J$101,
Z89=3,Data!$J$102,
Z89=4,Data!$J$103,
Z89=5,Data!$J$104,
Z89=6,Data!$J$105,
Z89=7,Data!$J$106,
Z89=8,Data!$J$107,
Z89=9,Data!$J$108,
Z89=10,Data!J$109,
Z89=11,Data!J$110,
Z89=12,Data!J$111,
Z89=13,Data!J$112,
Z89=14,Data!$J$113,
Z89=15,Data!$J$114,
Z89=16,Data!$J$115,
Z89=17,Data!$J$116,
Z89=18,Data!$J$117,
Z89=19,Data!$J$118,
Z89=20,Data!$J$119,
Z89=21,Data!$J$120,
Z89=0,Data!$J$121)*K89),"")</f>
        <v/>
      </c>
      <c r="AG89" s="947" t="str">
        <f>IFERROR((ifs(
Z89=1,Data!$K$100,
Z89=2,Data!$K$101,
Z89=3,Data!$K$102,
Z89=4,Data!$K$103,
Z89=5,Data!$K$104,
Z89=6,Data!$K$105,
Z89=7,Data!$K$106,
Z89=8,Data!$K$107,
Z89=9,Data!$K$108,
Z89=10,Data!K$109,
Z89=11,Data!K$110,
Z89=12,Data!K$111,
Z89=13,Data!$K$112,
Z89=14,Data!$K$113,
Z89=15,Data!$K$114,
Z89=16,Data!$K$115,
Z89=17,Data!$K$116,
Z89=18,Data!$K$117,
Z89=19,Data!$K$118,
Z89=20,Data!$K$119,
Z89=21,Data!$K$120,
Z89=0,Data!$K$121)*K89),"")</f>
        <v/>
      </c>
      <c r="AH89" s="947" t="str">
        <f>IFERROR((ifs(
Z89=1,Data!$L$100,
Z89=2,Data!$L$101,
Z89=3,Data!$L$102,
Z89=4,Data!$L$103,
Z89=5,Data!$L$104,
Z89=6,Data!$L$105,
Z89=7,Data!$L$106,
Z89=8,Data!$L$107,
Z89=9,Data!$L$108,
Z89=10,Data!L$109,
Z89=11,Data!L$110,
Z89=12,Data!L$111,
Z89=13,Data!$L$112,
Z89=14,Data!$L$113,
Z89=15,Data!$L$114,
Z89=16,Data!$L$115,
Z89=17,Data!$L$116,
Z89=18,Data!$L$117,
Z89=19,Data!$L$118,
Z89=20,Data!$L$119,
Z89=21,Data!$L$120,
Z89=0,Data!$L$121)*K89),"")</f>
        <v/>
      </c>
      <c r="AI89" s="950" t="str">
        <f>'Registro Veh'!J101</f>
        <v/>
      </c>
      <c r="AJ89" s="950" t="str">
        <f>'Registro Veh'!M101</f>
        <v/>
      </c>
      <c r="AK89" s="951"/>
      <c r="AL89" s="951"/>
      <c r="AM89" s="951"/>
      <c r="AN89" s="951"/>
    </row>
    <row r="90">
      <c r="A90" s="941" t="str">
        <f>'Registro Veh'!B101</f>
        <v/>
      </c>
      <c r="B90" s="941" t="str">
        <f>Equipo!$F$2</f>
        <v>4.0</v>
      </c>
      <c r="C90" s="941" t="str">
        <f>Equipo!$E$14</f>
        <v/>
      </c>
      <c r="D90" s="941" t="str">
        <f>Equipo!$E$10</f>
        <v/>
      </c>
      <c r="E90" s="941" t="str">
        <f>'Registro Veh'!C101</f>
        <v/>
      </c>
      <c r="F90" s="941" t="str">
        <f>'Registro Veh'!D101</f>
        <v/>
      </c>
      <c r="G90" s="941" t="str">
        <f>'Registro Veh'!E101</f>
        <v/>
      </c>
      <c r="H90" s="941" t="str">
        <f>'Registro Veh'!F101</f>
        <v/>
      </c>
      <c r="I90" s="942" t="str">
        <f>'Registro Veh'!G101</f>
        <v/>
      </c>
      <c r="J90" s="942" t="str">
        <f>'Registro Veh'!I101</f>
        <v/>
      </c>
      <c r="K90" s="942" t="str">
        <f>'Registro Veh'!K101</f>
        <v/>
      </c>
      <c r="L90" s="942" t="str">
        <f>'Registro Veh'!L101</f>
        <v/>
      </c>
      <c r="M90" s="942" t="str">
        <f>'Registro Veh'!N101</f>
        <v/>
      </c>
      <c r="N90" s="943" t="str">
        <f>IFERROR(IFS(E90='BBDD R'!$F$2,'BBDD R'!$G$2,E90='BBDD R'!$F$3,'BBDD R'!$G$3,E90='BBDD R'!$F$4,'BBDD R'!$G$4,E90='BBDD R'!$F$5,'BBDD R'!$G$5,E90='BBDD R'!$F$6,'BBDD R'!$G$6,E90='BBDD R'!$F$7,'BBDD R'!$G$7),"")</f>
        <v/>
      </c>
      <c r="O90" s="943" t="str">
        <f>IFERROR(IFS(E90='BBDD R'!$F$2,'BBDD R'!$H$2,E90='BBDD R'!$F$3,'BBDD R'!$H$3,E90='BBDD R'!$F$4,'BBDD R'!$H$4,E90='BBDD R'!$F$5,'BBDD R'!$H$5,E90='BBDD R'!$F$6,'BBDD R'!$H$6,E90='BBDD R'!$F$7,'BBDD R'!$H$7),"")</f>
        <v/>
      </c>
      <c r="P90" s="944" t="str">
        <f>IFERROR(IFS(E90='BBDD R'!$F$2,'BBDD R'!$I$2,E90='BBDD R'!$F$3,'BBDD R'!$I$3,E90='BBDD R'!$F$4,'BBDD R'!$I$4,E90='BBDD R'!$F$5,'BBDD R'!$I$5,E90='BBDD R'!$F$6,'BBDD R'!$I$6,E90='BBDD R'!$F$7,'BBDD R'!$I$7),"")</f>
        <v/>
      </c>
      <c r="Q90" s="945" t="str">
        <f>IFERROR(IFS(E90='BBDD R'!$F$2,'BBDD R'!$J$2,E90='BBDD R'!$F$3,'BBDD R'!$J$3,E90='BBDD R'!$F$4,'BBDD R'!$J$4,E90='BBDD R'!$F$5,'BBDD R'!$J$5,E90='BBDD R'!$F$6,'BBDD R'!$J$6,E90='BBDD R'!$F$7,'BBDD R'!$J$7))</f>
        <v/>
      </c>
      <c r="R90" s="945" t="str">
        <f>IFERROR(IFS(E90='BBDD R'!$F$2,'BBDD R'!$K$2,E90='BBDD R'!$F$3,'BBDD R'!$K$3,E90='BBDD R'!$F$4,'BBDD R'!$K$4,E90='BBDD R'!$F$5,'BBDD R'!$K$5,E90='BBDD R'!$F$6,'BBDD R'!$K$6,E90='BBDD R'!$F$7,'BBDD R'!$K$7),"")</f>
        <v/>
      </c>
      <c r="S90" s="944" t="str">
        <f>IFERROR(IFS(E90='BBDD R'!$F$2,'BBDD R'!$L$2,E90='BBDD R'!$F$3,'BBDD R'!$L$3,E90='BBDD R'!$F$4,'BBDD R'!$L$4,E90='BBDD R'!$F$5,'BBDD R'!$L$5,E90='BBDD R'!$F$6,'BBDD R'!$L$6,E90='BBDD R'!$F$7,'BBDD R'!$L$7),"")</f>
        <v/>
      </c>
      <c r="T90" s="944" t="str">
        <f>IFERROR(IFS(E90='BBDD R'!$F$2,'BBDD R'!$M$2,E90='BBDD R'!$F$3,'BBDD R'!$M$3,E90='BBDD R'!$F$4,'BBDD R'!$M$4,E90='BBDD R'!$F$5,'BBDD R'!$M$5,E90='BBDD R'!$F$6,'BBDD R'!$M$6,E90='BBDD R'!$F$7,'BBDD R'!$M$7),"")</f>
        <v/>
      </c>
      <c r="U90" s="944" t="str">
        <f>IFERROR(IFS(E90='BBDD R'!$F$2,'BBDD R'!$N$2,E90='BBDD R'!$F$3,'BBDD R'!$N$3,E90='BBDD R'!$F$4,'BBDD R'!$N$4,E90='BBDD R'!$F$5,'BBDD R'!$N$5,E90='BBDD R'!$F$6,'BBDD R'!$N$6,E90='BBDD R'!$F$7,'BBDD R'!$N$7),"")</f>
        <v/>
      </c>
      <c r="V90" s="944" t="str">
        <f>IFERROR(IFS(E90='BBDD R'!$F$2,'BBDD R'!$O$2,E90='BBDD R'!$F$3,'BBDD R'!$O$3,E90='BBDD R'!$F$4,'BBDD R'!$O$4,E90='BBDD R'!$F$5,'BBDD R'!$O$5,E90='BBDD R'!$F$6,'BBDD R'!$O$6,E90='BBDD R'!$F$7,'BBDD R'!$O$7),"")</f>
        <v/>
      </c>
      <c r="W90" s="946" t="str">
        <f>IFERROR(IFS(E90='BBDD R'!$F$2,'BBDD R'!$P$2,E90='BBDD R'!$F$3,'BBDD R'!$P$3,E90='BBDD R'!$F$4,'BBDD R'!$P$4,E90='BBDD R'!$F$5,'BBDD R'!$P$5,E90='BBDD R'!$F$6,'BBDD R'!$P$6,E90='BBDD R'!$F$7,'BBDD R'!$P$7),"")</f>
        <v/>
      </c>
      <c r="X90" s="944" t="str">
        <f>IFERROR(IFS(E90='BBDD R'!$F$2,'BBDD R'!$Q$2,E90='BBDD R'!$F$3,'BBDD R'!$Q$3,E90='BBDD R'!$F$4,'BBDD R'!$Q$4,E90='BBDD R'!$F$5,'BBDD R'!$Q$5,E90='BBDD R'!$F$6,'BBDD R'!$Q$6,E90='BBDD R'!$F$7,'BBDD R'!$Q$7),"")</f>
        <v/>
      </c>
      <c r="Y90" s="944" t="str">
        <f>IFERROR(IFS(E90='BBDD R'!$F$2,'BBDD R'!$R$2,E90='BBDD R'!$F$3,'BBDD R'!$R$3,E90='BBDD R'!$F$4,'BBDD R'!$R$4,E90='BBDD R'!$F$5,'BBDD R'!$R$5,E90='BBDD R'!$F$6,'BBDD R'!$R$6,E90='BBDD R'!$F$7,'BBDD R'!$R$7),"")</f>
        <v/>
      </c>
      <c r="Z90" s="944" t="str">
        <f t="array" ref="Z90">IFERROR(ifs(AND(M90="Gasolina",O90="Vehículo Liviano (Sedán, Compacto)"),1
,AND(M90="Gasolina",O90="Vehículo Liviano (SUV, Jeep, Station Wagon)"),2
,AND(M90="Gasolina",O90="Utilitario, Furgón"),3
,AND(M90="Gasolina",O90="Camioneta 4x2"),4
,AND(M90="Gasolina",O90="Camioneta 4x4"),5
,AND(M90="Gasolina",O90="Camión liviano (hasta 3.5 ton)"),6
,AND(M90="Gasolina",O90="Camión mediano"),7
,AND(M90="Gasolina",O90="Camión pesado"),8
,AND(M90="Gasolina",O90="Maquinaria"),9
,AND(M90="Gasolina",O90="Otro (especifique): "),10
,AND(M90="Diesel",O90="Vehículo Liviano (Sedán, Compacto)"),11
,AND(M90="Diesel",O90="Vehículo Liviano (SUV, Jeep, Station Wagon)"),12
,AND(M90="Diesel",O90="Utilitario, Furgón"),13
,AND(M90="Diesel",O90="Camioneta 4x2"),14
,AND(M90="Diesel",O90="Camioneta 4x4"),15
,AND(M90="Diesel",O90="Camión liviano (hasta 3.5 ton)"),16
,AND(M90="Diesel",O90="Camión mediano"),17
,AND(M90="Diesel",O90="Camión pesado"),18
,AND(M90="Diesel",O90="Maquinaria"),19
,AND(M90="Diesel",O90="Otro (especifique): "),20
,O90="Selecciona...",21),"")</f>
        <v/>
      </c>
      <c r="AA90" s="947" t="str">
        <f>IFERROR((ifs(Z90=1,Data!$D$100,Z90=2,Data!$D$101,Z90=3,Data!$D$102,Z90=4,Data!$D$103,Z90=5,Data!$D$104,Z90=6,Data!$D$105,Z90=7,Data!$D$106,Z90=8,Data!$D$107,Z90=9,Data!$D$108,Z90=10,Data!$D$109,Z90=11,Data!$D$110,Z90=12,Data!$D$111,Z90=13,Data!$D$112,Z90=14,Data!$D$113,Z90=15,Data!$D$114,Z90=16,Data!$D$115,Z90=17,Data!$D$116,Z90=18,Data!$D$117,Z90=19,Data!$D$118,Z90=20,Data!$D$119,Z90=21,Data!$D$120,Z90=0,Data!$D$121))*K90,"")</f>
        <v/>
      </c>
      <c r="AB90" s="947" t="str">
        <f>IFERROR((ifs(Z90=1,Data!$E$100,Z90=2,Data!$E$101,Z90=3,Data!$E$102,Z90=4,Data!$E$103,Z90=5,Data!$E$104,Z90=6,Data!$E$105,Z90=7,Data!$E$106,Z90=8,Data!$E$107,Z90=9,Data!$E$108,Z90=10,Data!$E$109,Z90=11,Data!$E$110,Z90=12,Data!$E$111,Z90=13,Data!$E$112,Z90=14,Data!$E$113,Z90=15,Data!$E$114,Z90=16,Data!$E$115,Z90=17,Data!$E$116,Z90=18,Data!$E$117,Z90=19,Data!$E$118,Z90=20,Data!$E$119,Z90=21,Data!$E$120,Z90=0,Data!$E$121))*K90/1000,"")</f>
        <v/>
      </c>
      <c r="AC90" s="948" t="str">
        <f>IFERROR((ifs(
Z90=1,Data!$G$100,
Z90=2,Data!$G$101,
Z90=3,Data!$G$102,
Z90=4,Data!$G$103,
Z90=5,Data!$G$104,
Z90=6,Data!$G$105,
Z90=7,Data!$G$106,
Z90=8,Data!$G$107,
Z90=9,Data!$G$108,
Z90=10,Data!G$109,
Z90=11,Data!G$110,
Z90=12,Data!G$111,
Z90=13,Data!$G$112,
Z90=14,Data!$G$113,
Z90=15,Data!$G$114,
Z90=16,Data!$G$115,
Z90=17,Data!$G$116,
Z90=18,Data!$G$117,
Z90=19,Data!$G$118,
Z90=20,Data!$G$119,
Z90=21,Data!$G$120,
Z90=0,Data!$G$121))
*K90/1000,"")</f>
        <v/>
      </c>
      <c r="AD90" s="949" t="str">
        <f>IFERROR((ifs(
Z90=1,Data!$H$100,
Z90=2,Data!$H$101,
Z90=3,Data!$H$102,
Z90=4,Data!$H$103,
Z90=5,Data!$H$104,
Z90=6,Data!$H$105,
Z90=7,Data!$H$106,
Z90=8,Data!$H$107,
Z90=9,Data!$H$108,
Z90=10,Data!H$109,
Z90=11,Data!H$110,
Z90=12,Data!H$111,
Z90=13,Data!$H$112,
Z90=14,Data!$H$113,
Z90=15,Data!$H$114,
Z90=16,Data!$H$115,
Z90=17,Data!$H$116,
Z90=18,Data!$H$117,
Z90=19,Data!$H$118,
Z90=20,Data!$H$119,
Z90=21,Data!$H$120,
Z90=0,Data!$H$121))*K90/1000,"")</f>
        <v/>
      </c>
      <c r="AE90" s="948" t="str">
        <f>IFERROR((ifs(
Z90=1,Data!$I$100,
Z90=2,Data!$I$101,
Z90=3,Data!$I$102,
Z90=4,Data!$I$103,
Z90=5,Data!$I$104,
Z90=6,Data!$I$105,
Z90=7,Data!$I$106,
Z90=8,Data!$I$107,
Z90=9,Data!$I$108,
Z90=10,Data!I$109,
Z90=11,Data!I$110,
Z90=12,Data!I$111,
Z90=13,Data!$I$112,
Z90=14,Data!$I$113,
Z90=15,Data!$I$114,
Z90=16,Data!$I$115,
Z90=17,Data!$I$116,
Z90=18,Data!$I$117,
Z90=19,Data!$I$118,
Z90=20,Data!$I$119,
Z90=21,Data!$I$120,
Z90=0,Data!$I$121)*K90/1000),"")</f>
        <v/>
      </c>
      <c r="AF90" s="947" t="str">
        <f>IFERROR((ifs(
Z90=1,Data!$J$100,
Z90=2,Data!$J$101,
Z90=3,Data!$J$102,
Z90=4,Data!$J$103,
Z90=5,Data!$J$104,
Z90=6,Data!$J$105,
Z90=7,Data!$J$106,
Z90=8,Data!$J$107,
Z90=9,Data!$J$108,
Z90=10,Data!J$109,
Z90=11,Data!J$110,
Z90=12,Data!J$111,
Z90=13,Data!J$112,
Z90=14,Data!$J$113,
Z90=15,Data!$J$114,
Z90=16,Data!$J$115,
Z90=17,Data!$J$116,
Z90=18,Data!$J$117,
Z90=19,Data!$J$118,
Z90=20,Data!$J$119,
Z90=21,Data!$J$120,
Z90=0,Data!$J$121)*K90),"")</f>
        <v/>
      </c>
      <c r="AG90" s="947" t="str">
        <f>IFERROR((ifs(
Z90=1,Data!$K$100,
Z90=2,Data!$K$101,
Z90=3,Data!$K$102,
Z90=4,Data!$K$103,
Z90=5,Data!$K$104,
Z90=6,Data!$K$105,
Z90=7,Data!$K$106,
Z90=8,Data!$K$107,
Z90=9,Data!$K$108,
Z90=10,Data!K$109,
Z90=11,Data!K$110,
Z90=12,Data!K$111,
Z90=13,Data!$K$112,
Z90=14,Data!$K$113,
Z90=15,Data!$K$114,
Z90=16,Data!$K$115,
Z90=17,Data!$K$116,
Z90=18,Data!$K$117,
Z90=19,Data!$K$118,
Z90=20,Data!$K$119,
Z90=21,Data!$K$120,
Z90=0,Data!$K$121)*K90),"")</f>
        <v/>
      </c>
      <c r="AH90" s="947" t="str">
        <f>IFERROR((ifs(
Z90=1,Data!$L$100,
Z90=2,Data!$L$101,
Z90=3,Data!$L$102,
Z90=4,Data!$L$103,
Z90=5,Data!$L$104,
Z90=6,Data!$L$105,
Z90=7,Data!$L$106,
Z90=8,Data!$L$107,
Z90=9,Data!$L$108,
Z90=10,Data!L$109,
Z90=11,Data!L$110,
Z90=12,Data!L$111,
Z90=13,Data!$L$112,
Z90=14,Data!$L$113,
Z90=15,Data!$L$114,
Z90=16,Data!$L$115,
Z90=17,Data!$L$116,
Z90=18,Data!$L$117,
Z90=19,Data!$L$118,
Z90=20,Data!$L$119,
Z90=21,Data!$L$120,
Z90=0,Data!$L$121)*K90),"")</f>
        <v/>
      </c>
      <c r="AI90" s="950" t="str">
        <f>'Registro Veh'!J102</f>
        <v/>
      </c>
      <c r="AJ90" s="950" t="str">
        <f>'Registro Veh'!M102</f>
        <v/>
      </c>
      <c r="AK90" s="951"/>
      <c r="AL90" s="951"/>
      <c r="AM90" s="951"/>
      <c r="AN90" s="951"/>
    </row>
    <row r="91">
      <c r="A91" s="941" t="str">
        <f>'Registro Veh'!B102</f>
        <v/>
      </c>
      <c r="B91" s="941" t="str">
        <f>Equipo!$F$2</f>
        <v>4.0</v>
      </c>
      <c r="C91" s="941" t="str">
        <f>Equipo!$E$14</f>
        <v/>
      </c>
      <c r="D91" s="941" t="str">
        <f>Equipo!$E$10</f>
        <v/>
      </c>
      <c r="E91" s="941" t="str">
        <f>'Registro Veh'!C102</f>
        <v/>
      </c>
      <c r="F91" s="941" t="str">
        <f>'Registro Veh'!D102</f>
        <v/>
      </c>
      <c r="G91" s="941" t="str">
        <f>'Registro Veh'!E102</f>
        <v/>
      </c>
      <c r="H91" s="941" t="str">
        <f>'Registro Veh'!F102</f>
        <v/>
      </c>
      <c r="I91" s="942" t="str">
        <f>'Registro Veh'!G102</f>
        <v/>
      </c>
      <c r="J91" s="942" t="str">
        <f>'Registro Veh'!I102</f>
        <v/>
      </c>
      <c r="K91" s="942" t="str">
        <f>'Registro Veh'!K102</f>
        <v/>
      </c>
      <c r="L91" s="942" t="str">
        <f>'Registro Veh'!L102</f>
        <v/>
      </c>
      <c r="M91" s="942" t="str">
        <f>'Registro Veh'!N102</f>
        <v/>
      </c>
      <c r="N91" s="943" t="str">
        <f>IFERROR(IFS(E91='BBDD R'!$F$2,'BBDD R'!$G$2,E91='BBDD R'!$F$3,'BBDD R'!$G$3,E91='BBDD R'!$F$4,'BBDD R'!$G$4,E91='BBDD R'!$F$5,'BBDD R'!$G$5,E91='BBDD R'!$F$6,'BBDD R'!$G$6,E91='BBDD R'!$F$7,'BBDD R'!$G$7),"")</f>
        <v/>
      </c>
      <c r="O91" s="943" t="str">
        <f>IFERROR(IFS(E91='BBDD R'!$F$2,'BBDD R'!$H$2,E91='BBDD R'!$F$3,'BBDD R'!$H$3,E91='BBDD R'!$F$4,'BBDD R'!$H$4,E91='BBDD R'!$F$5,'BBDD R'!$H$5,E91='BBDD R'!$F$6,'BBDD R'!$H$6,E91='BBDD R'!$F$7,'BBDD R'!$H$7),"")</f>
        <v/>
      </c>
      <c r="P91" s="944" t="str">
        <f>IFERROR(IFS(E91='BBDD R'!$F$2,'BBDD R'!$I$2,E91='BBDD R'!$F$3,'BBDD R'!$I$3,E91='BBDD R'!$F$4,'BBDD R'!$I$4,E91='BBDD R'!$F$5,'BBDD R'!$I$5,E91='BBDD R'!$F$6,'BBDD R'!$I$6,E91='BBDD R'!$F$7,'BBDD R'!$I$7),"")</f>
        <v/>
      </c>
      <c r="Q91" s="945" t="str">
        <f>IFERROR(IFS(E91='BBDD R'!$F$2,'BBDD R'!$J$2,E91='BBDD R'!$F$3,'BBDD R'!$J$3,E91='BBDD R'!$F$4,'BBDD R'!$J$4,E91='BBDD R'!$F$5,'BBDD R'!$J$5,E91='BBDD R'!$F$6,'BBDD R'!$J$6,E91='BBDD R'!$F$7,'BBDD R'!$J$7))</f>
        <v/>
      </c>
      <c r="R91" s="945" t="str">
        <f>IFERROR(IFS(E91='BBDD R'!$F$2,'BBDD R'!$K$2,E91='BBDD R'!$F$3,'BBDD R'!$K$3,E91='BBDD R'!$F$4,'BBDD R'!$K$4,E91='BBDD R'!$F$5,'BBDD R'!$K$5,E91='BBDD R'!$F$6,'BBDD R'!$K$6,E91='BBDD R'!$F$7,'BBDD R'!$K$7),"")</f>
        <v/>
      </c>
      <c r="S91" s="944" t="str">
        <f>IFERROR(IFS(E91='BBDD R'!$F$2,'BBDD R'!$L$2,E91='BBDD R'!$F$3,'BBDD R'!$L$3,E91='BBDD R'!$F$4,'BBDD R'!$L$4,E91='BBDD R'!$F$5,'BBDD R'!$L$5,E91='BBDD R'!$F$6,'BBDD R'!$L$6,E91='BBDD R'!$F$7,'BBDD R'!$L$7),"")</f>
        <v/>
      </c>
      <c r="T91" s="944" t="str">
        <f>IFERROR(IFS(E91='BBDD R'!$F$2,'BBDD R'!$M$2,E91='BBDD R'!$F$3,'BBDD R'!$M$3,E91='BBDD R'!$F$4,'BBDD R'!$M$4,E91='BBDD R'!$F$5,'BBDD R'!$M$5,E91='BBDD R'!$F$6,'BBDD R'!$M$6,E91='BBDD R'!$F$7,'BBDD R'!$M$7),"")</f>
        <v/>
      </c>
      <c r="U91" s="944" t="str">
        <f>IFERROR(IFS(E91='BBDD R'!$F$2,'BBDD R'!$N$2,E91='BBDD R'!$F$3,'BBDD R'!$N$3,E91='BBDD R'!$F$4,'BBDD R'!$N$4,E91='BBDD R'!$F$5,'BBDD R'!$N$5,E91='BBDD R'!$F$6,'BBDD R'!$N$6,E91='BBDD R'!$F$7,'BBDD R'!$N$7),"")</f>
        <v/>
      </c>
      <c r="V91" s="944" t="str">
        <f>IFERROR(IFS(E91='BBDD R'!$F$2,'BBDD R'!$O$2,E91='BBDD R'!$F$3,'BBDD R'!$O$3,E91='BBDD R'!$F$4,'BBDD R'!$O$4,E91='BBDD R'!$F$5,'BBDD R'!$O$5,E91='BBDD R'!$F$6,'BBDD R'!$O$6,E91='BBDD R'!$F$7,'BBDD R'!$O$7),"")</f>
        <v/>
      </c>
      <c r="W91" s="946" t="str">
        <f>IFERROR(IFS(E91='BBDD R'!$F$2,'BBDD R'!$P$2,E91='BBDD R'!$F$3,'BBDD R'!$P$3,E91='BBDD R'!$F$4,'BBDD R'!$P$4,E91='BBDD R'!$F$5,'BBDD R'!$P$5,E91='BBDD R'!$F$6,'BBDD R'!$P$6,E91='BBDD R'!$F$7,'BBDD R'!$P$7),"")</f>
        <v/>
      </c>
      <c r="X91" s="944" t="str">
        <f>IFERROR(IFS(E91='BBDD R'!$F$2,'BBDD R'!$Q$2,E91='BBDD R'!$F$3,'BBDD R'!$Q$3,E91='BBDD R'!$F$4,'BBDD R'!$Q$4,E91='BBDD R'!$F$5,'BBDD R'!$Q$5,E91='BBDD R'!$F$6,'BBDD R'!$Q$6,E91='BBDD R'!$F$7,'BBDD R'!$Q$7),"")</f>
        <v/>
      </c>
      <c r="Y91" s="944" t="str">
        <f>IFERROR(IFS(E91='BBDD R'!$F$2,'BBDD R'!$R$2,E91='BBDD R'!$F$3,'BBDD R'!$R$3,E91='BBDD R'!$F$4,'BBDD R'!$R$4,E91='BBDD R'!$F$5,'BBDD R'!$R$5,E91='BBDD R'!$F$6,'BBDD R'!$R$6,E91='BBDD R'!$F$7,'BBDD R'!$R$7),"")</f>
        <v/>
      </c>
      <c r="Z91" s="944" t="str">
        <f t="array" ref="Z91">IFERROR(ifs(AND(M91="Gasolina",O91="Vehículo Liviano (Sedán, Compacto)"),1
,AND(M91="Gasolina",O91="Vehículo Liviano (SUV, Jeep, Station Wagon)"),2
,AND(M91="Gasolina",O91="Utilitario, Furgón"),3
,AND(M91="Gasolina",O91="Camioneta 4x2"),4
,AND(M91="Gasolina",O91="Camioneta 4x4"),5
,AND(M91="Gasolina",O91="Camión liviano (hasta 3.5 ton)"),6
,AND(M91="Gasolina",O91="Camión mediano"),7
,AND(M91="Gasolina",O91="Camión pesado"),8
,AND(M91="Gasolina",O91="Maquinaria"),9
,AND(M91="Gasolina",O91="Otro (especifique): "),10
,AND(M91="Diesel",O91="Vehículo Liviano (Sedán, Compacto)"),11
,AND(M91="Diesel",O91="Vehículo Liviano (SUV, Jeep, Station Wagon)"),12
,AND(M91="Diesel",O91="Utilitario, Furgón"),13
,AND(M91="Diesel",O91="Camioneta 4x2"),14
,AND(M91="Diesel",O91="Camioneta 4x4"),15
,AND(M91="Diesel",O91="Camión liviano (hasta 3.5 ton)"),16
,AND(M91="Diesel",O91="Camión mediano"),17
,AND(M91="Diesel",O91="Camión pesado"),18
,AND(M91="Diesel",O91="Maquinaria"),19
,AND(M91="Diesel",O91="Otro (especifique): "),20
,O91="Selecciona...",21),"")</f>
        <v/>
      </c>
      <c r="AA91" s="947" t="str">
        <f>IFERROR((ifs(Z91=1,Data!$D$100,Z91=2,Data!$D$101,Z91=3,Data!$D$102,Z91=4,Data!$D$103,Z91=5,Data!$D$104,Z91=6,Data!$D$105,Z91=7,Data!$D$106,Z91=8,Data!$D$107,Z91=9,Data!$D$108,Z91=10,Data!$D$109,Z91=11,Data!$D$110,Z91=12,Data!$D$111,Z91=13,Data!$D$112,Z91=14,Data!$D$113,Z91=15,Data!$D$114,Z91=16,Data!$D$115,Z91=17,Data!$D$116,Z91=18,Data!$D$117,Z91=19,Data!$D$118,Z91=20,Data!$D$119,Z91=21,Data!$D$120,Z91=0,Data!$D$121))*K91,"")</f>
        <v/>
      </c>
      <c r="AB91" s="947" t="str">
        <f>IFERROR((ifs(Z91=1,Data!$E$100,Z91=2,Data!$E$101,Z91=3,Data!$E$102,Z91=4,Data!$E$103,Z91=5,Data!$E$104,Z91=6,Data!$E$105,Z91=7,Data!$E$106,Z91=8,Data!$E$107,Z91=9,Data!$E$108,Z91=10,Data!$E$109,Z91=11,Data!$E$110,Z91=12,Data!$E$111,Z91=13,Data!$E$112,Z91=14,Data!$E$113,Z91=15,Data!$E$114,Z91=16,Data!$E$115,Z91=17,Data!$E$116,Z91=18,Data!$E$117,Z91=19,Data!$E$118,Z91=20,Data!$E$119,Z91=21,Data!$E$120,Z91=0,Data!$E$121))*K91/1000,"")</f>
        <v/>
      </c>
      <c r="AC91" s="948" t="str">
        <f>IFERROR((ifs(
Z91=1,Data!$G$100,
Z91=2,Data!$G$101,
Z91=3,Data!$G$102,
Z91=4,Data!$G$103,
Z91=5,Data!$G$104,
Z91=6,Data!$G$105,
Z91=7,Data!$G$106,
Z91=8,Data!$G$107,
Z91=9,Data!$G$108,
Z91=10,Data!G$109,
Z91=11,Data!G$110,
Z91=12,Data!G$111,
Z91=13,Data!$G$112,
Z91=14,Data!$G$113,
Z91=15,Data!$G$114,
Z91=16,Data!$G$115,
Z91=17,Data!$G$116,
Z91=18,Data!$G$117,
Z91=19,Data!$G$118,
Z91=20,Data!$G$119,
Z91=21,Data!$G$120,
Z91=0,Data!$G$121))
*K91/1000,"")</f>
        <v/>
      </c>
      <c r="AD91" s="949" t="str">
        <f>IFERROR((ifs(
Z91=1,Data!$H$100,
Z91=2,Data!$H$101,
Z91=3,Data!$H$102,
Z91=4,Data!$H$103,
Z91=5,Data!$H$104,
Z91=6,Data!$H$105,
Z91=7,Data!$H$106,
Z91=8,Data!$H$107,
Z91=9,Data!$H$108,
Z91=10,Data!H$109,
Z91=11,Data!H$110,
Z91=12,Data!H$111,
Z91=13,Data!$H$112,
Z91=14,Data!$H$113,
Z91=15,Data!$H$114,
Z91=16,Data!$H$115,
Z91=17,Data!$H$116,
Z91=18,Data!$H$117,
Z91=19,Data!$H$118,
Z91=20,Data!$H$119,
Z91=21,Data!$H$120,
Z91=0,Data!$H$121))*K91/1000,"")</f>
        <v/>
      </c>
      <c r="AE91" s="948" t="str">
        <f>IFERROR((ifs(
Z91=1,Data!$I$100,
Z91=2,Data!$I$101,
Z91=3,Data!$I$102,
Z91=4,Data!$I$103,
Z91=5,Data!$I$104,
Z91=6,Data!$I$105,
Z91=7,Data!$I$106,
Z91=8,Data!$I$107,
Z91=9,Data!$I$108,
Z91=10,Data!I$109,
Z91=11,Data!I$110,
Z91=12,Data!I$111,
Z91=13,Data!$I$112,
Z91=14,Data!$I$113,
Z91=15,Data!$I$114,
Z91=16,Data!$I$115,
Z91=17,Data!$I$116,
Z91=18,Data!$I$117,
Z91=19,Data!$I$118,
Z91=20,Data!$I$119,
Z91=21,Data!$I$120,
Z91=0,Data!$I$121)*K91/1000),"")</f>
        <v/>
      </c>
      <c r="AF91" s="947" t="str">
        <f>IFERROR((ifs(
Z91=1,Data!$J$100,
Z91=2,Data!$J$101,
Z91=3,Data!$J$102,
Z91=4,Data!$J$103,
Z91=5,Data!$J$104,
Z91=6,Data!$J$105,
Z91=7,Data!$J$106,
Z91=8,Data!$J$107,
Z91=9,Data!$J$108,
Z91=10,Data!J$109,
Z91=11,Data!J$110,
Z91=12,Data!J$111,
Z91=13,Data!J$112,
Z91=14,Data!$J$113,
Z91=15,Data!$J$114,
Z91=16,Data!$J$115,
Z91=17,Data!$J$116,
Z91=18,Data!$J$117,
Z91=19,Data!$J$118,
Z91=20,Data!$J$119,
Z91=21,Data!$J$120,
Z91=0,Data!$J$121)*K91),"")</f>
        <v/>
      </c>
      <c r="AG91" s="947" t="str">
        <f>IFERROR((ifs(
Z91=1,Data!$K$100,
Z91=2,Data!$K$101,
Z91=3,Data!$K$102,
Z91=4,Data!$K$103,
Z91=5,Data!$K$104,
Z91=6,Data!$K$105,
Z91=7,Data!$K$106,
Z91=8,Data!$K$107,
Z91=9,Data!$K$108,
Z91=10,Data!K$109,
Z91=11,Data!K$110,
Z91=12,Data!K$111,
Z91=13,Data!$K$112,
Z91=14,Data!$K$113,
Z91=15,Data!$K$114,
Z91=16,Data!$K$115,
Z91=17,Data!$K$116,
Z91=18,Data!$K$117,
Z91=19,Data!$K$118,
Z91=20,Data!$K$119,
Z91=21,Data!$K$120,
Z91=0,Data!$K$121)*K91),"")</f>
        <v/>
      </c>
      <c r="AH91" s="947" t="str">
        <f>IFERROR((ifs(
Z91=1,Data!$L$100,
Z91=2,Data!$L$101,
Z91=3,Data!$L$102,
Z91=4,Data!$L$103,
Z91=5,Data!$L$104,
Z91=6,Data!$L$105,
Z91=7,Data!$L$106,
Z91=8,Data!$L$107,
Z91=9,Data!$L$108,
Z91=10,Data!L$109,
Z91=11,Data!L$110,
Z91=12,Data!L$111,
Z91=13,Data!$L$112,
Z91=14,Data!$L$113,
Z91=15,Data!$L$114,
Z91=16,Data!$L$115,
Z91=17,Data!$L$116,
Z91=18,Data!$L$117,
Z91=19,Data!$L$118,
Z91=20,Data!$L$119,
Z91=21,Data!$L$120,
Z91=0,Data!$L$121)*K91),"")</f>
        <v/>
      </c>
      <c r="AI91" s="950" t="str">
        <f>'Registro Veh'!J103</f>
        <v/>
      </c>
      <c r="AJ91" s="950" t="str">
        <f>'Registro Veh'!M103</f>
        <v/>
      </c>
      <c r="AK91" s="951"/>
      <c r="AL91" s="951"/>
      <c r="AM91" s="951"/>
      <c r="AN91" s="951"/>
    </row>
    <row r="92">
      <c r="A92" s="941" t="str">
        <f>'Registro Veh'!B103</f>
        <v/>
      </c>
      <c r="B92" s="941" t="str">
        <f>Equipo!$F$2</f>
        <v>4.0</v>
      </c>
      <c r="C92" s="941" t="str">
        <f>Equipo!$E$14</f>
        <v/>
      </c>
      <c r="D92" s="941" t="str">
        <f>Equipo!$E$10</f>
        <v/>
      </c>
      <c r="E92" s="941" t="str">
        <f>'Registro Veh'!C103</f>
        <v/>
      </c>
      <c r="F92" s="941" t="str">
        <f>'Registro Veh'!D103</f>
        <v/>
      </c>
      <c r="G92" s="941" t="str">
        <f>'Registro Veh'!E103</f>
        <v/>
      </c>
      <c r="H92" s="941" t="str">
        <f>'Registro Veh'!F103</f>
        <v/>
      </c>
      <c r="I92" s="942" t="str">
        <f>'Registro Veh'!G103</f>
        <v/>
      </c>
      <c r="J92" s="942" t="str">
        <f>'Registro Veh'!I103</f>
        <v/>
      </c>
      <c r="K92" s="942" t="str">
        <f>'Registro Veh'!K103</f>
        <v/>
      </c>
      <c r="L92" s="942" t="str">
        <f>'Registro Veh'!L103</f>
        <v/>
      </c>
      <c r="M92" s="942" t="str">
        <f>'Registro Veh'!N103</f>
        <v/>
      </c>
      <c r="N92" s="943" t="str">
        <f>IFERROR(IFS(E92='BBDD R'!$F$2,'BBDD R'!$G$2,E92='BBDD R'!$F$3,'BBDD R'!$G$3,E92='BBDD R'!$F$4,'BBDD R'!$G$4,E92='BBDD R'!$F$5,'BBDD R'!$G$5,E92='BBDD R'!$F$6,'BBDD R'!$G$6,E92='BBDD R'!$F$7,'BBDD R'!$G$7),"")</f>
        <v/>
      </c>
      <c r="O92" s="943" t="str">
        <f>IFERROR(IFS(E92='BBDD R'!$F$2,'BBDD R'!$H$2,E92='BBDD R'!$F$3,'BBDD R'!$H$3,E92='BBDD R'!$F$4,'BBDD R'!$H$4,E92='BBDD R'!$F$5,'BBDD R'!$H$5,E92='BBDD R'!$F$6,'BBDD R'!$H$6,E92='BBDD R'!$F$7,'BBDD R'!$H$7),"")</f>
        <v/>
      </c>
      <c r="P92" s="944" t="str">
        <f>IFERROR(IFS(E92='BBDD R'!$F$2,'BBDD R'!$I$2,E92='BBDD R'!$F$3,'BBDD R'!$I$3,E92='BBDD R'!$F$4,'BBDD R'!$I$4,E92='BBDD R'!$F$5,'BBDD R'!$I$5,E92='BBDD R'!$F$6,'BBDD R'!$I$6,E92='BBDD R'!$F$7,'BBDD R'!$I$7),"")</f>
        <v/>
      </c>
      <c r="Q92" s="945" t="str">
        <f>IFERROR(IFS(E92='BBDD R'!$F$2,'BBDD R'!$J$2,E92='BBDD R'!$F$3,'BBDD R'!$J$3,E92='BBDD R'!$F$4,'BBDD R'!$J$4,E92='BBDD R'!$F$5,'BBDD R'!$J$5,E92='BBDD R'!$F$6,'BBDD R'!$J$6,E92='BBDD R'!$F$7,'BBDD R'!$J$7))</f>
        <v/>
      </c>
      <c r="R92" s="945" t="str">
        <f>IFERROR(IFS(E92='BBDD R'!$F$2,'BBDD R'!$K$2,E92='BBDD R'!$F$3,'BBDD R'!$K$3,E92='BBDD R'!$F$4,'BBDD R'!$K$4,E92='BBDD R'!$F$5,'BBDD R'!$K$5,E92='BBDD R'!$F$6,'BBDD R'!$K$6,E92='BBDD R'!$F$7,'BBDD R'!$K$7),"")</f>
        <v/>
      </c>
      <c r="S92" s="944" t="str">
        <f>IFERROR(IFS(E92='BBDD R'!$F$2,'BBDD R'!$L$2,E92='BBDD R'!$F$3,'BBDD R'!$L$3,E92='BBDD R'!$F$4,'BBDD R'!$L$4,E92='BBDD R'!$F$5,'BBDD R'!$L$5,E92='BBDD R'!$F$6,'BBDD R'!$L$6,E92='BBDD R'!$F$7,'BBDD R'!$L$7),"")</f>
        <v/>
      </c>
      <c r="T92" s="944" t="str">
        <f>IFERROR(IFS(E92='BBDD R'!$F$2,'BBDD R'!$M$2,E92='BBDD R'!$F$3,'BBDD R'!$M$3,E92='BBDD R'!$F$4,'BBDD R'!$M$4,E92='BBDD R'!$F$5,'BBDD R'!$M$5,E92='BBDD R'!$F$6,'BBDD R'!$M$6,E92='BBDD R'!$F$7,'BBDD R'!$M$7),"")</f>
        <v/>
      </c>
      <c r="U92" s="944" t="str">
        <f>IFERROR(IFS(E92='BBDD R'!$F$2,'BBDD R'!$N$2,E92='BBDD R'!$F$3,'BBDD R'!$N$3,E92='BBDD R'!$F$4,'BBDD R'!$N$4,E92='BBDD R'!$F$5,'BBDD R'!$N$5,E92='BBDD R'!$F$6,'BBDD R'!$N$6,E92='BBDD R'!$F$7,'BBDD R'!$N$7),"")</f>
        <v/>
      </c>
      <c r="V92" s="944" t="str">
        <f>IFERROR(IFS(E92='BBDD R'!$F$2,'BBDD R'!$O$2,E92='BBDD R'!$F$3,'BBDD R'!$O$3,E92='BBDD R'!$F$4,'BBDD R'!$O$4,E92='BBDD R'!$F$5,'BBDD R'!$O$5,E92='BBDD R'!$F$6,'BBDD R'!$O$6,E92='BBDD R'!$F$7,'BBDD R'!$O$7),"")</f>
        <v/>
      </c>
      <c r="W92" s="946" t="str">
        <f>IFERROR(IFS(E92='BBDD R'!$F$2,'BBDD R'!$P$2,E92='BBDD R'!$F$3,'BBDD R'!$P$3,E92='BBDD R'!$F$4,'BBDD R'!$P$4,E92='BBDD R'!$F$5,'BBDD R'!$P$5,E92='BBDD R'!$F$6,'BBDD R'!$P$6,E92='BBDD R'!$F$7,'BBDD R'!$P$7),"")</f>
        <v/>
      </c>
      <c r="X92" s="944" t="str">
        <f>IFERROR(IFS(E92='BBDD R'!$F$2,'BBDD R'!$Q$2,E92='BBDD R'!$F$3,'BBDD R'!$Q$3,E92='BBDD R'!$F$4,'BBDD R'!$Q$4,E92='BBDD R'!$F$5,'BBDD R'!$Q$5,E92='BBDD R'!$F$6,'BBDD R'!$Q$6,E92='BBDD R'!$F$7,'BBDD R'!$Q$7),"")</f>
        <v/>
      </c>
      <c r="Y92" s="944" t="str">
        <f>IFERROR(IFS(E92='BBDD R'!$F$2,'BBDD R'!$R$2,E92='BBDD R'!$F$3,'BBDD R'!$R$3,E92='BBDD R'!$F$4,'BBDD R'!$R$4,E92='BBDD R'!$F$5,'BBDD R'!$R$5,E92='BBDD R'!$F$6,'BBDD R'!$R$6,E92='BBDD R'!$F$7,'BBDD R'!$R$7),"")</f>
        <v/>
      </c>
      <c r="Z92" s="944" t="str">
        <f t="array" ref="Z92">IFERROR(ifs(AND(M92="Gasolina",O92="Vehículo Liviano (Sedán, Compacto)"),1
,AND(M92="Gasolina",O92="Vehículo Liviano (SUV, Jeep, Station Wagon)"),2
,AND(M92="Gasolina",O92="Utilitario, Furgón"),3
,AND(M92="Gasolina",O92="Camioneta 4x2"),4
,AND(M92="Gasolina",O92="Camioneta 4x4"),5
,AND(M92="Gasolina",O92="Camión liviano (hasta 3.5 ton)"),6
,AND(M92="Gasolina",O92="Camión mediano"),7
,AND(M92="Gasolina",O92="Camión pesado"),8
,AND(M92="Gasolina",O92="Maquinaria"),9
,AND(M92="Gasolina",O92="Otro (especifique): "),10
,AND(M92="Diesel",O92="Vehículo Liviano (Sedán, Compacto)"),11
,AND(M92="Diesel",O92="Vehículo Liviano (SUV, Jeep, Station Wagon)"),12
,AND(M92="Diesel",O92="Utilitario, Furgón"),13
,AND(M92="Diesel",O92="Camioneta 4x2"),14
,AND(M92="Diesel",O92="Camioneta 4x4"),15
,AND(M92="Diesel",O92="Camión liviano (hasta 3.5 ton)"),16
,AND(M92="Diesel",O92="Camión mediano"),17
,AND(M92="Diesel",O92="Camión pesado"),18
,AND(M92="Diesel",O92="Maquinaria"),19
,AND(M92="Diesel",O92="Otro (especifique): "),20
,O92="Selecciona...",21),"")</f>
        <v/>
      </c>
      <c r="AA92" s="947" t="str">
        <f>IFERROR((ifs(Z92=1,Data!$D$100,Z92=2,Data!$D$101,Z92=3,Data!$D$102,Z92=4,Data!$D$103,Z92=5,Data!$D$104,Z92=6,Data!$D$105,Z92=7,Data!$D$106,Z92=8,Data!$D$107,Z92=9,Data!$D$108,Z92=10,Data!$D$109,Z92=11,Data!$D$110,Z92=12,Data!$D$111,Z92=13,Data!$D$112,Z92=14,Data!$D$113,Z92=15,Data!$D$114,Z92=16,Data!$D$115,Z92=17,Data!$D$116,Z92=18,Data!$D$117,Z92=19,Data!$D$118,Z92=20,Data!$D$119,Z92=21,Data!$D$120,Z92=0,Data!$D$121))*K92,"")</f>
        <v/>
      </c>
      <c r="AB92" s="947" t="str">
        <f>IFERROR((ifs(Z92=1,Data!$E$100,Z92=2,Data!$E$101,Z92=3,Data!$E$102,Z92=4,Data!$E$103,Z92=5,Data!$E$104,Z92=6,Data!$E$105,Z92=7,Data!$E$106,Z92=8,Data!$E$107,Z92=9,Data!$E$108,Z92=10,Data!$E$109,Z92=11,Data!$E$110,Z92=12,Data!$E$111,Z92=13,Data!$E$112,Z92=14,Data!$E$113,Z92=15,Data!$E$114,Z92=16,Data!$E$115,Z92=17,Data!$E$116,Z92=18,Data!$E$117,Z92=19,Data!$E$118,Z92=20,Data!$E$119,Z92=21,Data!$E$120,Z92=0,Data!$E$121))*K92/1000,"")</f>
        <v/>
      </c>
      <c r="AC92" s="948" t="str">
        <f>IFERROR((ifs(
Z92=1,Data!$G$100,
Z92=2,Data!$G$101,
Z92=3,Data!$G$102,
Z92=4,Data!$G$103,
Z92=5,Data!$G$104,
Z92=6,Data!$G$105,
Z92=7,Data!$G$106,
Z92=8,Data!$G$107,
Z92=9,Data!$G$108,
Z92=10,Data!G$109,
Z92=11,Data!G$110,
Z92=12,Data!G$111,
Z92=13,Data!$G$112,
Z92=14,Data!$G$113,
Z92=15,Data!$G$114,
Z92=16,Data!$G$115,
Z92=17,Data!$G$116,
Z92=18,Data!$G$117,
Z92=19,Data!$G$118,
Z92=20,Data!$G$119,
Z92=21,Data!$G$120,
Z92=0,Data!$G$121))
*K92/1000,"")</f>
        <v/>
      </c>
      <c r="AD92" s="949" t="str">
        <f>IFERROR((ifs(
Z92=1,Data!$H$100,
Z92=2,Data!$H$101,
Z92=3,Data!$H$102,
Z92=4,Data!$H$103,
Z92=5,Data!$H$104,
Z92=6,Data!$H$105,
Z92=7,Data!$H$106,
Z92=8,Data!$H$107,
Z92=9,Data!$H$108,
Z92=10,Data!H$109,
Z92=11,Data!H$110,
Z92=12,Data!H$111,
Z92=13,Data!$H$112,
Z92=14,Data!$H$113,
Z92=15,Data!$H$114,
Z92=16,Data!$H$115,
Z92=17,Data!$H$116,
Z92=18,Data!$H$117,
Z92=19,Data!$H$118,
Z92=20,Data!$H$119,
Z92=21,Data!$H$120,
Z92=0,Data!$H$121))*K92/1000,"")</f>
        <v/>
      </c>
      <c r="AE92" s="948" t="str">
        <f>IFERROR((ifs(
Z92=1,Data!$I$100,
Z92=2,Data!$I$101,
Z92=3,Data!$I$102,
Z92=4,Data!$I$103,
Z92=5,Data!$I$104,
Z92=6,Data!$I$105,
Z92=7,Data!$I$106,
Z92=8,Data!$I$107,
Z92=9,Data!$I$108,
Z92=10,Data!I$109,
Z92=11,Data!I$110,
Z92=12,Data!I$111,
Z92=13,Data!$I$112,
Z92=14,Data!$I$113,
Z92=15,Data!$I$114,
Z92=16,Data!$I$115,
Z92=17,Data!$I$116,
Z92=18,Data!$I$117,
Z92=19,Data!$I$118,
Z92=20,Data!$I$119,
Z92=21,Data!$I$120,
Z92=0,Data!$I$121)*K92/1000),"")</f>
        <v/>
      </c>
      <c r="AF92" s="947" t="str">
        <f>IFERROR((ifs(
Z92=1,Data!$J$100,
Z92=2,Data!$J$101,
Z92=3,Data!$J$102,
Z92=4,Data!$J$103,
Z92=5,Data!$J$104,
Z92=6,Data!$J$105,
Z92=7,Data!$J$106,
Z92=8,Data!$J$107,
Z92=9,Data!$J$108,
Z92=10,Data!J$109,
Z92=11,Data!J$110,
Z92=12,Data!J$111,
Z92=13,Data!J$112,
Z92=14,Data!$J$113,
Z92=15,Data!$J$114,
Z92=16,Data!$J$115,
Z92=17,Data!$J$116,
Z92=18,Data!$J$117,
Z92=19,Data!$J$118,
Z92=20,Data!$J$119,
Z92=21,Data!$J$120,
Z92=0,Data!$J$121)*K92),"")</f>
        <v/>
      </c>
      <c r="AG92" s="947" t="str">
        <f>IFERROR((ifs(
Z92=1,Data!$K$100,
Z92=2,Data!$K$101,
Z92=3,Data!$K$102,
Z92=4,Data!$K$103,
Z92=5,Data!$K$104,
Z92=6,Data!$K$105,
Z92=7,Data!$K$106,
Z92=8,Data!$K$107,
Z92=9,Data!$K$108,
Z92=10,Data!K$109,
Z92=11,Data!K$110,
Z92=12,Data!K$111,
Z92=13,Data!$K$112,
Z92=14,Data!$K$113,
Z92=15,Data!$K$114,
Z92=16,Data!$K$115,
Z92=17,Data!$K$116,
Z92=18,Data!$K$117,
Z92=19,Data!$K$118,
Z92=20,Data!$K$119,
Z92=21,Data!$K$120,
Z92=0,Data!$K$121)*K92),"")</f>
        <v/>
      </c>
      <c r="AH92" s="947" t="str">
        <f>IFERROR((ifs(
Z92=1,Data!$L$100,
Z92=2,Data!$L$101,
Z92=3,Data!$L$102,
Z92=4,Data!$L$103,
Z92=5,Data!$L$104,
Z92=6,Data!$L$105,
Z92=7,Data!$L$106,
Z92=8,Data!$L$107,
Z92=9,Data!$L$108,
Z92=10,Data!L$109,
Z92=11,Data!L$110,
Z92=12,Data!L$111,
Z92=13,Data!$L$112,
Z92=14,Data!$L$113,
Z92=15,Data!$L$114,
Z92=16,Data!$L$115,
Z92=17,Data!$L$116,
Z92=18,Data!$L$117,
Z92=19,Data!$L$118,
Z92=20,Data!$L$119,
Z92=21,Data!$L$120,
Z92=0,Data!$L$121)*K92),"")</f>
        <v/>
      </c>
      <c r="AI92" s="950" t="str">
        <f>'Registro Veh'!J104</f>
        <v/>
      </c>
      <c r="AJ92" s="950" t="str">
        <f>'Registro Veh'!M104</f>
        <v/>
      </c>
      <c r="AK92" s="951"/>
      <c r="AL92" s="951"/>
      <c r="AM92" s="951"/>
      <c r="AN92" s="951"/>
    </row>
    <row r="93">
      <c r="A93" s="941" t="str">
        <f>'Registro Veh'!B104</f>
        <v/>
      </c>
      <c r="B93" s="941" t="str">
        <f>Equipo!$F$2</f>
        <v>4.0</v>
      </c>
      <c r="C93" s="941" t="str">
        <f>Equipo!$E$14</f>
        <v/>
      </c>
      <c r="D93" s="941" t="str">
        <f>Equipo!$E$10</f>
        <v/>
      </c>
      <c r="E93" s="941" t="str">
        <f>'Registro Veh'!C104</f>
        <v/>
      </c>
      <c r="F93" s="941" t="str">
        <f>'Registro Veh'!D104</f>
        <v/>
      </c>
      <c r="G93" s="941" t="str">
        <f>'Registro Veh'!E104</f>
        <v/>
      </c>
      <c r="H93" s="941" t="str">
        <f>'Registro Veh'!F104</f>
        <v/>
      </c>
      <c r="I93" s="942" t="str">
        <f>'Registro Veh'!G104</f>
        <v/>
      </c>
      <c r="J93" s="942" t="str">
        <f>'Registro Veh'!I104</f>
        <v/>
      </c>
      <c r="K93" s="942" t="str">
        <f>'Registro Veh'!K104</f>
        <v/>
      </c>
      <c r="L93" s="942" t="str">
        <f>'Registro Veh'!L104</f>
        <v/>
      </c>
      <c r="M93" s="942" t="str">
        <f>'Registro Veh'!N104</f>
        <v/>
      </c>
      <c r="N93" s="943" t="str">
        <f>IFERROR(IFS(E93='BBDD R'!$F$2,'BBDD R'!$G$2,E93='BBDD R'!$F$3,'BBDD R'!$G$3,E93='BBDD R'!$F$4,'BBDD R'!$G$4,E93='BBDD R'!$F$5,'BBDD R'!$G$5,E93='BBDD R'!$F$6,'BBDD R'!$G$6,E93='BBDD R'!$F$7,'BBDD R'!$G$7),"")</f>
        <v/>
      </c>
      <c r="O93" s="943" t="str">
        <f>IFERROR(IFS(E93='BBDD R'!$F$2,'BBDD R'!$H$2,E93='BBDD R'!$F$3,'BBDD R'!$H$3,E93='BBDD R'!$F$4,'BBDD R'!$H$4,E93='BBDD R'!$F$5,'BBDD R'!$H$5,E93='BBDD R'!$F$6,'BBDD R'!$H$6,E93='BBDD R'!$F$7,'BBDD R'!$H$7),"")</f>
        <v/>
      </c>
      <c r="P93" s="944" t="str">
        <f>IFERROR(IFS(E93='BBDD R'!$F$2,'BBDD R'!$I$2,E93='BBDD R'!$F$3,'BBDD R'!$I$3,E93='BBDD R'!$F$4,'BBDD R'!$I$4,E93='BBDD R'!$F$5,'BBDD R'!$I$5,E93='BBDD R'!$F$6,'BBDD R'!$I$6,E93='BBDD R'!$F$7,'BBDD R'!$I$7),"")</f>
        <v/>
      </c>
      <c r="Q93" s="945" t="str">
        <f>IFERROR(IFS(E93='BBDD R'!$F$2,'BBDD R'!$J$2,E93='BBDD R'!$F$3,'BBDD R'!$J$3,E93='BBDD R'!$F$4,'BBDD R'!$J$4,E93='BBDD R'!$F$5,'BBDD R'!$J$5,E93='BBDD R'!$F$6,'BBDD R'!$J$6,E93='BBDD R'!$F$7,'BBDD R'!$J$7))</f>
        <v/>
      </c>
      <c r="R93" s="945" t="str">
        <f>IFERROR(IFS(E93='BBDD R'!$F$2,'BBDD R'!$K$2,E93='BBDD R'!$F$3,'BBDD R'!$K$3,E93='BBDD R'!$F$4,'BBDD R'!$K$4,E93='BBDD R'!$F$5,'BBDD R'!$K$5,E93='BBDD R'!$F$6,'BBDD R'!$K$6,E93='BBDD R'!$F$7,'BBDD R'!$K$7),"")</f>
        <v/>
      </c>
      <c r="S93" s="944" t="str">
        <f>IFERROR(IFS(E93='BBDD R'!$F$2,'BBDD R'!$L$2,E93='BBDD R'!$F$3,'BBDD R'!$L$3,E93='BBDD R'!$F$4,'BBDD R'!$L$4,E93='BBDD R'!$F$5,'BBDD R'!$L$5,E93='BBDD R'!$F$6,'BBDD R'!$L$6,E93='BBDD R'!$F$7,'BBDD R'!$L$7),"")</f>
        <v/>
      </c>
      <c r="T93" s="944" t="str">
        <f>IFERROR(IFS(E93='BBDD R'!$F$2,'BBDD R'!$M$2,E93='BBDD R'!$F$3,'BBDD R'!$M$3,E93='BBDD R'!$F$4,'BBDD R'!$M$4,E93='BBDD R'!$F$5,'BBDD R'!$M$5,E93='BBDD R'!$F$6,'BBDD R'!$M$6,E93='BBDD R'!$F$7,'BBDD R'!$M$7),"")</f>
        <v/>
      </c>
      <c r="U93" s="944" t="str">
        <f>IFERROR(IFS(E93='BBDD R'!$F$2,'BBDD R'!$N$2,E93='BBDD R'!$F$3,'BBDD R'!$N$3,E93='BBDD R'!$F$4,'BBDD R'!$N$4,E93='BBDD R'!$F$5,'BBDD R'!$N$5,E93='BBDD R'!$F$6,'BBDD R'!$N$6,E93='BBDD R'!$F$7,'BBDD R'!$N$7),"")</f>
        <v/>
      </c>
      <c r="V93" s="944" t="str">
        <f>IFERROR(IFS(E93='BBDD R'!$F$2,'BBDD R'!$O$2,E93='BBDD R'!$F$3,'BBDD R'!$O$3,E93='BBDD R'!$F$4,'BBDD R'!$O$4,E93='BBDD R'!$F$5,'BBDD R'!$O$5,E93='BBDD R'!$F$6,'BBDD R'!$O$6,E93='BBDD R'!$F$7,'BBDD R'!$O$7),"")</f>
        <v/>
      </c>
      <c r="W93" s="946" t="str">
        <f>IFERROR(IFS(E93='BBDD R'!$F$2,'BBDD R'!$P$2,E93='BBDD R'!$F$3,'BBDD R'!$P$3,E93='BBDD R'!$F$4,'BBDD R'!$P$4,E93='BBDD R'!$F$5,'BBDD R'!$P$5,E93='BBDD R'!$F$6,'BBDD R'!$P$6,E93='BBDD R'!$F$7,'BBDD R'!$P$7),"")</f>
        <v/>
      </c>
      <c r="X93" s="944" t="str">
        <f>IFERROR(IFS(E93='BBDD R'!$F$2,'BBDD R'!$Q$2,E93='BBDD R'!$F$3,'BBDD R'!$Q$3,E93='BBDD R'!$F$4,'BBDD R'!$Q$4,E93='BBDD R'!$F$5,'BBDD R'!$Q$5,E93='BBDD R'!$F$6,'BBDD R'!$Q$6,E93='BBDD R'!$F$7,'BBDD R'!$Q$7),"")</f>
        <v/>
      </c>
      <c r="Y93" s="944" t="str">
        <f>IFERROR(IFS(E93='BBDD R'!$F$2,'BBDD R'!$R$2,E93='BBDD R'!$F$3,'BBDD R'!$R$3,E93='BBDD R'!$F$4,'BBDD R'!$R$4,E93='BBDD R'!$F$5,'BBDD R'!$R$5,E93='BBDD R'!$F$6,'BBDD R'!$R$6,E93='BBDD R'!$F$7,'BBDD R'!$R$7),"")</f>
        <v/>
      </c>
      <c r="Z93" s="944" t="str">
        <f t="array" ref="Z93">IFERROR(ifs(AND(M93="Gasolina",O93="Vehículo Liviano (Sedán, Compacto)"),1
,AND(M93="Gasolina",O93="Vehículo Liviano (SUV, Jeep, Station Wagon)"),2
,AND(M93="Gasolina",O93="Utilitario, Furgón"),3
,AND(M93="Gasolina",O93="Camioneta 4x2"),4
,AND(M93="Gasolina",O93="Camioneta 4x4"),5
,AND(M93="Gasolina",O93="Camión liviano (hasta 3.5 ton)"),6
,AND(M93="Gasolina",O93="Camión mediano"),7
,AND(M93="Gasolina",O93="Camión pesado"),8
,AND(M93="Gasolina",O93="Maquinaria"),9
,AND(M93="Gasolina",O93="Otro (especifique): "),10
,AND(M93="Diesel",O93="Vehículo Liviano (Sedán, Compacto)"),11
,AND(M93="Diesel",O93="Vehículo Liviano (SUV, Jeep, Station Wagon)"),12
,AND(M93="Diesel",O93="Utilitario, Furgón"),13
,AND(M93="Diesel",O93="Camioneta 4x2"),14
,AND(M93="Diesel",O93="Camioneta 4x4"),15
,AND(M93="Diesel",O93="Camión liviano (hasta 3.5 ton)"),16
,AND(M93="Diesel",O93="Camión mediano"),17
,AND(M93="Diesel",O93="Camión pesado"),18
,AND(M93="Diesel",O93="Maquinaria"),19
,AND(M93="Diesel",O93="Otro (especifique): "),20
,O93="Selecciona...",21),"")</f>
        <v/>
      </c>
      <c r="AA93" s="947" t="str">
        <f>IFERROR((ifs(Z93=1,Data!$D$100,Z93=2,Data!$D$101,Z93=3,Data!$D$102,Z93=4,Data!$D$103,Z93=5,Data!$D$104,Z93=6,Data!$D$105,Z93=7,Data!$D$106,Z93=8,Data!$D$107,Z93=9,Data!$D$108,Z93=10,Data!$D$109,Z93=11,Data!$D$110,Z93=12,Data!$D$111,Z93=13,Data!$D$112,Z93=14,Data!$D$113,Z93=15,Data!$D$114,Z93=16,Data!$D$115,Z93=17,Data!$D$116,Z93=18,Data!$D$117,Z93=19,Data!$D$118,Z93=20,Data!$D$119,Z93=21,Data!$D$120,Z93=0,Data!$D$121))*K93,"")</f>
        <v/>
      </c>
      <c r="AB93" s="947" t="str">
        <f>IFERROR((ifs(Z93=1,Data!$E$100,Z93=2,Data!$E$101,Z93=3,Data!$E$102,Z93=4,Data!$E$103,Z93=5,Data!$E$104,Z93=6,Data!$E$105,Z93=7,Data!$E$106,Z93=8,Data!$E$107,Z93=9,Data!$E$108,Z93=10,Data!$E$109,Z93=11,Data!$E$110,Z93=12,Data!$E$111,Z93=13,Data!$E$112,Z93=14,Data!$E$113,Z93=15,Data!$E$114,Z93=16,Data!$E$115,Z93=17,Data!$E$116,Z93=18,Data!$E$117,Z93=19,Data!$E$118,Z93=20,Data!$E$119,Z93=21,Data!$E$120,Z93=0,Data!$E$121))*K93/1000,"")</f>
        <v/>
      </c>
      <c r="AC93" s="948" t="str">
        <f>IFERROR((ifs(
Z93=1,Data!$G$100,
Z93=2,Data!$G$101,
Z93=3,Data!$G$102,
Z93=4,Data!$G$103,
Z93=5,Data!$G$104,
Z93=6,Data!$G$105,
Z93=7,Data!$G$106,
Z93=8,Data!$G$107,
Z93=9,Data!$G$108,
Z93=10,Data!G$109,
Z93=11,Data!G$110,
Z93=12,Data!G$111,
Z93=13,Data!$G$112,
Z93=14,Data!$G$113,
Z93=15,Data!$G$114,
Z93=16,Data!$G$115,
Z93=17,Data!$G$116,
Z93=18,Data!$G$117,
Z93=19,Data!$G$118,
Z93=20,Data!$G$119,
Z93=21,Data!$G$120,
Z93=0,Data!$G$121))
*K93/1000,"")</f>
        <v/>
      </c>
      <c r="AD93" s="949" t="str">
        <f>IFERROR((ifs(
Z93=1,Data!$H$100,
Z93=2,Data!$H$101,
Z93=3,Data!$H$102,
Z93=4,Data!$H$103,
Z93=5,Data!$H$104,
Z93=6,Data!$H$105,
Z93=7,Data!$H$106,
Z93=8,Data!$H$107,
Z93=9,Data!$H$108,
Z93=10,Data!H$109,
Z93=11,Data!H$110,
Z93=12,Data!H$111,
Z93=13,Data!$H$112,
Z93=14,Data!$H$113,
Z93=15,Data!$H$114,
Z93=16,Data!$H$115,
Z93=17,Data!$H$116,
Z93=18,Data!$H$117,
Z93=19,Data!$H$118,
Z93=20,Data!$H$119,
Z93=21,Data!$H$120,
Z93=0,Data!$H$121))*K93/1000,"")</f>
        <v/>
      </c>
      <c r="AE93" s="948" t="str">
        <f>IFERROR((ifs(
Z93=1,Data!$I$100,
Z93=2,Data!$I$101,
Z93=3,Data!$I$102,
Z93=4,Data!$I$103,
Z93=5,Data!$I$104,
Z93=6,Data!$I$105,
Z93=7,Data!$I$106,
Z93=8,Data!$I$107,
Z93=9,Data!$I$108,
Z93=10,Data!I$109,
Z93=11,Data!I$110,
Z93=12,Data!I$111,
Z93=13,Data!$I$112,
Z93=14,Data!$I$113,
Z93=15,Data!$I$114,
Z93=16,Data!$I$115,
Z93=17,Data!$I$116,
Z93=18,Data!$I$117,
Z93=19,Data!$I$118,
Z93=20,Data!$I$119,
Z93=21,Data!$I$120,
Z93=0,Data!$I$121)*K93/1000),"")</f>
        <v/>
      </c>
      <c r="AF93" s="947" t="str">
        <f>IFERROR((ifs(
Z93=1,Data!$J$100,
Z93=2,Data!$J$101,
Z93=3,Data!$J$102,
Z93=4,Data!$J$103,
Z93=5,Data!$J$104,
Z93=6,Data!$J$105,
Z93=7,Data!$J$106,
Z93=8,Data!$J$107,
Z93=9,Data!$J$108,
Z93=10,Data!J$109,
Z93=11,Data!J$110,
Z93=12,Data!J$111,
Z93=13,Data!J$112,
Z93=14,Data!$J$113,
Z93=15,Data!$J$114,
Z93=16,Data!$J$115,
Z93=17,Data!$J$116,
Z93=18,Data!$J$117,
Z93=19,Data!$J$118,
Z93=20,Data!$J$119,
Z93=21,Data!$J$120,
Z93=0,Data!$J$121)*K93),"")</f>
        <v/>
      </c>
      <c r="AG93" s="947" t="str">
        <f>IFERROR((ifs(
Z93=1,Data!$K$100,
Z93=2,Data!$K$101,
Z93=3,Data!$K$102,
Z93=4,Data!$K$103,
Z93=5,Data!$K$104,
Z93=6,Data!$K$105,
Z93=7,Data!$K$106,
Z93=8,Data!$K$107,
Z93=9,Data!$K$108,
Z93=10,Data!K$109,
Z93=11,Data!K$110,
Z93=12,Data!K$111,
Z93=13,Data!$K$112,
Z93=14,Data!$K$113,
Z93=15,Data!$K$114,
Z93=16,Data!$K$115,
Z93=17,Data!$K$116,
Z93=18,Data!$K$117,
Z93=19,Data!$K$118,
Z93=20,Data!$K$119,
Z93=21,Data!$K$120,
Z93=0,Data!$K$121)*K93),"")</f>
        <v/>
      </c>
      <c r="AH93" s="947" t="str">
        <f>IFERROR((ifs(
Z93=1,Data!$L$100,
Z93=2,Data!$L$101,
Z93=3,Data!$L$102,
Z93=4,Data!$L$103,
Z93=5,Data!$L$104,
Z93=6,Data!$L$105,
Z93=7,Data!$L$106,
Z93=8,Data!$L$107,
Z93=9,Data!$L$108,
Z93=10,Data!L$109,
Z93=11,Data!L$110,
Z93=12,Data!L$111,
Z93=13,Data!$L$112,
Z93=14,Data!$L$113,
Z93=15,Data!$L$114,
Z93=16,Data!$L$115,
Z93=17,Data!$L$116,
Z93=18,Data!$L$117,
Z93=19,Data!$L$118,
Z93=20,Data!$L$119,
Z93=21,Data!$L$120,
Z93=0,Data!$L$121)*K93),"")</f>
        <v/>
      </c>
      <c r="AI93" s="950" t="str">
        <f>'Registro Veh'!J105</f>
        <v/>
      </c>
      <c r="AJ93" s="950" t="str">
        <f>'Registro Veh'!M105</f>
        <v/>
      </c>
      <c r="AK93" s="951"/>
      <c r="AL93" s="951"/>
      <c r="AM93" s="951"/>
      <c r="AN93" s="951"/>
    </row>
    <row r="94">
      <c r="A94" s="941" t="str">
        <f>'Registro Veh'!B105</f>
        <v/>
      </c>
      <c r="B94" s="941" t="str">
        <f>Equipo!$F$2</f>
        <v>4.0</v>
      </c>
      <c r="C94" s="941" t="str">
        <f>Equipo!$E$14</f>
        <v/>
      </c>
      <c r="D94" s="941" t="str">
        <f>Equipo!$E$10</f>
        <v/>
      </c>
      <c r="E94" s="941" t="str">
        <f>'Registro Veh'!C105</f>
        <v/>
      </c>
      <c r="F94" s="941" t="str">
        <f>'Registro Veh'!D105</f>
        <v/>
      </c>
      <c r="G94" s="941" t="str">
        <f>'Registro Veh'!E105</f>
        <v/>
      </c>
      <c r="H94" s="941" t="str">
        <f>'Registro Veh'!F105</f>
        <v/>
      </c>
      <c r="I94" s="942" t="str">
        <f>'Registro Veh'!G105</f>
        <v/>
      </c>
      <c r="J94" s="942" t="str">
        <f>'Registro Veh'!I105</f>
        <v/>
      </c>
      <c r="K94" s="942" t="str">
        <f>'Registro Veh'!K105</f>
        <v/>
      </c>
      <c r="L94" s="942" t="str">
        <f>'Registro Veh'!L105</f>
        <v/>
      </c>
      <c r="M94" s="942" t="str">
        <f>'Registro Veh'!N105</f>
        <v/>
      </c>
      <c r="N94" s="943" t="str">
        <f>IFERROR(IFS(E94='BBDD R'!$F$2,'BBDD R'!$G$2,E94='BBDD R'!$F$3,'BBDD R'!$G$3,E94='BBDD R'!$F$4,'BBDD R'!$G$4,E94='BBDD R'!$F$5,'BBDD R'!$G$5,E94='BBDD R'!$F$6,'BBDD R'!$G$6,E94='BBDD R'!$F$7,'BBDD R'!$G$7),"")</f>
        <v/>
      </c>
      <c r="O94" s="943" t="str">
        <f>IFERROR(IFS(E94='BBDD R'!$F$2,'BBDD R'!$H$2,E94='BBDD R'!$F$3,'BBDD R'!$H$3,E94='BBDD R'!$F$4,'BBDD R'!$H$4,E94='BBDD R'!$F$5,'BBDD R'!$H$5,E94='BBDD R'!$F$6,'BBDD R'!$H$6,E94='BBDD R'!$F$7,'BBDD R'!$H$7),"")</f>
        <v/>
      </c>
      <c r="P94" s="944" t="str">
        <f>IFERROR(IFS(E94='BBDD R'!$F$2,'BBDD R'!$I$2,E94='BBDD R'!$F$3,'BBDD R'!$I$3,E94='BBDD R'!$F$4,'BBDD R'!$I$4,E94='BBDD R'!$F$5,'BBDD R'!$I$5,E94='BBDD R'!$F$6,'BBDD R'!$I$6,E94='BBDD R'!$F$7,'BBDD R'!$I$7),"")</f>
        <v/>
      </c>
      <c r="Q94" s="945" t="str">
        <f>IFERROR(IFS(E94='BBDD R'!$F$2,'BBDD R'!$J$2,E94='BBDD R'!$F$3,'BBDD R'!$J$3,E94='BBDD R'!$F$4,'BBDD R'!$J$4,E94='BBDD R'!$F$5,'BBDD R'!$J$5,E94='BBDD R'!$F$6,'BBDD R'!$J$6,E94='BBDD R'!$F$7,'BBDD R'!$J$7))</f>
        <v/>
      </c>
      <c r="R94" s="945" t="str">
        <f>IFERROR(IFS(E94='BBDD R'!$F$2,'BBDD R'!$K$2,E94='BBDD R'!$F$3,'BBDD R'!$K$3,E94='BBDD R'!$F$4,'BBDD R'!$K$4,E94='BBDD R'!$F$5,'BBDD R'!$K$5,E94='BBDD R'!$F$6,'BBDD R'!$K$6,E94='BBDD R'!$F$7,'BBDD R'!$K$7),"")</f>
        <v/>
      </c>
      <c r="S94" s="944" t="str">
        <f>IFERROR(IFS(E94='BBDD R'!$F$2,'BBDD R'!$L$2,E94='BBDD R'!$F$3,'BBDD R'!$L$3,E94='BBDD R'!$F$4,'BBDD R'!$L$4,E94='BBDD R'!$F$5,'BBDD R'!$L$5,E94='BBDD R'!$F$6,'BBDD R'!$L$6,E94='BBDD R'!$F$7,'BBDD R'!$L$7),"")</f>
        <v/>
      </c>
      <c r="T94" s="944" t="str">
        <f>IFERROR(IFS(E94='BBDD R'!$F$2,'BBDD R'!$M$2,E94='BBDD R'!$F$3,'BBDD R'!$M$3,E94='BBDD R'!$F$4,'BBDD R'!$M$4,E94='BBDD R'!$F$5,'BBDD R'!$M$5,E94='BBDD R'!$F$6,'BBDD R'!$M$6,E94='BBDD R'!$F$7,'BBDD R'!$M$7),"")</f>
        <v/>
      </c>
      <c r="U94" s="944" t="str">
        <f>IFERROR(IFS(E94='BBDD R'!$F$2,'BBDD R'!$N$2,E94='BBDD R'!$F$3,'BBDD R'!$N$3,E94='BBDD R'!$F$4,'BBDD R'!$N$4,E94='BBDD R'!$F$5,'BBDD R'!$N$5,E94='BBDD R'!$F$6,'BBDD R'!$N$6,E94='BBDD R'!$F$7,'BBDD R'!$N$7),"")</f>
        <v/>
      </c>
      <c r="V94" s="944" t="str">
        <f>IFERROR(IFS(E94='BBDD R'!$F$2,'BBDD R'!$O$2,E94='BBDD R'!$F$3,'BBDD R'!$O$3,E94='BBDD R'!$F$4,'BBDD R'!$O$4,E94='BBDD R'!$F$5,'BBDD R'!$O$5,E94='BBDD R'!$F$6,'BBDD R'!$O$6,E94='BBDD R'!$F$7,'BBDD R'!$O$7),"")</f>
        <v/>
      </c>
      <c r="W94" s="946" t="str">
        <f>IFERROR(IFS(E94='BBDD R'!$F$2,'BBDD R'!$P$2,E94='BBDD R'!$F$3,'BBDD R'!$P$3,E94='BBDD R'!$F$4,'BBDD R'!$P$4,E94='BBDD R'!$F$5,'BBDD R'!$P$5,E94='BBDD R'!$F$6,'BBDD R'!$P$6,E94='BBDD R'!$F$7,'BBDD R'!$P$7),"")</f>
        <v/>
      </c>
      <c r="X94" s="944" t="str">
        <f>IFERROR(IFS(E94='BBDD R'!$F$2,'BBDD R'!$Q$2,E94='BBDD R'!$F$3,'BBDD R'!$Q$3,E94='BBDD R'!$F$4,'BBDD R'!$Q$4,E94='BBDD R'!$F$5,'BBDD R'!$Q$5,E94='BBDD R'!$F$6,'BBDD R'!$Q$6,E94='BBDD R'!$F$7,'BBDD R'!$Q$7),"")</f>
        <v/>
      </c>
      <c r="Y94" s="944" t="str">
        <f>IFERROR(IFS(E94='BBDD R'!$F$2,'BBDD R'!$R$2,E94='BBDD R'!$F$3,'BBDD R'!$R$3,E94='BBDD R'!$F$4,'BBDD R'!$R$4,E94='BBDD R'!$F$5,'BBDD R'!$R$5,E94='BBDD R'!$F$6,'BBDD R'!$R$6,E94='BBDD R'!$F$7,'BBDD R'!$R$7),"")</f>
        <v/>
      </c>
      <c r="Z94" s="944" t="str">
        <f t="array" ref="Z94">IFERROR(ifs(AND(M94="Gasolina",O94="Vehículo Liviano (Sedán, Compacto)"),1
,AND(M94="Gasolina",O94="Vehículo Liviano (SUV, Jeep, Station Wagon)"),2
,AND(M94="Gasolina",O94="Utilitario, Furgón"),3
,AND(M94="Gasolina",O94="Camioneta 4x2"),4
,AND(M94="Gasolina",O94="Camioneta 4x4"),5
,AND(M94="Gasolina",O94="Camión liviano (hasta 3.5 ton)"),6
,AND(M94="Gasolina",O94="Camión mediano"),7
,AND(M94="Gasolina",O94="Camión pesado"),8
,AND(M94="Gasolina",O94="Maquinaria"),9
,AND(M94="Gasolina",O94="Otro (especifique): "),10
,AND(M94="Diesel",O94="Vehículo Liviano (Sedán, Compacto)"),11
,AND(M94="Diesel",O94="Vehículo Liviano (SUV, Jeep, Station Wagon)"),12
,AND(M94="Diesel",O94="Utilitario, Furgón"),13
,AND(M94="Diesel",O94="Camioneta 4x2"),14
,AND(M94="Diesel",O94="Camioneta 4x4"),15
,AND(M94="Diesel",O94="Camión liviano (hasta 3.5 ton)"),16
,AND(M94="Diesel",O94="Camión mediano"),17
,AND(M94="Diesel",O94="Camión pesado"),18
,AND(M94="Diesel",O94="Maquinaria"),19
,AND(M94="Diesel",O94="Otro (especifique): "),20
,O94="Selecciona...",21),"")</f>
        <v/>
      </c>
      <c r="AA94" s="947" t="str">
        <f>IFERROR((ifs(Z94=1,Data!$D$100,Z94=2,Data!$D$101,Z94=3,Data!$D$102,Z94=4,Data!$D$103,Z94=5,Data!$D$104,Z94=6,Data!$D$105,Z94=7,Data!$D$106,Z94=8,Data!$D$107,Z94=9,Data!$D$108,Z94=10,Data!$D$109,Z94=11,Data!$D$110,Z94=12,Data!$D$111,Z94=13,Data!$D$112,Z94=14,Data!$D$113,Z94=15,Data!$D$114,Z94=16,Data!$D$115,Z94=17,Data!$D$116,Z94=18,Data!$D$117,Z94=19,Data!$D$118,Z94=20,Data!$D$119,Z94=21,Data!$D$120,Z94=0,Data!$D$121))*K94,"")</f>
        <v/>
      </c>
      <c r="AB94" s="947" t="str">
        <f>IFERROR((ifs(Z94=1,Data!$E$100,Z94=2,Data!$E$101,Z94=3,Data!$E$102,Z94=4,Data!$E$103,Z94=5,Data!$E$104,Z94=6,Data!$E$105,Z94=7,Data!$E$106,Z94=8,Data!$E$107,Z94=9,Data!$E$108,Z94=10,Data!$E$109,Z94=11,Data!$E$110,Z94=12,Data!$E$111,Z94=13,Data!$E$112,Z94=14,Data!$E$113,Z94=15,Data!$E$114,Z94=16,Data!$E$115,Z94=17,Data!$E$116,Z94=18,Data!$E$117,Z94=19,Data!$E$118,Z94=20,Data!$E$119,Z94=21,Data!$E$120,Z94=0,Data!$E$121))*K94/1000,"")</f>
        <v/>
      </c>
      <c r="AC94" s="948" t="str">
        <f>IFERROR((ifs(
Z94=1,Data!$G$100,
Z94=2,Data!$G$101,
Z94=3,Data!$G$102,
Z94=4,Data!$G$103,
Z94=5,Data!$G$104,
Z94=6,Data!$G$105,
Z94=7,Data!$G$106,
Z94=8,Data!$G$107,
Z94=9,Data!$G$108,
Z94=10,Data!G$109,
Z94=11,Data!G$110,
Z94=12,Data!G$111,
Z94=13,Data!$G$112,
Z94=14,Data!$G$113,
Z94=15,Data!$G$114,
Z94=16,Data!$G$115,
Z94=17,Data!$G$116,
Z94=18,Data!$G$117,
Z94=19,Data!$G$118,
Z94=20,Data!$G$119,
Z94=21,Data!$G$120,
Z94=0,Data!$G$121))
*K94/1000,"")</f>
        <v/>
      </c>
      <c r="AD94" s="949" t="str">
        <f>IFERROR((ifs(
Z94=1,Data!$H$100,
Z94=2,Data!$H$101,
Z94=3,Data!$H$102,
Z94=4,Data!$H$103,
Z94=5,Data!$H$104,
Z94=6,Data!$H$105,
Z94=7,Data!$H$106,
Z94=8,Data!$H$107,
Z94=9,Data!$H$108,
Z94=10,Data!H$109,
Z94=11,Data!H$110,
Z94=12,Data!H$111,
Z94=13,Data!$H$112,
Z94=14,Data!$H$113,
Z94=15,Data!$H$114,
Z94=16,Data!$H$115,
Z94=17,Data!$H$116,
Z94=18,Data!$H$117,
Z94=19,Data!$H$118,
Z94=20,Data!$H$119,
Z94=21,Data!$H$120,
Z94=0,Data!$H$121))*K94/1000,"")</f>
        <v/>
      </c>
      <c r="AE94" s="948" t="str">
        <f>IFERROR((ifs(
Z94=1,Data!$I$100,
Z94=2,Data!$I$101,
Z94=3,Data!$I$102,
Z94=4,Data!$I$103,
Z94=5,Data!$I$104,
Z94=6,Data!$I$105,
Z94=7,Data!$I$106,
Z94=8,Data!$I$107,
Z94=9,Data!$I$108,
Z94=10,Data!I$109,
Z94=11,Data!I$110,
Z94=12,Data!I$111,
Z94=13,Data!$I$112,
Z94=14,Data!$I$113,
Z94=15,Data!$I$114,
Z94=16,Data!$I$115,
Z94=17,Data!$I$116,
Z94=18,Data!$I$117,
Z94=19,Data!$I$118,
Z94=20,Data!$I$119,
Z94=21,Data!$I$120,
Z94=0,Data!$I$121)*K94/1000),"")</f>
        <v/>
      </c>
      <c r="AF94" s="947" t="str">
        <f>IFERROR((ifs(
Z94=1,Data!$J$100,
Z94=2,Data!$J$101,
Z94=3,Data!$J$102,
Z94=4,Data!$J$103,
Z94=5,Data!$J$104,
Z94=6,Data!$J$105,
Z94=7,Data!$J$106,
Z94=8,Data!$J$107,
Z94=9,Data!$J$108,
Z94=10,Data!J$109,
Z94=11,Data!J$110,
Z94=12,Data!J$111,
Z94=13,Data!J$112,
Z94=14,Data!$J$113,
Z94=15,Data!$J$114,
Z94=16,Data!$J$115,
Z94=17,Data!$J$116,
Z94=18,Data!$J$117,
Z94=19,Data!$J$118,
Z94=20,Data!$J$119,
Z94=21,Data!$J$120,
Z94=0,Data!$J$121)*K94),"")</f>
        <v/>
      </c>
      <c r="AG94" s="947" t="str">
        <f>IFERROR((ifs(
Z94=1,Data!$K$100,
Z94=2,Data!$K$101,
Z94=3,Data!$K$102,
Z94=4,Data!$K$103,
Z94=5,Data!$K$104,
Z94=6,Data!$K$105,
Z94=7,Data!$K$106,
Z94=8,Data!$K$107,
Z94=9,Data!$K$108,
Z94=10,Data!K$109,
Z94=11,Data!K$110,
Z94=12,Data!K$111,
Z94=13,Data!$K$112,
Z94=14,Data!$K$113,
Z94=15,Data!$K$114,
Z94=16,Data!$K$115,
Z94=17,Data!$K$116,
Z94=18,Data!$K$117,
Z94=19,Data!$K$118,
Z94=20,Data!$K$119,
Z94=21,Data!$K$120,
Z94=0,Data!$K$121)*K94),"")</f>
        <v/>
      </c>
      <c r="AH94" s="947" t="str">
        <f>IFERROR((ifs(
Z94=1,Data!$L$100,
Z94=2,Data!$L$101,
Z94=3,Data!$L$102,
Z94=4,Data!$L$103,
Z94=5,Data!$L$104,
Z94=6,Data!$L$105,
Z94=7,Data!$L$106,
Z94=8,Data!$L$107,
Z94=9,Data!$L$108,
Z94=10,Data!L$109,
Z94=11,Data!L$110,
Z94=12,Data!L$111,
Z94=13,Data!$L$112,
Z94=14,Data!$L$113,
Z94=15,Data!$L$114,
Z94=16,Data!$L$115,
Z94=17,Data!$L$116,
Z94=18,Data!$L$117,
Z94=19,Data!$L$118,
Z94=20,Data!$L$119,
Z94=21,Data!$L$120,
Z94=0,Data!$L$121)*K94),"")</f>
        <v/>
      </c>
      <c r="AI94" s="950" t="str">
        <f>'Registro Veh'!J106</f>
        <v/>
      </c>
      <c r="AJ94" s="950" t="str">
        <f>'Registro Veh'!M106</f>
        <v/>
      </c>
      <c r="AK94" s="951"/>
      <c r="AL94" s="951"/>
      <c r="AM94" s="951"/>
      <c r="AN94" s="951"/>
    </row>
    <row r="95">
      <c r="A95" s="941" t="str">
        <f>'Registro Veh'!B106</f>
        <v/>
      </c>
      <c r="B95" s="941" t="str">
        <f>Equipo!$F$2</f>
        <v>4.0</v>
      </c>
      <c r="C95" s="941" t="str">
        <f>Equipo!$E$14</f>
        <v/>
      </c>
      <c r="D95" s="941" t="str">
        <f>Equipo!$E$10</f>
        <v/>
      </c>
      <c r="E95" s="941" t="str">
        <f>'Registro Veh'!C106</f>
        <v/>
      </c>
      <c r="F95" s="941" t="str">
        <f>'Registro Veh'!D106</f>
        <v/>
      </c>
      <c r="G95" s="941" t="str">
        <f>'Registro Veh'!E106</f>
        <v/>
      </c>
      <c r="H95" s="941" t="str">
        <f>'Registro Veh'!F106</f>
        <v/>
      </c>
      <c r="I95" s="942" t="str">
        <f>'Registro Veh'!G106</f>
        <v/>
      </c>
      <c r="J95" s="942" t="str">
        <f>'Registro Veh'!I106</f>
        <v/>
      </c>
      <c r="K95" s="942" t="str">
        <f>'Registro Veh'!K106</f>
        <v/>
      </c>
      <c r="L95" s="942" t="str">
        <f>'Registro Veh'!L106</f>
        <v/>
      </c>
      <c r="M95" s="942" t="str">
        <f>'Registro Veh'!N106</f>
        <v/>
      </c>
      <c r="N95" s="943" t="str">
        <f>IFERROR(IFS(E95='BBDD R'!$F$2,'BBDD R'!$G$2,E95='BBDD R'!$F$3,'BBDD R'!$G$3,E95='BBDD R'!$F$4,'BBDD R'!$G$4,E95='BBDD R'!$F$5,'BBDD R'!$G$5,E95='BBDD R'!$F$6,'BBDD R'!$G$6,E95='BBDD R'!$F$7,'BBDD R'!$G$7),"")</f>
        <v/>
      </c>
      <c r="O95" s="943" t="str">
        <f>IFERROR(IFS(E95='BBDD R'!$F$2,'BBDD R'!$H$2,E95='BBDD R'!$F$3,'BBDD R'!$H$3,E95='BBDD R'!$F$4,'BBDD R'!$H$4,E95='BBDD R'!$F$5,'BBDD R'!$H$5,E95='BBDD R'!$F$6,'BBDD R'!$H$6,E95='BBDD R'!$F$7,'BBDD R'!$H$7),"")</f>
        <v/>
      </c>
      <c r="P95" s="944" t="str">
        <f>IFERROR(IFS(E95='BBDD R'!$F$2,'BBDD R'!$I$2,E95='BBDD R'!$F$3,'BBDD R'!$I$3,E95='BBDD R'!$F$4,'BBDD R'!$I$4,E95='BBDD R'!$F$5,'BBDD R'!$I$5,E95='BBDD R'!$F$6,'BBDD R'!$I$6,E95='BBDD R'!$F$7,'BBDD R'!$I$7),"")</f>
        <v/>
      </c>
      <c r="Q95" s="945" t="str">
        <f>IFERROR(IFS(E95='BBDD R'!$F$2,'BBDD R'!$J$2,E95='BBDD R'!$F$3,'BBDD R'!$J$3,E95='BBDD R'!$F$4,'BBDD R'!$J$4,E95='BBDD R'!$F$5,'BBDD R'!$J$5,E95='BBDD R'!$F$6,'BBDD R'!$J$6,E95='BBDD R'!$F$7,'BBDD R'!$J$7))</f>
        <v/>
      </c>
      <c r="R95" s="945" t="str">
        <f>IFERROR(IFS(E95='BBDD R'!$F$2,'BBDD R'!$K$2,E95='BBDD R'!$F$3,'BBDD R'!$K$3,E95='BBDD R'!$F$4,'BBDD R'!$K$4,E95='BBDD R'!$F$5,'BBDD R'!$K$5,E95='BBDD R'!$F$6,'BBDD R'!$K$6,E95='BBDD R'!$F$7,'BBDD R'!$K$7),"")</f>
        <v/>
      </c>
      <c r="S95" s="944" t="str">
        <f>IFERROR(IFS(E95='BBDD R'!$F$2,'BBDD R'!$L$2,E95='BBDD R'!$F$3,'BBDD R'!$L$3,E95='BBDD R'!$F$4,'BBDD R'!$L$4,E95='BBDD R'!$F$5,'BBDD R'!$L$5,E95='BBDD R'!$F$6,'BBDD R'!$L$6,E95='BBDD R'!$F$7,'BBDD R'!$L$7),"")</f>
        <v/>
      </c>
      <c r="T95" s="944" t="str">
        <f>IFERROR(IFS(E95='BBDD R'!$F$2,'BBDD R'!$M$2,E95='BBDD R'!$F$3,'BBDD R'!$M$3,E95='BBDD R'!$F$4,'BBDD R'!$M$4,E95='BBDD R'!$F$5,'BBDD R'!$M$5,E95='BBDD R'!$F$6,'BBDD R'!$M$6,E95='BBDD R'!$F$7,'BBDD R'!$M$7),"")</f>
        <v/>
      </c>
      <c r="U95" s="944" t="str">
        <f>IFERROR(IFS(E95='BBDD R'!$F$2,'BBDD R'!$N$2,E95='BBDD R'!$F$3,'BBDD R'!$N$3,E95='BBDD R'!$F$4,'BBDD R'!$N$4,E95='BBDD R'!$F$5,'BBDD R'!$N$5,E95='BBDD R'!$F$6,'BBDD R'!$N$6,E95='BBDD R'!$F$7,'BBDD R'!$N$7),"")</f>
        <v/>
      </c>
      <c r="V95" s="944" t="str">
        <f>IFERROR(IFS(E95='BBDD R'!$F$2,'BBDD R'!$O$2,E95='BBDD R'!$F$3,'BBDD R'!$O$3,E95='BBDD R'!$F$4,'BBDD R'!$O$4,E95='BBDD R'!$F$5,'BBDD R'!$O$5,E95='BBDD R'!$F$6,'BBDD R'!$O$6,E95='BBDD R'!$F$7,'BBDD R'!$O$7),"")</f>
        <v/>
      </c>
      <c r="W95" s="946" t="str">
        <f>IFERROR(IFS(E95='BBDD R'!$F$2,'BBDD R'!$P$2,E95='BBDD R'!$F$3,'BBDD R'!$P$3,E95='BBDD R'!$F$4,'BBDD R'!$P$4,E95='BBDD R'!$F$5,'BBDD R'!$P$5,E95='BBDD R'!$F$6,'BBDD R'!$P$6,E95='BBDD R'!$F$7,'BBDD R'!$P$7),"")</f>
        <v/>
      </c>
      <c r="X95" s="944" t="str">
        <f>IFERROR(IFS(E95='BBDD R'!$F$2,'BBDD R'!$Q$2,E95='BBDD R'!$F$3,'BBDD R'!$Q$3,E95='BBDD R'!$F$4,'BBDD R'!$Q$4,E95='BBDD R'!$F$5,'BBDD R'!$Q$5,E95='BBDD R'!$F$6,'BBDD R'!$Q$6,E95='BBDD R'!$F$7,'BBDD R'!$Q$7),"")</f>
        <v/>
      </c>
      <c r="Y95" s="944" t="str">
        <f>IFERROR(IFS(E95='BBDD R'!$F$2,'BBDD R'!$R$2,E95='BBDD R'!$F$3,'BBDD R'!$R$3,E95='BBDD R'!$F$4,'BBDD R'!$R$4,E95='BBDD R'!$F$5,'BBDD R'!$R$5,E95='BBDD R'!$F$6,'BBDD R'!$R$6,E95='BBDD R'!$F$7,'BBDD R'!$R$7),"")</f>
        <v/>
      </c>
      <c r="Z95" s="944" t="str">
        <f t="array" ref="Z95">IFERROR(ifs(AND(M95="Gasolina",O95="Vehículo Liviano (Sedán, Compacto)"),1
,AND(M95="Gasolina",O95="Vehículo Liviano (SUV, Jeep, Station Wagon)"),2
,AND(M95="Gasolina",O95="Utilitario, Furgón"),3
,AND(M95="Gasolina",O95="Camioneta 4x2"),4
,AND(M95="Gasolina",O95="Camioneta 4x4"),5
,AND(M95="Gasolina",O95="Camión liviano (hasta 3.5 ton)"),6
,AND(M95="Gasolina",O95="Camión mediano"),7
,AND(M95="Gasolina",O95="Camión pesado"),8
,AND(M95="Gasolina",O95="Maquinaria"),9
,AND(M95="Gasolina",O95="Otro (especifique): "),10
,AND(M95="Diesel",O95="Vehículo Liviano (Sedán, Compacto)"),11
,AND(M95="Diesel",O95="Vehículo Liviano (SUV, Jeep, Station Wagon)"),12
,AND(M95="Diesel",O95="Utilitario, Furgón"),13
,AND(M95="Diesel",O95="Camioneta 4x2"),14
,AND(M95="Diesel",O95="Camioneta 4x4"),15
,AND(M95="Diesel",O95="Camión liviano (hasta 3.5 ton)"),16
,AND(M95="Diesel",O95="Camión mediano"),17
,AND(M95="Diesel",O95="Camión pesado"),18
,AND(M95="Diesel",O95="Maquinaria"),19
,AND(M95="Diesel",O95="Otro (especifique): "),20
,O95="Selecciona...",21),"")</f>
        <v/>
      </c>
      <c r="AA95" s="947" t="str">
        <f>IFERROR((ifs(Z95=1,Data!$D$100,Z95=2,Data!$D$101,Z95=3,Data!$D$102,Z95=4,Data!$D$103,Z95=5,Data!$D$104,Z95=6,Data!$D$105,Z95=7,Data!$D$106,Z95=8,Data!$D$107,Z95=9,Data!$D$108,Z95=10,Data!$D$109,Z95=11,Data!$D$110,Z95=12,Data!$D$111,Z95=13,Data!$D$112,Z95=14,Data!$D$113,Z95=15,Data!$D$114,Z95=16,Data!$D$115,Z95=17,Data!$D$116,Z95=18,Data!$D$117,Z95=19,Data!$D$118,Z95=20,Data!$D$119,Z95=21,Data!$D$120,Z95=0,Data!$D$121))*K95,"")</f>
        <v/>
      </c>
      <c r="AB95" s="947" t="str">
        <f>IFERROR((ifs(Z95=1,Data!$E$100,Z95=2,Data!$E$101,Z95=3,Data!$E$102,Z95=4,Data!$E$103,Z95=5,Data!$E$104,Z95=6,Data!$E$105,Z95=7,Data!$E$106,Z95=8,Data!$E$107,Z95=9,Data!$E$108,Z95=10,Data!$E$109,Z95=11,Data!$E$110,Z95=12,Data!$E$111,Z95=13,Data!$E$112,Z95=14,Data!$E$113,Z95=15,Data!$E$114,Z95=16,Data!$E$115,Z95=17,Data!$E$116,Z95=18,Data!$E$117,Z95=19,Data!$E$118,Z95=20,Data!$E$119,Z95=21,Data!$E$120,Z95=0,Data!$E$121))*K95/1000,"")</f>
        <v/>
      </c>
      <c r="AC95" s="948" t="str">
        <f>IFERROR((ifs(
Z95=1,Data!$G$100,
Z95=2,Data!$G$101,
Z95=3,Data!$G$102,
Z95=4,Data!$G$103,
Z95=5,Data!$G$104,
Z95=6,Data!$G$105,
Z95=7,Data!$G$106,
Z95=8,Data!$G$107,
Z95=9,Data!$G$108,
Z95=10,Data!G$109,
Z95=11,Data!G$110,
Z95=12,Data!G$111,
Z95=13,Data!$G$112,
Z95=14,Data!$G$113,
Z95=15,Data!$G$114,
Z95=16,Data!$G$115,
Z95=17,Data!$G$116,
Z95=18,Data!$G$117,
Z95=19,Data!$G$118,
Z95=20,Data!$G$119,
Z95=21,Data!$G$120,
Z95=0,Data!$G$121))
*K95/1000,"")</f>
        <v/>
      </c>
      <c r="AD95" s="949" t="str">
        <f>IFERROR((ifs(
Z95=1,Data!$H$100,
Z95=2,Data!$H$101,
Z95=3,Data!$H$102,
Z95=4,Data!$H$103,
Z95=5,Data!$H$104,
Z95=6,Data!$H$105,
Z95=7,Data!$H$106,
Z95=8,Data!$H$107,
Z95=9,Data!$H$108,
Z95=10,Data!H$109,
Z95=11,Data!H$110,
Z95=12,Data!H$111,
Z95=13,Data!$H$112,
Z95=14,Data!$H$113,
Z95=15,Data!$H$114,
Z95=16,Data!$H$115,
Z95=17,Data!$H$116,
Z95=18,Data!$H$117,
Z95=19,Data!$H$118,
Z95=20,Data!$H$119,
Z95=21,Data!$H$120,
Z95=0,Data!$H$121))*K95/1000,"")</f>
        <v/>
      </c>
      <c r="AE95" s="948" t="str">
        <f>IFERROR((ifs(
Z95=1,Data!$I$100,
Z95=2,Data!$I$101,
Z95=3,Data!$I$102,
Z95=4,Data!$I$103,
Z95=5,Data!$I$104,
Z95=6,Data!$I$105,
Z95=7,Data!$I$106,
Z95=8,Data!$I$107,
Z95=9,Data!$I$108,
Z95=10,Data!I$109,
Z95=11,Data!I$110,
Z95=12,Data!I$111,
Z95=13,Data!$I$112,
Z95=14,Data!$I$113,
Z95=15,Data!$I$114,
Z95=16,Data!$I$115,
Z95=17,Data!$I$116,
Z95=18,Data!$I$117,
Z95=19,Data!$I$118,
Z95=20,Data!$I$119,
Z95=21,Data!$I$120,
Z95=0,Data!$I$121)*K95/1000),"")</f>
        <v/>
      </c>
      <c r="AF95" s="947" t="str">
        <f>IFERROR((ifs(
Z95=1,Data!$J$100,
Z95=2,Data!$J$101,
Z95=3,Data!$J$102,
Z95=4,Data!$J$103,
Z95=5,Data!$J$104,
Z95=6,Data!$J$105,
Z95=7,Data!$J$106,
Z95=8,Data!$J$107,
Z95=9,Data!$J$108,
Z95=10,Data!J$109,
Z95=11,Data!J$110,
Z95=12,Data!J$111,
Z95=13,Data!J$112,
Z95=14,Data!$J$113,
Z95=15,Data!$J$114,
Z95=16,Data!$J$115,
Z95=17,Data!$J$116,
Z95=18,Data!$J$117,
Z95=19,Data!$J$118,
Z95=20,Data!$J$119,
Z95=21,Data!$J$120,
Z95=0,Data!$J$121)*K95),"")</f>
        <v/>
      </c>
      <c r="AG95" s="947" t="str">
        <f>IFERROR((ifs(
Z95=1,Data!$K$100,
Z95=2,Data!$K$101,
Z95=3,Data!$K$102,
Z95=4,Data!$K$103,
Z95=5,Data!$K$104,
Z95=6,Data!$K$105,
Z95=7,Data!$K$106,
Z95=8,Data!$K$107,
Z95=9,Data!$K$108,
Z95=10,Data!K$109,
Z95=11,Data!K$110,
Z95=12,Data!K$111,
Z95=13,Data!$K$112,
Z95=14,Data!$K$113,
Z95=15,Data!$K$114,
Z95=16,Data!$K$115,
Z95=17,Data!$K$116,
Z95=18,Data!$K$117,
Z95=19,Data!$K$118,
Z95=20,Data!$K$119,
Z95=21,Data!$K$120,
Z95=0,Data!$K$121)*K95),"")</f>
        <v/>
      </c>
      <c r="AH95" s="947" t="str">
        <f>IFERROR((ifs(
Z95=1,Data!$L$100,
Z95=2,Data!$L$101,
Z95=3,Data!$L$102,
Z95=4,Data!$L$103,
Z95=5,Data!$L$104,
Z95=6,Data!$L$105,
Z95=7,Data!$L$106,
Z95=8,Data!$L$107,
Z95=9,Data!$L$108,
Z95=10,Data!L$109,
Z95=11,Data!L$110,
Z95=12,Data!L$111,
Z95=13,Data!$L$112,
Z95=14,Data!$L$113,
Z95=15,Data!$L$114,
Z95=16,Data!$L$115,
Z95=17,Data!$L$116,
Z95=18,Data!$L$117,
Z95=19,Data!$L$118,
Z95=20,Data!$L$119,
Z95=21,Data!$L$120,
Z95=0,Data!$L$121)*K95),"")</f>
        <v/>
      </c>
      <c r="AI95" s="950" t="str">
        <f>'Registro Veh'!J107</f>
        <v/>
      </c>
      <c r="AJ95" s="950" t="str">
        <f>'Registro Veh'!M107</f>
        <v/>
      </c>
      <c r="AK95" s="951"/>
      <c r="AL95" s="951"/>
      <c r="AM95" s="951"/>
      <c r="AN95" s="951"/>
    </row>
    <row r="96">
      <c r="A96" s="941" t="str">
        <f>'Registro Veh'!B107</f>
        <v/>
      </c>
      <c r="B96" s="941" t="str">
        <f>Equipo!$F$2</f>
        <v>4.0</v>
      </c>
      <c r="C96" s="941" t="str">
        <f>Equipo!$E$14</f>
        <v/>
      </c>
      <c r="D96" s="941" t="str">
        <f>Equipo!$E$10</f>
        <v/>
      </c>
      <c r="E96" s="941" t="str">
        <f>'Registro Veh'!C107</f>
        <v/>
      </c>
      <c r="F96" s="941" t="str">
        <f>'Registro Veh'!D107</f>
        <v/>
      </c>
      <c r="G96" s="941" t="str">
        <f>'Registro Veh'!E107</f>
        <v/>
      </c>
      <c r="H96" s="941" t="str">
        <f>'Registro Veh'!F107</f>
        <v/>
      </c>
      <c r="I96" s="942" t="str">
        <f>'Registro Veh'!G107</f>
        <v/>
      </c>
      <c r="J96" s="942" t="str">
        <f>'Registro Veh'!I107</f>
        <v/>
      </c>
      <c r="K96" s="942" t="str">
        <f>'Registro Veh'!K107</f>
        <v/>
      </c>
      <c r="L96" s="942" t="str">
        <f>'Registro Veh'!L107</f>
        <v/>
      </c>
      <c r="M96" s="942" t="str">
        <f>'Registro Veh'!N107</f>
        <v/>
      </c>
      <c r="N96" s="943" t="str">
        <f>IFERROR(IFS(E96='BBDD R'!$F$2,'BBDD R'!$G$2,E96='BBDD R'!$F$3,'BBDD R'!$G$3,E96='BBDD R'!$F$4,'BBDD R'!$G$4,E96='BBDD R'!$F$5,'BBDD R'!$G$5,E96='BBDD R'!$F$6,'BBDD R'!$G$6,E96='BBDD R'!$F$7,'BBDD R'!$G$7),"")</f>
        <v/>
      </c>
      <c r="O96" s="943" t="str">
        <f>IFERROR(IFS(E96='BBDD R'!$F$2,'BBDD R'!$H$2,E96='BBDD R'!$F$3,'BBDD R'!$H$3,E96='BBDD R'!$F$4,'BBDD R'!$H$4,E96='BBDD R'!$F$5,'BBDD R'!$H$5,E96='BBDD R'!$F$6,'BBDD R'!$H$6,E96='BBDD R'!$F$7,'BBDD R'!$H$7),"")</f>
        <v/>
      </c>
      <c r="P96" s="944" t="str">
        <f>IFERROR(IFS(E96='BBDD R'!$F$2,'BBDD R'!$I$2,E96='BBDD R'!$F$3,'BBDD R'!$I$3,E96='BBDD R'!$F$4,'BBDD R'!$I$4,E96='BBDD R'!$F$5,'BBDD R'!$I$5,E96='BBDD R'!$F$6,'BBDD R'!$I$6,E96='BBDD R'!$F$7,'BBDD R'!$I$7),"")</f>
        <v/>
      </c>
      <c r="Q96" s="945" t="str">
        <f>IFERROR(IFS(E96='BBDD R'!$F$2,'BBDD R'!$J$2,E96='BBDD R'!$F$3,'BBDD R'!$J$3,E96='BBDD R'!$F$4,'BBDD R'!$J$4,E96='BBDD R'!$F$5,'BBDD R'!$J$5,E96='BBDD R'!$F$6,'BBDD R'!$J$6,E96='BBDD R'!$F$7,'BBDD R'!$J$7))</f>
        <v/>
      </c>
      <c r="R96" s="945" t="str">
        <f>IFERROR(IFS(E96='BBDD R'!$F$2,'BBDD R'!$K$2,E96='BBDD R'!$F$3,'BBDD R'!$K$3,E96='BBDD R'!$F$4,'BBDD R'!$K$4,E96='BBDD R'!$F$5,'BBDD R'!$K$5,E96='BBDD R'!$F$6,'BBDD R'!$K$6,E96='BBDD R'!$F$7,'BBDD R'!$K$7),"")</f>
        <v/>
      </c>
      <c r="S96" s="944" t="str">
        <f>IFERROR(IFS(E96='BBDD R'!$F$2,'BBDD R'!$L$2,E96='BBDD R'!$F$3,'BBDD R'!$L$3,E96='BBDD R'!$F$4,'BBDD R'!$L$4,E96='BBDD R'!$F$5,'BBDD R'!$L$5,E96='BBDD R'!$F$6,'BBDD R'!$L$6,E96='BBDD R'!$F$7,'BBDD R'!$L$7),"")</f>
        <v/>
      </c>
      <c r="T96" s="944" t="str">
        <f>IFERROR(IFS(E96='BBDD R'!$F$2,'BBDD R'!$M$2,E96='BBDD R'!$F$3,'BBDD R'!$M$3,E96='BBDD R'!$F$4,'BBDD R'!$M$4,E96='BBDD R'!$F$5,'BBDD R'!$M$5,E96='BBDD R'!$F$6,'BBDD R'!$M$6,E96='BBDD R'!$F$7,'BBDD R'!$M$7),"")</f>
        <v/>
      </c>
      <c r="U96" s="944" t="str">
        <f>IFERROR(IFS(E96='BBDD R'!$F$2,'BBDD R'!$N$2,E96='BBDD R'!$F$3,'BBDD R'!$N$3,E96='BBDD R'!$F$4,'BBDD R'!$N$4,E96='BBDD R'!$F$5,'BBDD R'!$N$5,E96='BBDD R'!$F$6,'BBDD R'!$N$6,E96='BBDD R'!$F$7,'BBDD R'!$N$7),"")</f>
        <v/>
      </c>
      <c r="V96" s="944" t="str">
        <f>IFERROR(IFS(E96='BBDD R'!$F$2,'BBDD R'!$O$2,E96='BBDD R'!$F$3,'BBDD R'!$O$3,E96='BBDD R'!$F$4,'BBDD R'!$O$4,E96='BBDD R'!$F$5,'BBDD R'!$O$5,E96='BBDD R'!$F$6,'BBDD R'!$O$6,E96='BBDD R'!$F$7,'BBDD R'!$O$7),"")</f>
        <v/>
      </c>
      <c r="W96" s="946" t="str">
        <f>IFERROR(IFS(E96='BBDD R'!$F$2,'BBDD R'!$P$2,E96='BBDD R'!$F$3,'BBDD R'!$P$3,E96='BBDD R'!$F$4,'BBDD R'!$P$4,E96='BBDD R'!$F$5,'BBDD R'!$P$5,E96='BBDD R'!$F$6,'BBDD R'!$P$6,E96='BBDD R'!$F$7,'BBDD R'!$P$7),"")</f>
        <v/>
      </c>
      <c r="X96" s="944" t="str">
        <f>IFERROR(IFS(E96='BBDD R'!$F$2,'BBDD R'!$Q$2,E96='BBDD R'!$F$3,'BBDD R'!$Q$3,E96='BBDD R'!$F$4,'BBDD R'!$Q$4,E96='BBDD R'!$F$5,'BBDD R'!$Q$5,E96='BBDD R'!$F$6,'BBDD R'!$Q$6,E96='BBDD R'!$F$7,'BBDD R'!$Q$7),"")</f>
        <v/>
      </c>
      <c r="Y96" s="944" t="str">
        <f>IFERROR(IFS(E96='BBDD R'!$F$2,'BBDD R'!$R$2,E96='BBDD R'!$F$3,'BBDD R'!$R$3,E96='BBDD R'!$F$4,'BBDD R'!$R$4,E96='BBDD R'!$F$5,'BBDD R'!$R$5,E96='BBDD R'!$F$6,'BBDD R'!$R$6,E96='BBDD R'!$F$7,'BBDD R'!$R$7),"")</f>
        <v/>
      </c>
      <c r="Z96" s="944" t="str">
        <f t="array" ref="Z96">IFERROR(ifs(AND(M96="Gasolina",O96="Vehículo Liviano (Sedán, Compacto)"),1
,AND(M96="Gasolina",O96="Vehículo Liviano (SUV, Jeep, Station Wagon)"),2
,AND(M96="Gasolina",O96="Utilitario, Furgón"),3
,AND(M96="Gasolina",O96="Camioneta 4x2"),4
,AND(M96="Gasolina",O96="Camioneta 4x4"),5
,AND(M96="Gasolina",O96="Camión liviano (hasta 3.5 ton)"),6
,AND(M96="Gasolina",O96="Camión mediano"),7
,AND(M96="Gasolina",O96="Camión pesado"),8
,AND(M96="Gasolina",O96="Maquinaria"),9
,AND(M96="Gasolina",O96="Otro (especifique): "),10
,AND(M96="Diesel",O96="Vehículo Liviano (Sedán, Compacto)"),11
,AND(M96="Diesel",O96="Vehículo Liviano (SUV, Jeep, Station Wagon)"),12
,AND(M96="Diesel",O96="Utilitario, Furgón"),13
,AND(M96="Diesel",O96="Camioneta 4x2"),14
,AND(M96="Diesel",O96="Camioneta 4x4"),15
,AND(M96="Diesel",O96="Camión liviano (hasta 3.5 ton)"),16
,AND(M96="Diesel",O96="Camión mediano"),17
,AND(M96="Diesel",O96="Camión pesado"),18
,AND(M96="Diesel",O96="Maquinaria"),19
,AND(M96="Diesel",O96="Otro (especifique): "),20
,O96="Selecciona...",21),"")</f>
        <v/>
      </c>
      <c r="AA96" s="947" t="str">
        <f>IFERROR((ifs(Z96=1,Data!$D$100,Z96=2,Data!$D$101,Z96=3,Data!$D$102,Z96=4,Data!$D$103,Z96=5,Data!$D$104,Z96=6,Data!$D$105,Z96=7,Data!$D$106,Z96=8,Data!$D$107,Z96=9,Data!$D$108,Z96=10,Data!$D$109,Z96=11,Data!$D$110,Z96=12,Data!$D$111,Z96=13,Data!$D$112,Z96=14,Data!$D$113,Z96=15,Data!$D$114,Z96=16,Data!$D$115,Z96=17,Data!$D$116,Z96=18,Data!$D$117,Z96=19,Data!$D$118,Z96=20,Data!$D$119,Z96=21,Data!$D$120,Z96=0,Data!$D$121))*K96,"")</f>
        <v/>
      </c>
      <c r="AB96" s="947" t="str">
        <f>IFERROR((ifs(Z96=1,Data!$E$100,Z96=2,Data!$E$101,Z96=3,Data!$E$102,Z96=4,Data!$E$103,Z96=5,Data!$E$104,Z96=6,Data!$E$105,Z96=7,Data!$E$106,Z96=8,Data!$E$107,Z96=9,Data!$E$108,Z96=10,Data!$E$109,Z96=11,Data!$E$110,Z96=12,Data!$E$111,Z96=13,Data!$E$112,Z96=14,Data!$E$113,Z96=15,Data!$E$114,Z96=16,Data!$E$115,Z96=17,Data!$E$116,Z96=18,Data!$E$117,Z96=19,Data!$E$118,Z96=20,Data!$E$119,Z96=21,Data!$E$120,Z96=0,Data!$E$121))*K96/1000,"")</f>
        <v/>
      </c>
      <c r="AC96" s="948" t="str">
        <f>IFERROR((ifs(
Z96=1,Data!$G$100,
Z96=2,Data!$G$101,
Z96=3,Data!$G$102,
Z96=4,Data!$G$103,
Z96=5,Data!$G$104,
Z96=6,Data!$G$105,
Z96=7,Data!$G$106,
Z96=8,Data!$G$107,
Z96=9,Data!$G$108,
Z96=10,Data!G$109,
Z96=11,Data!G$110,
Z96=12,Data!G$111,
Z96=13,Data!$G$112,
Z96=14,Data!$G$113,
Z96=15,Data!$G$114,
Z96=16,Data!$G$115,
Z96=17,Data!$G$116,
Z96=18,Data!$G$117,
Z96=19,Data!$G$118,
Z96=20,Data!$G$119,
Z96=21,Data!$G$120,
Z96=0,Data!$G$121))
*K96/1000,"")</f>
        <v/>
      </c>
      <c r="AD96" s="949" t="str">
        <f>IFERROR((ifs(
Z96=1,Data!$H$100,
Z96=2,Data!$H$101,
Z96=3,Data!$H$102,
Z96=4,Data!$H$103,
Z96=5,Data!$H$104,
Z96=6,Data!$H$105,
Z96=7,Data!$H$106,
Z96=8,Data!$H$107,
Z96=9,Data!$H$108,
Z96=10,Data!H$109,
Z96=11,Data!H$110,
Z96=12,Data!H$111,
Z96=13,Data!$H$112,
Z96=14,Data!$H$113,
Z96=15,Data!$H$114,
Z96=16,Data!$H$115,
Z96=17,Data!$H$116,
Z96=18,Data!$H$117,
Z96=19,Data!$H$118,
Z96=20,Data!$H$119,
Z96=21,Data!$H$120,
Z96=0,Data!$H$121))*K96/1000,"")</f>
        <v/>
      </c>
      <c r="AE96" s="948" t="str">
        <f>IFERROR((ifs(
Z96=1,Data!$I$100,
Z96=2,Data!$I$101,
Z96=3,Data!$I$102,
Z96=4,Data!$I$103,
Z96=5,Data!$I$104,
Z96=6,Data!$I$105,
Z96=7,Data!$I$106,
Z96=8,Data!$I$107,
Z96=9,Data!$I$108,
Z96=10,Data!I$109,
Z96=11,Data!I$110,
Z96=12,Data!I$111,
Z96=13,Data!$I$112,
Z96=14,Data!$I$113,
Z96=15,Data!$I$114,
Z96=16,Data!$I$115,
Z96=17,Data!$I$116,
Z96=18,Data!$I$117,
Z96=19,Data!$I$118,
Z96=20,Data!$I$119,
Z96=21,Data!$I$120,
Z96=0,Data!$I$121)*K96/1000),"")</f>
        <v/>
      </c>
      <c r="AF96" s="947" t="str">
        <f>IFERROR((ifs(
Z96=1,Data!$J$100,
Z96=2,Data!$J$101,
Z96=3,Data!$J$102,
Z96=4,Data!$J$103,
Z96=5,Data!$J$104,
Z96=6,Data!$J$105,
Z96=7,Data!$J$106,
Z96=8,Data!$J$107,
Z96=9,Data!$J$108,
Z96=10,Data!J$109,
Z96=11,Data!J$110,
Z96=12,Data!J$111,
Z96=13,Data!J$112,
Z96=14,Data!$J$113,
Z96=15,Data!$J$114,
Z96=16,Data!$J$115,
Z96=17,Data!$J$116,
Z96=18,Data!$J$117,
Z96=19,Data!$J$118,
Z96=20,Data!$J$119,
Z96=21,Data!$J$120,
Z96=0,Data!$J$121)*K96),"")</f>
        <v/>
      </c>
      <c r="AG96" s="947" t="str">
        <f>IFERROR((ifs(
Z96=1,Data!$K$100,
Z96=2,Data!$K$101,
Z96=3,Data!$K$102,
Z96=4,Data!$K$103,
Z96=5,Data!$K$104,
Z96=6,Data!$K$105,
Z96=7,Data!$K$106,
Z96=8,Data!$K$107,
Z96=9,Data!$K$108,
Z96=10,Data!K$109,
Z96=11,Data!K$110,
Z96=12,Data!K$111,
Z96=13,Data!$K$112,
Z96=14,Data!$K$113,
Z96=15,Data!$K$114,
Z96=16,Data!$K$115,
Z96=17,Data!$K$116,
Z96=18,Data!$K$117,
Z96=19,Data!$K$118,
Z96=20,Data!$K$119,
Z96=21,Data!$K$120,
Z96=0,Data!$K$121)*K96),"")</f>
        <v/>
      </c>
      <c r="AH96" s="947" t="str">
        <f>IFERROR((ifs(
Z96=1,Data!$L$100,
Z96=2,Data!$L$101,
Z96=3,Data!$L$102,
Z96=4,Data!$L$103,
Z96=5,Data!$L$104,
Z96=6,Data!$L$105,
Z96=7,Data!$L$106,
Z96=8,Data!$L$107,
Z96=9,Data!$L$108,
Z96=10,Data!L$109,
Z96=11,Data!L$110,
Z96=12,Data!L$111,
Z96=13,Data!$L$112,
Z96=14,Data!$L$113,
Z96=15,Data!$L$114,
Z96=16,Data!$L$115,
Z96=17,Data!$L$116,
Z96=18,Data!$L$117,
Z96=19,Data!$L$118,
Z96=20,Data!$L$119,
Z96=21,Data!$L$120,
Z96=0,Data!$L$121)*K96),"")</f>
        <v/>
      </c>
      <c r="AI96" s="950" t="str">
        <f>'Registro Veh'!J108</f>
        <v/>
      </c>
      <c r="AJ96" s="950" t="str">
        <f>'Registro Veh'!M108</f>
        <v/>
      </c>
      <c r="AK96" s="951"/>
      <c r="AL96" s="951"/>
      <c r="AM96" s="951"/>
      <c r="AN96" s="951"/>
    </row>
    <row r="97">
      <c r="A97" s="941" t="str">
        <f>'Registro Veh'!B108</f>
        <v/>
      </c>
      <c r="B97" s="941" t="str">
        <f>Equipo!$F$2</f>
        <v>4.0</v>
      </c>
      <c r="C97" s="941" t="str">
        <f>Equipo!$E$14</f>
        <v/>
      </c>
      <c r="D97" s="941" t="str">
        <f>Equipo!$E$10</f>
        <v/>
      </c>
      <c r="E97" s="941" t="str">
        <f>'Registro Veh'!C108</f>
        <v/>
      </c>
      <c r="F97" s="941" t="str">
        <f>'Registro Veh'!D108</f>
        <v/>
      </c>
      <c r="G97" s="941" t="str">
        <f>'Registro Veh'!E108</f>
        <v/>
      </c>
      <c r="H97" s="941" t="str">
        <f>'Registro Veh'!F108</f>
        <v/>
      </c>
      <c r="I97" s="942" t="str">
        <f>'Registro Veh'!G108</f>
        <v/>
      </c>
      <c r="J97" s="942" t="str">
        <f>'Registro Veh'!I108</f>
        <v/>
      </c>
      <c r="K97" s="942" t="str">
        <f>'Registro Veh'!K108</f>
        <v/>
      </c>
      <c r="L97" s="942" t="str">
        <f>'Registro Veh'!L108</f>
        <v/>
      </c>
      <c r="M97" s="942" t="str">
        <f>'Registro Veh'!N108</f>
        <v/>
      </c>
      <c r="N97" s="943" t="str">
        <f>IFERROR(IFS(E97='BBDD R'!$F$2,'BBDD R'!$G$2,E97='BBDD R'!$F$3,'BBDD R'!$G$3,E97='BBDD R'!$F$4,'BBDD R'!$G$4,E97='BBDD R'!$F$5,'BBDD R'!$G$5,E97='BBDD R'!$F$6,'BBDD R'!$G$6,E97='BBDD R'!$F$7,'BBDD R'!$G$7),"")</f>
        <v/>
      </c>
      <c r="O97" s="943" t="str">
        <f>IFERROR(IFS(E97='BBDD R'!$F$2,'BBDD R'!$H$2,E97='BBDD R'!$F$3,'BBDD R'!$H$3,E97='BBDD R'!$F$4,'BBDD R'!$H$4,E97='BBDD R'!$F$5,'BBDD R'!$H$5,E97='BBDD R'!$F$6,'BBDD R'!$H$6,E97='BBDD R'!$F$7,'BBDD R'!$H$7),"")</f>
        <v/>
      </c>
      <c r="P97" s="944" t="str">
        <f>IFERROR(IFS(E97='BBDD R'!$F$2,'BBDD R'!$I$2,E97='BBDD R'!$F$3,'BBDD R'!$I$3,E97='BBDD R'!$F$4,'BBDD R'!$I$4,E97='BBDD R'!$F$5,'BBDD R'!$I$5,E97='BBDD R'!$F$6,'BBDD R'!$I$6,E97='BBDD R'!$F$7,'BBDD R'!$I$7),"")</f>
        <v/>
      </c>
      <c r="Q97" s="945" t="str">
        <f>IFERROR(IFS(E97='BBDD R'!$F$2,'BBDD R'!$J$2,E97='BBDD R'!$F$3,'BBDD R'!$J$3,E97='BBDD R'!$F$4,'BBDD R'!$J$4,E97='BBDD R'!$F$5,'BBDD R'!$J$5,E97='BBDD R'!$F$6,'BBDD R'!$J$6,E97='BBDD R'!$F$7,'BBDD R'!$J$7))</f>
        <v/>
      </c>
      <c r="R97" s="945" t="str">
        <f>IFERROR(IFS(E97='BBDD R'!$F$2,'BBDD R'!$K$2,E97='BBDD R'!$F$3,'BBDD R'!$K$3,E97='BBDD R'!$F$4,'BBDD R'!$K$4,E97='BBDD R'!$F$5,'BBDD R'!$K$5,E97='BBDD R'!$F$6,'BBDD R'!$K$6,E97='BBDD R'!$F$7,'BBDD R'!$K$7),"")</f>
        <v/>
      </c>
      <c r="S97" s="944" t="str">
        <f>IFERROR(IFS(E97='BBDD R'!$F$2,'BBDD R'!$L$2,E97='BBDD R'!$F$3,'BBDD R'!$L$3,E97='BBDD R'!$F$4,'BBDD R'!$L$4,E97='BBDD R'!$F$5,'BBDD R'!$L$5,E97='BBDD R'!$F$6,'BBDD R'!$L$6,E97='BBDD R'!$F$7,'BBDD R'!$L$7),"")</f>
        <v/>
      </c>
      <c r="T97" s="944" t="str">
        <f>IFERROR(IFS(E97='BBDD R'!$F$2,'BBDD R'!$M$2,E97='BBDD R'!$F$3,'BBDD R'!$M$3,E97='BBDD R'!$F$4,'BBDD R'!$M$4,E97='BBDD R'!$F$5,'BBDD R'!$M$5,E97='BBDD R'!$F$6,'BBDD R'!$M$6,E97='BBDD R'!$F$7,'BBDD R'!$M$7),"")</f>
        <v/>
      </c>
      <c r="U97" s="944" t="str">
        <f>IFERROR(IFS(E97='BBDD R'!$F$2,'BBDD R'!$N$2,E97='BBDD R'!$F$3,'BBDD R'!$N$3,E97='BBDD R'!$F$4,'BBDD R'!$N$4,E97='BBDD R'!$F$5,'BBDD R'!$N$5,E97='BBDD R'!$F$6,'BBDD R'!$N$6,E97='BBDD R'!$F$7,'BBDD R'!$N$7),"")</f>
        <v/>
      </c>
      <c r="V97" s="944" t="str">
        <f>IFERROR(IFS(E97='BBDD R'!$F$2,'BBDD R'!$O$2,E97='BBDD R'!$F$3,'BBDD R'!$O$3,E97='BBDD R'!$F$4,'BBDD R'!$O$4,E97='BBDD R'!$F$5,'BBDD R'!$O$5,E97='BBDD R'!$F$6,'BBDD R'!$O$6,E97='BBDD R'!$F$7,'BBDD R'!$O$7),"")</f>
        <v/>
      </c>
      <c r="W97" s="946" t="str">
        <f>IFERROR(IFS(E97='BBDD R'!$F$2,'BBDD R'!$P$2,E97='BBDD R'!$F$3,'BBDD R'!$P$3,E97='BBDD R'!$F$4,'BBDD R'!$P$4,E97='BBDD R'!$F$5,'BBDD R'!$P$5,E97='BBDD R'!$F$6,'BBDD R'!$P$6,E97='BBDD R'!$F$7,'BBDD R'!$P$7),"")</f>
        <v/>
      </c>
      <c r="X97" s="944" t="str">
        <f>IFERROR(IFS(E97='BBDD R'!$F$2,'BBDD R'!$Q$2,E97='BBDD R'!$F$3,'BBDD R'!$Q$3,E97='BBDD R'!$F$4,'BBDD R'!$Q$4,E97='BBDD R'!$F$5,'BBDD R'!$Q$5,E97='BBDD R'!$F$6,'BBDD R'!$Q$6,E97='BBDD R'!$F$7,'BBDD R'!$Q$7),"")</f>
        <v/>
      </c>
      <c r="Y97" s="944" t="str">
        <f>IFERROR(IFS(E97='BBDD R'!$F$2,'BBDD R'!$R$2,E97='BBDD R'!$F$3,'BBDD R'!$R$3,E97='BBDD R'!$F$4,'BBDD R'!$R$4,E97='BBDD R'!$F$5,'BBDD R'!$R$5,E97='BBDD R'!$F$6,'BBDD R'!$R$6,E97='BBDD R'!$F$7,'BBDD R'!$R$7),"")</f>
        <v/>
      </c>
      <c r="Z97" s="944" t="str">
        <f t="array" ref="Z97">IFERROR(ifs(AND(M97="Gasolina",O97="Vehículo Liviano (Sedán, Compacto)"),1
,AND(M97="Gasolina",O97="Vehículo Liviano (SUV, Jeep, Station Wagon)"),2
,AND(M97="Gasolina",O97="Utilitario, Furgón"),3
,AND(M97="Gasolina",O97="Camioneta 4x2"),4
,AND(M97="Gasolina",O97="Camioneta 4x4"),5
,AND(M97="Gasolina",O97="Camión liviano (hasta 3.5 ton)"),6
,AND(M97="Gasolina",O97="Camión mediano"),7
,AND(M97="Gasolina",O97="Camión pesado"),8
,AND(M97="Gasolina",O97="Maquinaria"),9
,AND(M97="Gasolina",O97="Otro (especifique): "),10
,AND(M97="Diesel",O97="Vehículo Liviano (Sedán, Compacto)"),11
,AND(M97="Diesel",O97="Vehículo Liviano (SUV, Jeep, Station Wagon)"),12
,AND(M97="Diesel",O97="Utilitario, Furgón"),13
,AND(M97="Diesel",O97="Camioneta 4x2"),14
,AND(M97="Diesel",O97="Camioneta 4x4"),15
,AND(M97="Diesel",O97="Camión liviano (hasta 3.5 ton)"),16
,AND(M97="Diesel",O97="Camión mediano"),17
,AND(M97="Diesel",O97="Camión pesado"),18
,AND(M97="Diesel",O97="Maquinaria"),19
,AND(M97="Diesel",O97="Otro (especifique): "),20
,O97="Selecciona...",21),"")</f>
        <v/>
      </c>
      <c r="AA97" s="947" t="str">
        <f>IFERROR((ifs(Z97=1,Data!$D$100,Z97=2,Data!$D$101,Z97=3,Data!$D$102,Z97=4,Data!$D$103,Z97=5,Data!$D$104,Z97=6,Data!$D$105,Z97=7,Data!$D$106,Z97=8,Data!$D$107,Z97=9,Data!$D$108,Z97=10,Data!$D$109,Z97=11,Data!$D$110,Z97=12,Data!$D$111,Z97=13,Data!$D$112,Z97=14,Data!$D$113,Z97=15,Data!$D$114,Z97=16,Data!$D$115,Z97=17,Data!$D$116,Z97=18,Data!$D$117,Z97=19,Data!$D$118,Z97=20,Data!$D$119,Z97=21,Data!$D$120,Z97=0,Data!$D$121))*K97,"")</f>
        <v/>
      </c>
      <c r="AB97" s="947" t="str">
        <f>IFERROR((ifs(Z97=1,Data!$E$100,Z97=2,Data!$E$101,Z97=3,Data!$E$102,Z97=4,Data!$E$103,Z97=5,Data!$E$104,Z97=6,Data!$E$105,Z97=7,Data!$E$106,Z97=8,Data!$E$107,Z97=9,Data!$E$108,Z97=10,Data!$E$109,Z97=11,Data!$E$110,Z97=12,Data!$E$111,Z97=13,Data!$E$112,Z97=14,Data!$E$113,Z97=15,Data!$E$114,Z97=16,Data!$E$115,Z97=17,Data!$E$116,Z97=18,Data!$E$117,Z97=19,Data!$E$118,Z97=20,Data!$E$119,Z97=21,Data!$E$120,Z97=0,Data!$E$121))*K97/1000,"")</f>
        <v/>
      </c>
      <c r="AC97" s="948" t="str">
        <f>IFERROR((ifs(
Z97=1,Data!$G$100,
Z97=2,Data!$G$101,
Z97=3,Data!$G$102,
Z97=4,Data!$G$103,
Z97=5,Data!$G$104,
Z97=6,Data!$G$105,
Z97=7,Data!$G$106,
Z97=8,Data!$G$107,
Z97=9,Data!$G$108,
Z97=10,Data!G$109,
Z97=11,Data!G$110,
Z97=12,Data!G$111,
Z97=13,Data!$G$112,
Z97=14,Data!$G$113,
Z97=15,Data!$G$114,
Z97=16,Data!$G$115,
Z97=17,Data!$G$116,
Z97=18,Data!$G$117,
Z97=19,Data!$G$118,
Z97=20,Data!$G$119,
Z97=21,Data!$G$120,
Z97=0,Data!$G$121))
*K97/1000,"")</f>
        <v/>
      </c>
      <c r="AD97" s="949" t="str">
        <f>IFERROR((ifs(
Z97=1,Data!$H$100,
Z97=2,Data!$H$101,
Z97=3,Data!$H$102,
Z97=4,Data!$H$103,
Z97=5,Data!$H$104,
Z97=6,Data!$H$105,
Z97=7,Data!$H$106,
Z97=8,Data!$H$107,
Z97=9,Data!$H$108,
Z97=10,Data!H$109,
Z97=11,Data!H$110,
Z97=12,Data!H$111,
Z97=13,Data!$H$112,
Z97=14,Data!$H$113,
Z97=15,Data!$H$114,
Z97=16,Data!$H$115,
Z97=17,Data!$H$116,
Z97=18,Data!$H$117,
Z97=19,Data!$H$118,
Z97=20,Data!$H$119,
Z97=21,Data!$H$120,
Z97=0,Data!$H$121))*K97/1000,"")</f>
        <v/>
      </c>
      <c r="AE97" s="948" t="str">
        <f>IFERROR((ifs(
Z97=1,Data!$I$100,
Z97=2,Data!$I$101,
Z97=3,Data!$I$102,
Z97=4,Data!$I$103,
Z97=5,Data!$I$104,
Z97=6,Data!$I$105,
Z97=7,Data!$I$106,
Z97=8,Data!$I$107,
Z97=9,Data!$I$108,
Z97=10,Data!I$109,
Z97=11,Data!I$110,
Z97=12,Data!I$111,
Z97=13,Data!$I$112,
Z97=14,Data!$I$113,
Z97=15,Data!$I$114,
Z97=16,Data!$I$115,
Z97=17,Data!$I$116,
Z97=18,Data!$I$117,
Z97=19,Data!$I$118,
Z97=20,Data!$I$119,
Z97=21,Data!$I$120,
Z97=0,Data!$I$121)*K97/1000),"")</f>
        <v/>
      </c>
      <c r="AF97" s="947" t="str">
        <f>IFERROR((ifs(
Z97=1,Data!$J$100,
Z97=2,Data!$J$101,
Z97=3,Data!$J$102,
Z97=4,Data!$J$103,
Z97=5,Data!$J$104,
Z97=6,Data!$J$105,
Z97=7,Data!$J$106,
Z97=8,Data!$J$107,
Z97=9,Data!$J$108,
Z97=10,Data!J$109,
Z97=11,Data!J$110,
Z97=12,Data!J$111,
Z97=13,Data!J$112,
Z97=14,Data!$J$113,
Z97=15,Data!$J$114,
Z97=16,Data!$J$115,
Z97=17,Data!$J$116,
Z97=18,Data!$J$117,
Z97=19,Data!$J$118,
Z97=20,Data!$J$119,
Z97=21,Data!$J$120,
Z97=0,Data!$J$121)*K97),"")</f>
        <v/>
      </c>
      <c r="AG97" s="947" t="str">
        <f>IFERROR((ifs(
Z97=1,Data!$K$100,
Z97=2,Data!$K$101,
Z97=3,Data!$K$102,
Z97=4,Data!$K$103,
Z97=5,Data!$K$104,
Z97=6,Data!$K$105,
Z97=7,Data!$K$106,
Z97=8,Data!$K$107,
Z97=9,Data!$K$108,
Z97=10,Data!K$109,
Z97=11,Data!K$110,
Z97=12,Data!K$111,
Z97=13,Data!$K$112,
Z97=14,Data!$K$113,
Z97=15,Data!$K$114,
Z97=16,Data!$K$115,
Z97=17,Data!$K$116,
Z97=18,Data!$K$117,
Z97=19,Data!$K$118,
Z97=20,Data!$K$119,
Z97=21,Data!$K$120,
Z97=0,Data!$K$121)*K97),"")</f>
        <v/>
      </c>
      <c r="AH97" s="947" t="str">
        <f>IFERROR((ifs(
Z97=1,Data!$L$100,
Z97=2,Data!$L$101,
Z97=3,Data!$L$102,
Z97=4,Data!$L$103,
Z97=5,Data!$L$104,
Z97=6,Data!$L$105,
Z97=7,Data!$L$106,
Z97=8,Data!$L$107,
Z97=9,Data!$L$108,
Z97=10,Data!L$109,
Z97=11,Data!L$110,
Z97=12,Data!L$111,
Z97=13,Data!$L$112,
Z97=14,Data!$L$113,
Z97=15,Data!$L$114,
Z97=16,Data!$L$115,
Z97=17,Data!$L$116,
Z97=18,Data!$L$117,
Z97=19,Data!$L$118,
Z97=20,Data!$L$119,
Z97=21,Data!$L$120,
Z97=0,Data!$L$121)*K97),"")</f>
        <v/>
      </c>
      <c r="AI97" s="950" t="str">
        <f>'Registro Veh'!J109</f>
        <v/>
      </c>
      <c r="AJ97" s="950" t="str">
        <f>'Registro Veh'!M109</f>
        <v/>
      </c>
      <c r="AK97" s="951"/>
      <c r="AL97" s="951"/>
      <c r="AM97" s="951"/>
      <c r="AN97" s="951"/>
    </row>
    <row r="98">
      <c r="A98" s="941" t="str">
        <f>'Registro Veh'!B109</f>
        <v/>
      </c>
      <c r="B98" s="941" t="str">
        <f>Equipo!$F$2</f>
        <v>4.0</v>
      </c>
      <c r="C98" s="941" t="str">
        <f>Equipo!$E$14</f>
        <v/>
      </c>
      <c r="D98" s="941" t="str">
        <f>Equipo!$E$10</f>
        <v/>
      </c>
      <c r="E98" s="941" t="str">
        <f>'Registro Veh'!C109</f>
        <v/>
      </c>
      <c r="F98" s="941" t="str">
        <f>'Registro Veh'!D109</f>
        <v/>
      </c>
      <c r="G98" s="941" t="str">
        <f>'Registro Veh'!E109</f>
        <v/>
      </c>
      <c r="H98" s="941" t="str">
        <f>'Registro Veh'!F109</f>
        <v/>
      </c>
      <c r="I98" s="942" t="str">
        <f>'Registro Veh'!G109</f>
        <v/>
      </c>
      <c r="J98" s="942" t="str">
        <f>'Registro Veh'!I109</f>
        <v/>
      </c>
      <c r="K98" s="942" t="str">
        <f>'Registro Veh'!K109</f>
        <v/>
      </c>
      <c r="L98" s="942" t="str">
        <f>'Registro Veh'!L109</f>
        <v/>
      </c>
      <c r="M98" s="942" t="str">
        <f>'Registro Veh'!N109</f>
        <v/>
      </c>
      <c r="N98" s="943" t="str">
        <f>IFERROR(IFS(E98='BBDD R'!$F$2,'BBDD R'!$G$2,E98='BBDD R'!$F$3,'BBDD R'!$G$3,E98='BBDD R'!$F$4,'BBDD R'!$G$4,E98='BBDD R'!$F$5,'BBDD R'!$G$5,E98='BBDD R'!$F$6,'BBDD R'!$G$6,E98='BBDD R'!$F$7,'BBDD R'!$G$7),"")</f>
        <v/>
      </c>
      <c r="O98" s="943" t="str">
        <f>IFERROR(IFS(E98='BBDD R'!$F$2,'BBDD R'!$H$2,E98='BBDD R'!$F$3,'BBDD R'!$H$3,E98='BBDD R'!$F$4,'BBDD R'!$H$4,E98='BBDD R'!$F$5,'BBDD R'!$H$5,E98='BBDD R'!$F$6,'BBDD R'!$H$6,E98='BBDD R'!$F$7,'BBDD R'!$H$7),"")</f>
        <v/>
      </c>
      <c r="P98" s="944" t="str">
        <f>IFERROR(IFS(E98='BBDD R'!$F$2,'BBDD R'!$I$2,E98='BBDD R'!$F$3,'BBDD R'!$I$3,E98='BBDD R'!$F$4,'BBDD R'!$I$4,E98='BBDD R'!$F$5,'BBDD R'!$I$5,E98='BBDD R'!$F$6,'BBDD R'!$I$6,E98='BBDD R'!$F$7,'BBDD R'!$I$7),"")</f>
        <v/>
      </c>
      <c r="Q98" s="945" t="str">
        <f>IFERROR(IFS(E98='BBDD R'!$F$2,'BBDD R'!$J$2,E98='BBDD R'!$F$3,'BBDD R'!$J$3,E98='BBDD R'!$F$4,'BBDD R'!$J$4,E98='BBDD R'!$F$5,'BBDD R'!$J$5,E98='BBDD R'!$F$6,'BBDD R'!$J$6,E98='BBDD R'!$F$7,'BBDD R'!$J$7))</f>
        <v/>
      </c>
      <c r="R98" s="945" t="str">
        <f>IFERROR(IFS(E98='BBDD R'!$F$2,'BBDD R'!$K$2,E98='BBDD R'!$F$3,'BBDD R'!$K$3,E98='BBDD R'!$F$4,'BBDD R'!$K$4,E98='BBDD R'!$F$5,'BBDD R'!$K$5,E98='BBDD R'!$F$6,'BBDD R'!$K$6,E98='BBDD R'!$F$7,'BBDD R'!$K$7),"")</f>
        <v/>
      </c>
      <c r="S98" s="944" t="str">
        <f>IFERROR(IFS(E98='BBDD R'!$F$2,'BBDD R'!$L$2,E98='BBDD R'!$F$3,'BBDD R'!$L$3,E98='BBDD R'!$F$4,'BBDD R'!$L$4,E98='BBDD R'!$F$5,'BBDD R'!$L$5,E98='BBDD R'!$F$6,'BBDD R'!$L$6,E98='BBDD R'!$F$7,'BBDD R'!$L$7),"")</f>
        <v/>
      </c>
      <c r="T98" s="944" t="str">
        <f>IFERROR(IFS(E98='BBDD R'!$F$2,'BBDD R'!$M$2,E98='BBDD R'!$F$3,'BBDD R'!$M$3,E98='BBDD R'!$F$4,'BBDD R'!$M$4,E98='BBDD R'!$F$5,'BBDD R'!$M$5,E98='BBDD R'!$F$6,'BBDD R'!$M$6,E98='BBDD R'!$F$7,'BBDD R'!$M$7),"")</f>
        <v/>
      </c>
      <c r="U98" s="944" t="str">
        <f>IFERROR(IFS(E98='BBDD R'!$F$2,'BBDD R'!$N$2,E98='BBDD R'!$F$3,'BBDD R'!$N$3,E98='BBDD R'!$F$4,'BBDD R'!$N$4,E98='BBDD R'!$F$5,'BBDD R'!$N$5,E98='BBDD R'!$F$6,'BBDD R'!$N$6,E98='BBDD R'!$F$7,'BBDD R'!$N$7),"")</f>
        <v/>
      </c>
      <c r="V98" s="944" t="str">
        <f>IFERROR(IFS(E98='BBDD R'!$F$2,'BBDD R'!$O$2,E98='BBDD R'!$F$3,'BBDD R'!$O$3,E98='BBDD R'!$F$4,'BBDD R'!$O$4,E98='BBDD R'!$F$5,'BBDD R'!$O$5,E98='BBDD R'!$F$6,'BBDD R'!$O$6,E98='BBDD R'!$F$7,'BBDD R'!$O$7),"")</f>
        <v/>
      </c>
      <c r="W98" s="946" t="str">
        <f>IFERROR(IFS(E98='BBDD R'!$F$2,'BBDD R'!$P$2,E98='BBDD R'!$F$3,'BBDD R'!$P$3,E98='BBDD R'!$F$4,'BBDD R'!$P$4,E98='BBDD R'!$F$5,'BBDD R'!$P$5,E98='BBDD R'!$F$6,'BBDD R'!$P$6,E98='BBDD R'!$F$7,'BBDD R'!$P$7),"")</f>
        <v/>
      </c>
      <c r="X98" s="944" t="str">
        <f>IFERROR(IFS(E98='BBDD R'!$F$2,'BBDD R'!$Q$2,E98='BBDD R'!$F$3,'BBDD R'!$Q$3,E98='BBDD R'!$F$4,'BBDD R'!$Q$4,E98='BBDD R'!$F$5,'BBDD R'!$Q$5,E98='BBDD R'!$F$6,'BBDD R'!$Q$6,E98='BBDD R'!$F$7,'BBDD R'!$Q$7),"")</f>
        <v/>
      </c>
      <c r="Y98" s="944" t="str">
        <f>IFERROR(IFS(E98='BBDD R'!$F$2,'BBDD R'!$R$2,E98='BBDD R'!$F$3,'BBDD R'!$R$3,E98='BBDD R'!$F$4,'BBDD R'!$R$4,E98='BBDD R'!$F$5,'BBDD R'!$R$5,E98='BBDD R'!$F$6,'BBDD R'!$R$6,E98='BBDD R'!$F$7,'BBDD R'!$R$7),"")</f>
        <v/>
      </c>
      <c r="Z98" s="944" t="str">
        <f t="array" ref="Z98">IFERROR(ifs(AND(M98="Gasolina",O98="Vehículo Liviano (Sedán, Compacto)"),1
,AND(M98="Gasolina",O98="Vehículo Liviano (SUV, Jeep, Station Wagon)"),2
,AND(M98="Gasolina",O98="Utilitario, Furgón"),3
,AND(M98="Gasolina",O98="Camioneta 4x2"),4
,AND(M98="Gasolina",O98="Camioneta 4x4"),5
,AND(M98="Gasolina",O98="Camión liviano (hasta 3.5 ton)"),6
,AND(M98="Gasolina",O98="Camión mediano"),7
,AND(M98="Gasolina",O98="Camión pesado"),8
,AND(M98="Gasolina",O98="Maquinaria"),9
,AND(M98="Gasolina",O98="Otro (especifique): "),10
,AND(M98="Diesel",O98="Vehículo Liviano (Sedán, Compacto)"),11
,AND(M98="Diesel",O98="Vehículo Liviano (SUV, Jeep, Station Wagon)"),12
,AND(M98="Diesel",O98="Utilitario, Furgón"),13
,AND(M98="Diesel",O98="Camioneta 4x2"),14
,AND(M98="Diesel",O98="Camioneta 4x4"),15
,AND(M98="Diesel",O98="Camión liviano (hasta 3.5 ton)"),16
,AND(M98="Diesel",O98="Camión mediano"),17
,AND(M98="Diesel",O98="Camión pesado"),18
,AND(M98="Diesel",O98="Maquinaria"),19
,AND(M98="Diesel",O98="Otro (especifique): "),20
,O98="Selecciona...",21),"")</f>
        <v/>
      </c>
      <c r="AA98" s="947" t="str">
        <f>IFERROR((ifs(Z98=1,Data!$D$100,Z98=2,Data!$D$101,Z98=3,Data!$D$102,Z98=4,Data!$D$103,Z98=5,Data!$D$104,Z98=6,Data!$D$105,Z98=7,Data!$D$106,Z98=8,Data!$D$107,Z98=9,Data!$D$108,Z98=10,Data!$D$109,Z98=11,Data!$D$110,Z98=12,Data!$D$111,Z98=13,Data!$D$112,Z98=14,Data!$D$113,Z98=15,Data!$D$114,Z98=16,Data!$D$115,Z98=17,Data!$D$116,Z98=18,Data!$D$117,Z98=19,Data!$D$118,Z98=20,Data!$D$119,Z98=21,Data!$D$120,Z98=0,Data!$D$121))*K98,"")</f>
        <v/>
      </c>
      <c r="AB98" s="947" t="str">
        <f>IFERROR((ifs(Z98=1,Data!$E$100,Z98=2,Data!$E$101,Z98=3,Data!$E$102,Z98=4,Data!$E$103,Z98=5,Data!$E$104,Z98=6,Data!$E$105,Z98=7,Data!$E$106,Z98=8,Data!$E$107,Z98=9,Data!$E$108,Z98=10,Data!$E$109,Z98=11,Data!$E$110,Z98=12,Data!$E$111,Z98=13,Data!$E$112,Z98=14,Data!$E$113,Z98=15,Data!$E$114,Z98=16,Data!$E$115,Z98=17,Data!$E$116,Z98=18,Data!$E$117,Z98=19,Data!$E$118,Z98=20,Data!$E$119,Z98=21,Data!$E$120,Z98=0,Data!$E$121))*K98/1000,"")</f>
        <v/>
      </c>
      <c r="AC98" s="948" t="str">
        <f>IFERROR((ifs(
Z98=1,Data!$G$100,
Z98=2,Data!$G$101,
Z98=3,Data!$G$102,
Z98=4,Data!$G$103,
Z98=5,Data!$G$104,
Z98=6,Data!$G$105,
Z98=7,Data!$G$106,
Z98=8,Data!$G$107,
Z98=9,Data!$G$108,
Z98=10,Data!G$109,
Z98=11,Data!G$110,
Z98=12,Data!G$111,
Z98=13,Data!$G$112,
Z98=14,Data!$G$113,
Z98=15,Data!$G$114,
Z98=16,Data!$G$115,
Z98=17,Data!$G$116,
Z98=18,Data!$G$117,
Z98=19,Data!$G$118,
Z98=20,Data!$G$119,
Z98=21,Data!$G$120,
Z98=0,Data!$G$121))
*K98/1000,"")</f>
        <v/>
      </c>
      <c r="AD98" s="949" t="str">
        <f>IFERROR((ifs(
Z98=1,Data!$H$100,
Z98=2,Data!$H$101,
Z98=3,Data!$H$102,
Z98=4,Data!$H$103,
Z98=5,Data!$H$104,
Z98=6,Data!$H$105,
Z98=7,Data!$H$106,
Z98=8,Data!$H$107,
Z98=9,Data!$H$108,
Z98=10,Data!H$109,
Z98=11,Data!H$110,
Z98=12,Data!H$111,
Z98=13,Data!$H$112,
Z98=14,Data!$H$113,
Z98=15,Data!$H$114,
Z98=16,Data!$H$115,
Z98=17,Data!$H$116,
Z98=18,Data!$H$117,
Z98=19,Data!$H$118,
Z98=20,Data!$H$119,
Z98=21,Data!$H$120,
Z98=0,Data!$H$121))*K98/1000,"")</f>
        <v/>
      </c>
      <c r="AE98" s="948" t="str">
        <f>IFERROR((ifs(
Z98=1,Data!$I$100,
Z98=2,Data!$I$101,
Z98=3,Data!$I$102,
Z98=4,Data!$I$103,
Z98=5,Data!$I$104,
Z98=6,Data!$I$105,
Z98=7,Data!$I$106,
Z98=8,Data!$I$107,
Z98=9,Data!$I$108,
Z98=10,Data!I$109,
Z98=11,Data!I$110,
Z98=12,Data!I$111,
Z98=13,Data!$I$112,
Z98=14,Data!$I$113,
Z98=15,Data!$I$114,
Z98=16,Data!$I$115,
Z98=17,Data!$I$116,
Z98=18,Data!$I$117,
Z98=19,Data!$I$118,
Z98=20,Data!$I$119,
Z98=21,Data!$I$120,
Z98=0,Data!$I$121)*K98/1000),"")</f>
        <v/>
      </c>
      <c r="AF98" s="947" t="str">
        <f>IFERROR((ifs(
Z98=1,Data!$J$100,
Z98=2,Data!$J$101,
Z98=3,Data!$J$102,
Z98=4,Data!$J$103,
Z98=5,Data!$J$104,
Z98=6,Data!$J$105,
Z98=7,Data!$J$106,
Z98=8,Data!$J$107,
Z98=9,Data!$J$108,
Z98=10,Data!J$109,
Z98=11,Data!J$110,
Z98=12,Data!J$111,
Z98=13,Data!J$112,
Z98=14,Data!$J$113,
Z98=15,Data!$J$114,
Z98=16,Data!$J$115,
Z98=17,Data!$J$116,
Z98=18,Data!$J$117,
Z98=19,Data!$J$118,
Z98=20,Data!$J$119,
Z98=21,Data!$J$120,
Z98=0,Data!$J$121)*K98),"")</f>
        <v/>
      </c>
      <c r="AG98" s="947" t="str">
        <f>IFERROR((ifs(
Z98=1,Data!$K$100,
Z98=2,Data!$K$101,
Z98=3,Data!$K$102,
Z98=4,Data!$K$103,
Z98=5,Data!$K$104,
Z98=6,Data!$K$105,
Z98=7,Data!$K$106,
Z98=8,Data!$K$107,
Z98=9,Data!$K$108,
Z98=10,Data!K$109,
Z98=11,Data!K$110,
Z98=12,Data!K$111,
Z98=13,Data!$K$112,
Z98=14,Data!$K$113,
Z98=15,Data!$K$114,
Z98=16,Data!$K$115,
Z98=17,Data!$K$116,
Z98=18,Data!$K$117,
Z98=19,Data!$K$118,
Z98=20,Data!$K$119,
Z98=21,Data!$K$120,
Z98=0,Data!$K$121)*K98),"")</f>
        <v/>
      </c>
      <c r="AH98" s="947" t="str">
        <f>IFERROR((ifs(
Z98=1,Data!$L$100,
Z98=2,Data!$L$101,
Z98=3,Data!$L$102,
Z98=4,Data!$L$103,
Z98=5,Data!$L$104,
Z98=6,Data!$L$105,
Z98=7,Data!$L$106,
Z98=8,Data!$L$107,
Z98=9,Data!$L$108,
Z98=10,Data!L$109,
Z98=11,Data!L$110,
Z98=12,Data!L$111,
Z98=13,Data!$L$112,
Z98=14,Data!$L$113,
Z98=15,Data!$L$114,
Z98=16,Data!$L$115,
Z98=17,Data!$L$116,
Z98=18,Data!$L$117,
Z98=19,Data!$L$118,
Z98=20,Data!$L$119,
Z98=21,Data!$L$120,
Z98=0,Data!$L$121)*K98),"")</f>
        <v/>
      </c>
      <c r="AI98" s="950" t="str">
        <f>'Registro Veh'!J110</f>
        <v/>
      </c>
      <c r="AJ98" s="950" t="str">
        <f>'Registro Veh'!M110</f>
        <v/>
      </c>
      <c r="AK98" s="951"/>
      <c r="AL98" s="951"/>
      <c r="AM98" s="951"/>
      <c r="AN98" s="951"/>
    </row>
    <row r="99">
      <c r="A99" s="941" t="str">
        <f>'Registro Veh'!B110</f>
        <v/>
      </c>
      <c r="B99" s="941" t="str">
        <f>Equipo!$F$2</f>
        <v>4.0</v>
      </c>
      <c r="C99" s="941" t="str">
        <f>Equipo!$E$14</f>
        <v/>
      </c>
      <c r="D99" s="941" t="str">
        <f>Equipo!$E$10</f>
        <v/>
      </c>
      <c r="E99" s="941" t="str">
        <f>'Registro Veh'!C110</f>
        <v/>
      </c>
      <c r="F99" s="941" t="str">
        <f>'Registro Veh'!D110</f>
        <v/>
      </c>
      <c r="G99" s="941" t="str">
        <f>'Registro Veh'!E110</f>
        <v/>
      </c>
      <c r="H99" s="941" t="str">
        <f>'Registro Veh'!F110</f>
        <v/>
      </c>
      <c r="I99" s="942" t="str">
        <f>'Registro Veh'!G110</f>
        <v/>
      </c>
      <c r="J99" s="942" t="str">
        <f>'Registro Veh'!I110</f>
        <v/>
      </c>
      <c r="K99" s="942" t="str">
        <f>'Registro Veh'!K110</f>
        <v/>
      </c>
      <c r="L99" s="942" t="str">
        <f>'Registro Veh'!L110</f>
        <v/>
      </c>
      <c r="M99" s="942" t="str">
        <f>'Registro Veh'!N110</f>
        <v/>
      </c>
      <c r="N99" s="943" t="str">
        <f>IFERROR(IFS(E99='BBDD R'!$F$2,'BBDD R'!$G$2,E99='BBDD R'!$F$3,'BBDD R'!$G$3,E99='BBDD R'!$F$4,'BBDD R'!$G$4,E99='BBDD R'!$F$5,'BBDD R'!$G$5,E99='BBDD R'!$F$6,'BBDD R'!$G$6,E99='BBDD R'!$F$7,'BBDD R'!$G$7),"")</f>
        <v/>
      </c>
      <c r="O99" s="943" t="str">
        <f>IFERROR(IFS(E99='BBDD R'!$F$2,'BBDD R'!$H$2,E99='BBDD R'!$F$3,'BBDD R'!$H$3,E99='BBDD R'!$F$4,'BBDD R'!$H$4,E99='BBDD R'!$F$5,'BBDD R'!$H$5,E99='BBDD R'!$F$6,'BBDD R'!$H$6,E99='BBDD R'!$F$7,'BBDD R'!$H$7),"")</f>
        <v/>
      </c>
      <c r="P99" s="944" t="str">
        <f>IFERROR(IFS(E99='BBDD R'!$F$2,'BBDD R'!$I$2,E99='BBDD R'!$F$3,'BBDD R'!$I$3,E99='BBDD R'!$F$4,'BBDD R'!$I$4,E99='BBDD R'!$F$5,'BBDD R'!$I$5,E99='BBDD R'!$F$6,'BBDD R'!$I$6,E99='BBDD R'!$F$7,'BBDD R'!$I$7),"")</f>
        <v/>
      </c>
      <c r="Q99" s="945" t="str">
        <f>IFERROR(IFS(E99='BBDD R'!$F$2,'BBDD R'!$J$2,E99='BBDD R'!$F$3,'BBDD R'!$J$3,E99='BBDD R'!$F$4,'BBDD R'!$J$4,E99='BBDD R'!$F$5,'BBDD R'!$J$5,E99='BBDD R'!$F$6,'BBDD R'!$J$6,E99='BBDD R'!$F$7,'BBDD R'!$J$7))</f>
        <v/>
      </c>
      <c r="R99" s="945" t="str">
        <f>IFERROR(IFS(E99='BBDD R'!$F$2,'BBDD R'!$K$2,E99='BBDD R'!$F$3,'BBDD R'!$K$3,E99='BBDD R'!$F$4,'BBDD R'!$K$4,E99='BBDD R'!$F$5,'BBDD R'!$K$5,E99='BBDD R'!$F$6,'BBDD R'!$K$6,E99='BBDD R'!$F$7,'BBDD R'!$K$7),"")</f>
        <v/>
      </c>
      <c r="S99" s="944" t="str">
        <f>IFERROR(IFS(E99='BBDD R'!$F$2,'BBDD R'!$L$2,E99='BBDD R'!$F$3,'BBDD R'!$L$3,E99='BBDD R'!$F$4,'BBDD R'!$L$4,E99='BBDD R'!$F$5,'BBDD R'!$L$5,E99='BBDD R'!$F$6,'BBDD R'!$L$6,E99='BBDD R'!$F$7,'BBDD R'!$L$7),"")</f>
        <v/>
      </c>
      <c r="T99" s="944" t="str">
        <f>IFERROR(IFS(E99='BBDD R'!$F$2,'BBDD R'!$M$2,E99='BBDD R'!$F$3,'BBDD R'!$M$3,E99='BBDD R'!$F$4,'BBDD R'!$M$4,E99='BBDD R'!$F$5,'BBDD R'!$M$5,E99='BBDD R'!$F$6,'BBDD R'!$M$6,E99='BBDD R'!$F$7,'BBDD R'!$M$7),"")</f>
        <v/>
      </c>
      <c r="U99" s="944" t="str">
        <f>IFERROR(IFS(E99='BBDD R'!$F$2,'BBDD R'!$N$2,E99='BBDD R'!$F$3,'BBDD R'!$N$3,E99='BBDD R'!$F$4,'BBDD R'!$N$4,E99='BBDD R'!$F$5,'BBDD R'!$N$5,E99='BBDD R'!$F$6,'BBDD R'!$N$6,E99='BBDD R'!$F$7,'BBDD R'!$N$7),"")</f>
        <v/>
      </c>
      <c r="V99" s="944" t="str">
        <f>IFERROR(IFS(E99='BBDD R'!$F$2,'BBDD R'!$O$2,E99='BBDD R'!$F$3,'BBDD R'!$O$3,E99='BBDD R'!$F$4,'BBDD R'!$O$4,E99='BBDD R'!$F$5,'BBDD R'!$O$5,E99='BBDD R'!$F$6,'BBDD R'!$O$6,E99='BBDD R'!$F$7,'BBDD R'!$O$7),"")</f>
        <v/>
      </c>
      <c r="W99" s="946" t="str">
        <f>IFERROR(IFS(E99='BBDD R'!$F$2,'BBDD R'!$P$2,E99='BBDD R'!$F$3,'BBDD R'!$P$3,E99='BBDD R'!$F$4,'BBDD R'!$P$4,E99='BBDD R'!$F$5,'BBDD R'!$P$5,E99='BBDD R'!$F$6,'BBDD R'!$P$6,E99='BBDD R'!$F$7,'BBDD R'!$P$7),"")</f>
        <v/>
      </c>
      <c r="X99" s="944" t="str">
        <f>IFERROR(IFS(E99='BBDD R'!$F$2,'BBDD R'!$Q$2,E99='BBDD R'!$F$3,'BBDD R'!$Q$3,E99='BBDD R'!$F$4,'BBDD R'!$Q$4,E99='BBDD R'!$F$5,'BBDD R'!$Q$5,E99='BBDD R'!$F$6,'BBDD R'!$Q$6,E99='BBDD R'!$F$7,'BBDD R'!$Q$7),"")</f>
        <v/>
      </c>
      <c r="Y99" s="944" t="str">
        <f>IFERROR(IFS(E99='BBDD R'!$F$2,'BBDD R'!$R$2,E99='BBDD R'!$F$3,'BBDD R'!$R$3,E99='BBDD R'!$F$4,'BBDD R'!$R$4,E99='BBDD R'!$F$5,'BBDD R'!$R$5,E99='BBDD R'!$F$6,'BBDD R'!$R$6,E99='BBDD R'!$F$7,'BBDD R'!$R$7),"")</f>
        <v/>
      </c>
      <c r="Z99" s="944" t="str">
        <f t="array" ref="Z99">IFERROR(ifs(AND(M99="Gasolina",O99="Vehículo Liviano (Sedán, Compacto)"),1
,AND(M99="Gasolina",O99="Vehículo Liviano (SUV, Jeep, Station Wagon)"),2
,AND(M99="Gasolina",O99="Utilitario, Furgón"),3
,AND(M99="Gasolina",O99="Camioneta 4x2"),4
,AND(M99="Gasolina",O99="Camioneta 4x4"),5
,AND(M99="Gasolina",O99="Camión liviano (hasta 3.5 ton)"),6
,AND(M99="Gasolina",O99="Camión mediano"),7
,AND(M99="Gasolina",O99="Camión pesado"),8
,AND(M99="Gasolina",O99="Maquinaria"),9
,AND(M99="Gasolina",O99="Otro (especifique): "),10
,AND(M99="Diesel",O99="Vehículo Liviano (Sedán, Compacto)"),11
,AND(M99="Diesel",O99="Vehículo Liviano (SUV, Jeep, Station Wagon)"),12
,AND(M99="Diesel",O99="Utilitario, Furgón"),13
,AND(M99="Diesel",O99="Camioneta 4x2"),14
,AND(M99="Diesel",O99="Camioneta 4x4"),15
,AND(M99="Diesel",O99="Camión liviano (hasta 3.5 ton)"),16
,AND(M99="Diesel",O99="Camión mediano"),17
,AND(M99="Diesel",O99="Camión pesado"),18
,AND(M99="Diesel",O99="Maquinaria"),19
,AND(M99="Diesel",O99="Otro (especifique): "),20
,O99="Selecciona...",21),"")</f>
        <v/>
      </c>
      <c r="AA99" s="947" t="str">
        <f>IFERROR((ifs(Z99=1,Data!$D$100,Z99=2,Data!$D$101,Z99=3,Data!$D$102,Z99=4,Data!$D$103,Z99=5,Data!$D$104,Z99=6,Data!$D$105,Z99=7,Data!$D$106,Z99=8,Data!$D$107,Z99=9,Data!$D$108,Z99=10,Data!$D$109,Z99=11,Data!$D$110,Z99=12,Data!$D$111,Z99=13,Data!$D$112,Z99=14,Data!$D$113,Z99=15,Data!$D$114,Z99=16,Data!$D$115,Z99=17,Data!$D$116,Z99=18,Data!$D$117,Z99=19,Data!$D$118,Z99=20,Data!$D$119,Z99=21,Data!$D$120,Z99=0,Data!$D$121))*K99,"")</f>
        <v/>
      </c>
      <c r="AB99" s="947" t="str">
        <f>IFERROR((ifs(Z99=1,Data!$E$100,Z99=2,Data!$E$101,Z99=3,Data!$E$102,Z99=4,Data!$E$103,Z99=5,Data!$E$104,Z99=6,Data!$E$105,Z99=7,Data!$E$106,Z99=8,Data!$E$107,Z99=9,Data!$E$108,Z99=10,Data!$E$109,Z99=11,Data!$E$110,Z99=12,Data!$E$111,Z99=13,Data!$E$112,Z99=14,Data!$E$113,Z99=15,Data!$E$114,Z99=16,Data!$E$115,Z99=17,Data!$E$116,Z99=18,Data!$E$117,Z99=19,Data!$E$118,Z99=20,Data!$E$119,Z99=21,Data!$E$120,Z99=0,Data!$E$121))*K99/1000,"")</f>
        <v/>
      </c>
      <c r="AC99" s="948" t="str">
        <f>IFERROR((ifs(
Z99=1,Data!$G$100,
Z99=2,Data!$G$101,
Z99=3,Data!$G$102,
Z99=4,Data!$G$103,
Z99=5,Data!$G$104,
Z99=6,Data!$G$105,
Z99=7,Data!$G$106,
Z99=8,Data!$G$107,
Z99=9,Data!$G$108,
Z99=10,Data!G$109,
Z99=11,Data!G$110,
Z99=12,Data!G$111,
Z99=13,Data!$G$112,
Z99=14,Data!$G$113,
Z99=15,Data!$G$114,
Z99=16,Data!$G$115,
Z99=17,Data!$G$116,
Z99=18,Data!$G$117,
Z99=19,Data!$G$118,
Z99=20,Data!$G$119,
Z99=21,Data!$G$120,
Z99=0,Data!$G$121))
*K99/1000,"")</f>
        <v/>
      </c>
      <c r="AD99" s="949" t="str">
        <f>IFERROR((ifs(
Z99=1,Data!$H$100,
Z99=2,Data!$H$101,
Z99=3,Data!$H$102,
Z99=4,Data!$H$103,
Z99=5,Data!$H$104,
Z99=6,Data!$H$105,
Z99=7,Data!$H$106,
Z99=8,Data!$H$107,
Z99=9,Data!$H$108,
Z99=10,Data!H$109,
Z99=11,Data!H$110,
Z99=12,Data!H$111,
Z99=13,Data!$H$112,
Z99=14,Data!$H$113,
Z99=15,Data!$H$114,
Z99=16,Data!$H$115,
Z99=17,Data!$H$116,
Z99=18,Data!$H$117,
Z99=19,Data!$H$118,
Z99=20,Data!$H$119,
Z99=21,Data!$H$120,
Z99=0,Data!$H$121))*K99/1000,"")</f>
        <v/>
      </c>
      <c r="AE99" s="948" t="str">
        <f>IFERROR((ifs(
Z99=1,Data!$I$100,
Z99=2,Data!$I$101,
Z99=3,Data!$I$102,
Z99=4,Data!$I$103,
Z99=5,Data!$I$104,
Z99=6,Data!$I$105,
Z99=7,Data!$I$106,
Z99=8,Data!$I$107,
Z99=9,Data!$I$108,
Z99=10,Data!I$109,
Z99=11,Data!I$110,
Z99=12,Data!I$111,
Z99=13,Data!$I$112,
Z99=14,Data!$I$113,
Z99=15,Data!$I$114,
Z99=16,Data!$I$115,
Z99=17,Data!$I$116,
Z99=18,Data!$I$117,
Z99=19,Data!$I$118,
Z99=20,Data!$I$119,
Z99=21,Data!$I$120,
Z99=0,Data!$I$121)*K99/1000),"")</f>
        <v/>
      </c>
      <c r="AF99" s="947" t="str">
        <f>IFERROR((ifs(
Z99=1,Data!$J$100,
Z99=2,Data!$J$101,
Z99=3,Data!$J$102,
Z99=4,Data!$J$103,
Z99=5,Data!$J$104,
Z99=6,Data!$J$105,
Z99=7,Data!$J$106,
Z99=8,Data!$J$107,
Z99=9,Data!$J$108,
Z99=10,Data!J$109,
Z99=11,Data!J$110,
Z99=12,Data!J$111,
Z99=13,Data!J$112,
Z99=14,Data!$J$113,
Z99=15,Data!$J$114,
Z99=16,Data!$J$115,
Z99=17,Data!$J$116,
Z99=18,Data!$J$117,
Z99=19,Data!$J$118,
Z99=20,Data!$J$119,
Z99=21,Data!$J$120,
Z99=0,Data!$J$121)*K99),"")</f>
        <v/>
      </c>
      <c r="AG99" s="947" t="str">
        <f>IFERROR((ifs(
Z99=1,Data!$K$100,
Z99=2,Data!$K$101,
Z99=3,Data!$K$102,
Z99=4,Data!$K$103,
Z99=5,Data!$K$104,
Z99=6,Data!$K$105,
Z99=7,Data!$K$106,
Z99=8,Data!$K$107,
Z99=9,Data!$K$108,
Z99=10,Data!K$109,
Z99=11,Data!K$110,
Z99=12,Data!K$111,
Z99=13,Data!$K$112,
Z99=14,Data!$K$113,
Z99=15,Data!$K$114,
Z99=16,Data!$K$115,
Z99=17,Data!$K$116,
Z99=18,Data!$K$117,
Z99=19,Data!$K$118,
Z99=20,Data!$K$119,
Z99=21,Data!$K$120,
Z99=0,Data!$K$121)*K99),"")</f>
        <v/>
      </c>
      <c r="AH99" s="947" t="str">
        <f>IFERROR((ifs(
Z99=1,Data!$L$100,
Z99=2,Data!$L$101,
Z99=3,Data!$L$102,
Z99=4,Data!$L$103,
Z99=5,Data!$L$104,
Z99=6,Data!$L$105,
Z99=7,Data!$L$106,
Z99=8,Data!$L$107,
Z99=9,Data!$L$108,
Z99=10,Data!L$109,
Z99=11,Data!L$110,
Z99=12,Data!L$111,
Z99=13,Data!$L$112,
Z99=14,Data!$L$113,
Z99=15,Data!$L$114,
Z99=16,Data!$L$115,
Z99=17,Data!$L$116,
Z99=18,Data!$L$117,
Z99=19,Data!$L$118,
Z99=20,Data!$L$119,
Z99=21,Data!$L$120,
Z99=0,Data!$L$121)*K99),"")</f>
        <v/>
      </c>
      <c r="AI99" s="950" t="str">
        <f>'Registro Veh'!J111</f>
        <v/>
      </c>
      <c r="AJ99" s="950" t="str">
        <f>'Registro Veh'!M111</f>
        <v/>
      </c>
      <c r="AK99" s="951"/>
      <c r="AL99" s="951"/>
      <c r="AM99" s="951"/>
      <c r="AN99" s="951"/>
    </row>
    <row r="100">
      <c r="A100" s="941" t="str">
        <f>'Registro Veh'!B111</f>
        <v/>
      </c>
      <c r="B100" s="941" t="str">
        <f>Equipo!$F$2</f>
        <v>4.0</v>
      </c>
      <c r="C100" s="941" t="str">
        <f>Equipo!$E$14</f>
        <v/>
      </c>
      <c r="D100" s="941" t="str">
        <f>Equipo!$E$10</f>
        <v/>
      </c>
      <c r="E100" s="941" t="str">
        <f>'Registro Veh'!C111</f>
        <v/>
      </c>
      <c r="F100" s="941" t="str">
        <f>'Registro Veh'!D111</f>
        <v/>
      </c>
      <c r="G100" s="941" t="str">
        <f>'Registro Veh'!E111</f>
        <v/>
      </c>
      <c r="H100" s="941" t="str">
        <f>'Registro Veh'!F111</f>
        <v/>
      </c>
      <c r="I100" s="942" t="str">
        <f>'Registro Veh'!G111</f>
        <v/>
      </c>
      <c r="J100" s="942" t="str">
        <f>'Registro Veh'!I111</f>
        <v/>
      </c>
      <c r="K100" s="942" t="str">
        <f>'Registro Veh'!K111</f>
        <v/>
      </c>
      <c r="L100" s="942" t="str">
        <f>'Registro Veh'!L111</f>
        <v/>
      </c>
      <c r="M100" s="942" t="str">
        <f>'Registro Veh'!N111</f>
        <v/>
      </c>
      <c r="N100" s="943" t="str">
        <f>IFERROR(IFS(E100='BBDD R'!$F$2,'BBDD R'!$G$2,E100='BBDD R'!$F$3,'BBDD R'!$G$3,E100='BBDD R'!$F$4,'BBDD R'!$G$4,E100='BBDD R'!$F$5,'BBDD R'!$G$5,E100='BBDD R'!$F$6,'BBDD R'!$G$6,E100='BBDD R'!$F$7,'BBDD R'!$G$7),"")</f>
        <v/>
      </c>
      <c r="O100" s="943" t="str">
        <f>IFERROR(IFS(E100='BBDD R'!$F$2,'BBDD R'!$H$2,E100='BBDD R'!$F$3,'BBDD R'!$H$3,E100='BBDD R'!$F$4,'BBDD R'!$H$4,E100='BBDD R'!$F$5,'BBDD R'!$H$5,E100='BBDD R'!$F$6,'BBDD R'!$H$6,E100='BBDD R'!$F$7,'BBDD R'!$H$7),"")</f>
        <v/>
      </c>
      <c r="P100" s="944" t="str">
        <f>IFERROR(IFS(E100='BBDD R'!$F$2,'BBDD R'!$I$2,E100='BBDD R'!$F$3,'BBDD R'!$I$3,E100='BBDD R'!$F$4,'BBDD R'!$I$4,E100='BBDD R'!$F$5,'BBDD R'!$I$5,E100='BBDD R'!$F$6,'BBDD R'!$I$6,E100='BBDD R'!$F$7,'BBDD R'!$I$7),"")</f>
        <v/>
      </c>
      <c r="Q100" s="945" t="str">
        <f>IFERROR(IFS(E100='BBDD R'!$F$2,'BBDD R'!$J$2,E100='BBDD R'!$F$3,'BBDD R'!$J$3,E100='BBDD R'!$F$4,'BBDD R'!$J$4,E100='BBDD R'!$F$5,'BBDD R'!$J$5,E100='BBDD R'!$F$6,'BBDD R'!$J$6,E100='BBDD R'!$F$7,'BBDD R'!$J$7))</f>
        <v/>
      </c>
      <c r="R100" s="945" t="str">
        <f>IFERROR(IFS(E100='BBDD R'!$F$2,'BBDD R'!$K$2,E100='BBDD R'!$F$3,'BBDD R'!$K$3,E100='BBDD R'!$F$4,'BBDD R'!$K$4,E100='BBDD R'!$F$5,'BBDD R'!$K$5,E100='BBDD R'!$F$6,'BBDD R'!$K$6,E100='BBDD R'!$F$7,'BBDD R'!$K$7),"")</f>
        <v/>
      </c>
      <c r="S100" s="944" t="str">
        <f>IFERROR(IFS(E100='BBDD R'!$F$2,'BBDD R'!$L$2,E100='BBDD R'!$F$3,'BBDD R'!$L$3,E100='BBDD R'!$F$4,'BBDD R'!$L$4,E100='BBDD R'!$F$5,'BBDD R'!$L$5,E100='BBDD R'!$F$6,'BBDD R'!$L$6,E100='BBDD R'!$F$7,'BBDD R'!$L$7),"")</f>
        <v/>
      </c>
      <c r="T100" s="944" t="str">
        <f>IFERROR(IFS(E100='BBDD R'!$F$2,'BBDD R'!$M$2,E100='BBDD R'!$F$3,'BBDD R'!$M$3,E100='BBDD R'!$F$4,'BBDD R'!$M$4,E100='BBDD R'!$F$5,'BBDD R'!$M$5,E100='BBDD R'!$F$6,'BBDD R'!$M$6,E100='BBDD R'!$F$7,'BBDD R'!$M$7),"")</f>
        <v/>
      </c>
      <c r="U100" s="944" t="str">
        <f>IFERROR(IFS(E100='BBDD R'!$F$2,'BBDD R'!$N$2,E100='BBDD R'!$F$3,'BBDD R'!$N$3,E100='BBDD R'!$F$4,'BBDD R'!$N$4,E100='BBDD R'!$F$5,'BBDD R'!$N$5,E100='BBDD R'!$F$6,'BBDD R'!$N$6,E100='BBDD R'!$F$7,'BBDD R'!$N$7),"")</f>
        <v/>
      </c>
      <c r="V100" s="944" t="str">
        <f>IFERROR(IFS(E100='BBDD R'!$F$2,'BBDD R'!$O$2,E100='BBDD R'!$F$3,'BBDD R'!$O$3,E100='BBDD R'!$F$4,'BBDD R'!$O$4,E100='BBDD R'!$F$5,'BBDD R'!$O$5,E100='BBDD R'!$F$6,'BBDD R'!$O$6,E100='BBDD R'!$F$7,'BBDD R'!$O$7),"")</f>
        <v/>
      </c>
      <c r="W100" s="946" t="str">
        <f>IFERROR(IFS(E100='BBDD R'!$F$2,'BBDD R'!$P$2,E100='BBDD R'!$F$3,'BBDD R'!$P$3,E100='BBDD R'!$F$4,'BBDD R'!$P$4,E100='BBDD R'!$F$5,'BBDD R'!$P$5,E100='BBDD R'!$F$6,'BBDD R'!$P$6,E100='BBDD R'!$F$7,'BBDD R'!$P$7),"")</f>
        <v/>
      </c>
      <c r="X100" s="944" t="str">
        <f>IFERROR(IFS(E100='BBDD R'!$F$2,'BBDD R'!$Q$2,E100='BBDD R'!$F$3,'BBDD R'!$Q$3,E100='BBDD R'!$F$4,'BBDD R'!$Q$4,E100='BBDD R'!$F$5,'BBDD R'!$Q$5,E100='BBDD R'!$F$6,'BBDD R'!$Q$6,E100='BBDD R'!$F$7,'BBDD R'!$Q$7),"")</f>
        <v/>
      </c>
      <c r="Y100" s="944" t="str">
        <f>IFERROR(IFS(E100='BBDD R'!$F$2,'BBDD R'!$R$2,E100='BBDD R'!$F$3,'BBDD R'!$R$3,E100='BBDD R'!$F$4,'BBDD R'!$R$4,E100='BBDD R'!$F$5,'BBDD R'!$R$5,E100='BBDD R'!$F$6,'BBDD R'!$R$6,E100='BBDD R'!$F$7,'BBDD R'!$R$7),"")</f>
        <v/>
      </c>
      <c r="Z100" s="944" t="str">
        <f t="array" ref="Z100">IFERROR(ifs(AND(M100="Gasolina",O100="Vehículo Liviano (Sedán, Compacto)"),1
,AND(M100="Gasolina",O100="Vehículo Liviano (SUV, Jeep, Station Wagon)"),2
,AND(M100="Gasolina",O100="Utilitario, Furgón"),3
,AND(M100="Gasolina",O100="Camioneta 4x2"),4
,AND(M100="Gasolina",O100="Camioneta 4x4"),5
,AND(M100="Gasolina",O100="Camión liviano (hasta 3.5 ton)"),6
,AND(M100="Gasolina",O100="Camión mediano"),7
,AND(M100="Gasolina",O100="Camión pesado"),8
,AND(M100="Gasolina",O100="Maquinaria"),9
,AND(M100="Gasolina",O100="Otro (especifique): "),10
,AND(M100="Diesel",O100="Vehículo Liviano (Sedán, Compacto)"),11
,AND(M100="Diesel",O100="Vehículo Liviano (SUV, Jeep, Station Wagon)"),12
,AND(M100="Diesel",O100="Utilitario, Furgón"),13
,AND(M100="Diesel",O100="Camioneta 4x2"),14
,AND(M100="Diesel",O100="Camioneta 4x4"),15
,AND(M100="Diesel",O100="Camión liviano (hasta 3.5 ton)"),16
,AND(M100="Diesel",O100="Camión mediano"),17
,AND(M100="Diesel",O100="Camión pesado"),18
,AND(M100="Diesel",O100="Maquinaria"),19
,AND(M100="Diesel",O100="Otro (especifique): "),20
,O100="Selecciona...",21),"")</f>
        <v/>
      </c>
      <c r="AA100" s="947" t="str">
        <f>IFERROR((ifs(Z100=1,Data!$D$100,Z100=2,Data!$D$101,Z100=3,Data!$D$102,Z100=4,Data!$D$103,Z100=5,Data!$D$104,Z100=6,Data!$D$105,Z100=7,Data!$D$106,Z100=8,Data!$D$107,Z100=9,Data!$D$108,Z100=10,Data!$D$109,Z100=11,Data!$D$110,Z100=12,Data!$D$111,Z100=13,Data!$D$112,Z100=14,Data!$D$113,Z100=15,Data!$D$114,Z100=16,Data!$D$115,Z100=17,Data!$D$116,Z100=18,Data!$D$117,Z100=19,Data!$D$118,Z100=20,Data!$D$119,Z100=21,Data!$D$120,Z100=0,Data!$D$121))*K100,"")</f>
        <v/>
      </c>
      <c r="AB100" s="947" t="str">
        <f>IFERROR((ifs(Z100=1,Data!$E$100,Z100=2,Data!$E$101,Z100=3,Data!$E$102,Z100=4,Data!$E$103,Z100=5,Data!$E$104,Z100=6,Data!$E$105,Z100=7,Data!$E$106,Z100=8,Data!$E$107,Z100=9,Data!$E$108,Z100=10,Data!$E$109,Z100=11,Data!$E$110,Z100=12,Data!$E$111,Z100=13,Data!$E$112,Z100=14,Data!$E$113,Z100=15,Data!$E$114,Z100=16,Data!$E$115,Z100=17,Data!$E$116,Z100=18,Data!$E$117,Z100=19,Data!$E$118,Z100=20,Data!$E$119,Z100=21,Data!$E$120,Z100=0,Data!$E$121))*K100/1000,"")</f>
        <v/>
      </c>
      <c r="AC100" s="948" t="str">
        <f>IFERROR((ifs(
Z100=1,Data!$G$100,
Z100=2,Data!$G$101,
Z100=3,Data!$G$102,
Z100=4,Data!$G$103,
Z100=5,Data!$G$104,
Z100=6,Data!$G$105,
Z100=7,Data!$G$106,
Z100=8,Data!$G$107,
Z100=9,Data!$G$108,
Z100=10,Data!G$109,
Z100=11,Data!G$110,
Z100=12,Data!G$111,
Z100=13,Data!$G$112,
Z100=14,Data!$G$113,
Z100=15,Data!$G$114,
Z100=16,Data!$G$115,
Z100=17,Data!$G$116,
Z100=18,Data!$G$117,
Z100=19,Data!$G$118,
Z100=20,Data!$G$119,
Z100=21,Data!$G$120,
Z100=0,Data!$G$121))
*K100/1000,"")</f>
        <v/>
      </c>
      <c r="AD100" s="949" t="str">
        <f>IFERROR((ifs(
Z100=1,Data!$H$100,
Z100=2,Data!$H$101,
Z100=3,Data!$H$102,
Z100=4,Data!$H$103,
Z100=5,Data!$H$104,
Z100=6,Data!$H$105,
Z100=7,Data!$H$106,
Z100=8,Data!$H$107,
Z100=9,Data!$H$108,
Z100=10,Data!H$109,
Z100=11,Data!H$110,
Z100=12,Data!H$111,
Z100=13,Data!$H$112,
Z100=14,Data!$H$113,
Z100=15,Data!$H$114,
Z100=16,Data!$H$115,
Z100=17,Data!$H$116,
Z100=18,Data!$H$117,
Z100=19,Data!$H$118,
Z100=20,Data!$H$119,
Z100=21,Data!$H$120,
Z100=0,Data!$H$121))*K100/1000,"")</f>
        <v/>
      </c>
      <c r="AE100" s="948" t="str">
        <f>IFERROR((ifs(
Z100=1,Data!$I$100,
Z100=2,Data!$I$101,
Z100=3,Data!$I$102,
Z100=4,Data!$I$103,
Z100=5,Data!$I$104,
Z100=6,Data!$I$105,
Z100=7,Data!$I$106,
Z100=8,Data!$I$107,
Z100=9,Data!$I$108,
Z100=10,Data!I$109,
Z100=11,Data!I$110,
Z100=12,Data!I$111,
Z100=13,Data!$I$112,
Z100=14,Data!$I$113,
Z100=15,Data!$I$114,
Z100=16,Data!$I$115,
Z100=17,Data!$I$116,
Z100=18,Data!$I$117,
Z100=19,Data!$I$118,
Z100=20,Data!$I$119,
Z100=21,Data!$I$120,
Z100=0,Data!$I$121)*K100/1000),"")</f>
        <v/>
      </c>
      <c r="AF100" s="947" t="str">
        <f>IFERROR((ifs(
Z100=1,Data!$J$100,
Z100=2,Data!$J$101,
Z100=3,Data!$J$102,
Z100=4,Data!$J$103,
Z100=5,Data!$J$104,
Z100=6,Data!$J$105,
Z100=7,Data!$J$106,
Z100=8,Data!$J$107,
Z100=9,Data!$J$108,
Z100=10,Data!J$109,
Z100=11,Data!J$110,
Z100=12,Data!J$111,
Z100=13,Data!J$112,
Z100=14,Data!$J$113,
Z100=15,Data!$J$114,
Z100=16,Data!$J$115,
Z100=17,Data!$J$116,
Z100=18,Data!$J$117,
Z100=19,Data!$J$118,
Z100=20,Data!$J$119,
Z100=21,Data!$J$120,
Z100=0,Data!$J$121)*K100),"")</f>
        <v/>
      </c>
      <c r="AG100" s="947" t="str">
        <f>IFERROR((ifs(
Z100=1,Data!$K$100,
Z100=2,Data!$K$101,
Z100=3,Data!$K$102,
Z100=4,Data!$K$103,
Z100=5,Data!$K$104,
Z100=6,Data!$K$105,
Z100=7,Data!$K$106,
Z100=8,Data!$K$107,
Z100=9,Data!$K$108,
Z100=10,Data!K$109,
Z100=11,Data!K$110,
Z100=12,Data!K$111,
Z100=13,Data!$K$112,
Z100=14,Data!$K$113,
Z100=15,Data!$K$114,
Z100=16,Data!$K$115,
Z100=17,Data!$K$116,
Z100=18,Data!$K$117,
Z100=19,Data!$K$118,
Z100=20,Data!$K$119,
Z100=21,Data!$K$120,
Z100=0,Data!$K$121)*K100),"")</f>
        <v/>
      </c>
      <c r="AH100" s="947" t="str">
        <f>IFERROR((ifs(
Z100=1,Data!$L$100,
Z100=2,Data!$L$101,
Z100=3,Data!$L$102,
Z100=4,Data!$L$103,
Z100=5,Data!$L$104,
Z100=6,Data!$L$105,
Z100=7,Data!$L$106,
Z100=8,Data!$L$107,
Z100=9,Data!$L$108,
Z100=10,Data!L$109,
Z100=11,Data!L$110,
Z100=12,Data!L$111,
Z100=13,Data!$L$112,
Z100=14,Data!$L$113,
Z100=15,Data!$L$114,
Z100=16,Data!$L$115,
Z100=17,Data!$L$116,
Z100=18,Data!$L$117,
Z100=19,Data!$L$118,
Z100=20,Data!$L$119,
Z100=21,Data!$L$120,
Z100=0,Data!$L$121)*K100),"")</f>
        <v/>
      </c>
      <c r="AI100" s="950" t="str">
        <f>'Registro Veh'!J112</f>
        <v/>
      </c>
      <c r="AJ100" s="950" t="str">
        <f>'Registro Veh'!M112</f>
        <v/>
      </c>
      <c r="AK100" s="951"/>
      <c r="AL100" s="951"/>
      <c r="AM100" s="951"/>
      <c r="AN100" s="951"/>
    </row>
    <row r="101">
      <c r="A101" s="941" t="str">
        <f>'Registro Veh'!B112</f>
        <v/>
      </c>
      <c r="B101" s="941" t="str">
        <f>Equipo!$F$2</f>
        <v>4.0</v>
      </c>
      <c r="C101" s="941" t="str">
        <f>Equipo!$E$14</f>
        <v/>
      </c>
      <c r="D101" s="941" t="str">
        <f>Equipo!$E$10</f>
        <v/>
      </c>
      <c r="E101" s="941" t="str">
        <f>'Registro Veh'!C112</f>
        <v/>
      </c>
      <c r="F101" s="941" t="str">
        <f>'Registro Veh'!D112</f>
        <v/>
      </c>
      <c r="G101" s="941" t="str">
        <f>'Registro Veh'!E112</f>
        <v/>
      </c>
      <c r="H101" s="941" t="str">
        <f>'Registro Veh'!F112</f>
        <v/>
      </c>
      <c r="I101" s="942" t="str">
        <f>'Registro Veh'!G112</f>
        <v/>
      </c>
      <c r="J101" s="942" t="str">
        <f>'Registro Veh'!I112</f>
        <v/>
      </c>
      <c r="K101" s="942" t="str">
        <f>'Registro Veh'!K112</f>
        <v/>
      </c>
      <c r="L101" s="942" t="str">
        <f>'Registro Veh'!L112</f>
        <v/>
      </c>
      <c r="M101" s="942" t="str">
        <f>'Registro Veh'!N112</f>
        <v/>
      </c>
      <c r="N101" s="943" t="str">
        <f>IFERROR(IFS(E101='BBDD R'!$F$2,'BBDD R'!$G$2,E101='BBDD R'!$F$3,'BBDD R'!$G$3,E101='BBDD R'!$F$4,'BBDD R'!$G$4,E101='BBDD R'!$F$5,'BBDD R'!$G$5,E101='BBDD R'!$F$6,'BBDD R'!$G$6,E101='BBDD R'!$F$7,'BBDD R'!$G$7),"")</f>
        <v/>
      </c>
      <c r="O101" s="943" t="str">
        <f>IFERROR(IFS(E101='BBDD R'!$F$2,'BBDD R'!$H$2,E101='BBDD R'!$F$3,'BBDD R'!$H$3,E101='BBDD R'!$F$4,'BBDD R'!$H$4,E101='BBDD R'!$F$5,'BBDD R'!$H$5,E101='BBDD R'!$F$6,'BBDD R'!$H$6,E101='BBDD R'!$F$7,'BBDD R'!$H$7),"")</f>
        <v/>
      </c>
      <c r="P101" s="944" t="str">
        <f>IFERROR(IFS(E101='BBDD R'!$F$2,'BBDD R'!$I$2,E101='BBDD R'!$F$3,'BBDD R'!$I$3,E101='BBDD R'!$F$4,'BBDD R'!$I$4,E101='BBDD R'!$F$5,'BBDD R'!$I$5,E101='BBDD R'!$F$6,'BBDD R'!$I$6,E101='BBDD R'!$F$7,'BBDD R'!$I$7),"")</f>
        <v/>
      </c>
      <c r="Q101" s="945" t="str">
        <f>IFERROR(IFS(E101='BBDD R'!$F$2,'BBDD R'!$J$2,E101='BBDD R'!$F$3,'BBDD R'!$J$3,E101='BBDD R'!$F$4,'BBDD R'!$J$4,E101='BBDD R'!$F$5,'BBDD R'!$J$5,E101='BBDD R'!$F$6,'BBDD R'!$J$6,E101='BBDD R'!$F$7,'BBDD R'!$J$7))</f>
        <v/>
      </c>
      <c r="R101" s="945" t="str">
        <f>IFERROR(IFS(E101='BBDD R'!$F$2,'BBDD R'!$K$2,E101='BBDD R'!$F$3,'BBDD R'!$K$3,E101='BBDD R'!$F$4,'BBDD R'!$K$4,E101='BBDD R'!$F$5,'BBDD R'!$K$5,E101='BBDD R'!$F$6,'BBDD R'!$K$6,E101='BBDD R'!$F$7,'BBDD R'!$K$7),"")</f>
        <v/>
      </c>
      <c r="S101" s="944" t="str">
        <f>IFERROR(IFS(E101='BBDD R'!$F$2,'BBDD R'!$L$2,E101='BBDD R'!$F$3,'BBDD R'!$L$3,E101='BBDD R'!$F$4,'BBDD R'!$L$4,E101='BBDD R'!$F$5,'BBDD R'!$L$5,E101='BBDD R'!$F$6,'BBDD R'!$L$6,E101='BBDD R'!$F$7,'BBDD R'!$L$7),"")</f>
        <v/>
      </c>
      <c r="T101" s="944" t="str">
        <f>IFERROR(IFS(E101='BBDD R'!$F$2,'BBDD R'!$M$2,E101='BBDD R'!$F$3,'BBDD R'!$M$3,E101='BBDD R'!$F$4,'BBDD R'!$M$4,E101='BBDD R'!$F$5,'BBDD R'!$M$5,E101='BBDD R'!$F$6,'BBDD R'!$M$6,E101='BBDD R'!$F$7,'BBDD R'!$M$7),"")</f>
        <v/>
      </c>
      <c r="U101" s="944" t="str">
        <f>IFERROR(IFS(E101='BBDD R'!$F$2,'BBDD R'!$N$2,E101='BBDD R'!$F$3,'BBDD R'!$N$3,E101='BBDD R'!$F$4,'BBDD R'!$N$4,E101='BBDD R'!$F$5,'BBDD R'!$N$5,E101='BBDD R'!$F$6,'BBDD R'!$N$6,E101='BBDD R'!$F$7,'BBDD R'!$N$7),"")</f>
        <v/>
      </c>
      <c r="V101" s="944" t="str">
        <f>IFERROR(IFS(E101='BBDD R'!$F$2,'BBDD R'!$O$2,E101='BBDD R'!$F$3,'BBDD R'!$O$3,E101='BBDD R'!$F$4,'BBDD R'!$O$4,E101='BBDD R'!$F$5,'BBDD R'!$O$5,E101='BBDD R'!$F$6,'BBDD R'!$O$6,E101='BBDD R'!$F$7,'BBDD R'!$O$7),"")</f>
        <v/>
      </c>
      <c r="W101" s="946" t="str">
        <f>IFERROR(IFS(E101='BBDD R'!$F$2,'BBDD R'!$P$2,E101='BBDD R'!$F$3,'BBDD R'!$P$3,E101='BBDD R'!$F$4,'BBDD R'!$P$4,E101='BBDD R'!$F$5,'BBDD R'!$P$5,E101='BBDD R'!$F$6,'BBDD R'!$P$6,E101='BBDD R'!$F$7,'BBDD R'!$P$7),"")</f>
        <v/>
      </c>
      <c r="X101" s="944" t="str">
        <f>IFERROR(IFS(E101='BBDD R'!$F$2,'BBDD R'!$Q$2,E101='BBDD R'!$F$3,'BBDD R'!$Q$3,E101='BBDD R'!$F$4,'BBDD R'!$Q$4,E101='BBDD R'!$F$5,'BBDD R'!$Q$5,E101='BBDD R'!$F$6,'BBDD R'!$Q$6,E101='BBDD R'!$F$7,'BBDD R'!$Q$7),"")</f>
        <v/>
      </c>
      <c r="Y101" s="944" t="str">
        <f>IFERROR(IFS(E101='BBDD R'!$F$2,'BBDD R'!$R$2,E101='BBDD R'!$F$3,'BBDD R'!$R$3,E101='BBDD R'!$F$4,'BBDD R'!$R$4,E101='BBDD R'!$F$5,'BBDD R'!$R$5,E101='BBDD R'!$F$6,'BBDD R'!$R$6,E101='BBDD R'!$F$7,'BBDD R'!$R$7),"")</f>
        <v/>
      </c>
      <c r="Z101" s="944" t="str">
        <f t="array" ref="Z101">IFERROR(ifs(AND(M101="Gasolina",O101="Vehículo Liviano (Sedán, Compacto)"),1
,AND(M101="Gasolina",O101="Vehículo Liviano (SUV, Jeep, Station Wagon)"),2
,AND(M101="Gasolina",O101="Utilitario, Furgón"),3
,AND(M101="Gasolina",O101="Camioneta 4x2"),4
,AND(M101="Gasolina",O101="Camioneta 4x4"),5
,AND(M101="Gasolina",O101="Camión liviano (hasta 3.5 ton)"),6
,AND(M101="Gasolina",O101="Camión mediano"),7
,AND(M101="Gasolina",O101="Camión pesado"),8
,AND(M101="Gasolina",O101="Maquinaria"),9
,AND(M101="Gasolina",O101="Otro (especifique): "),10
,AND(M101="Diesel",O101="Vehículo Liviano (Sedán, Compacto)"),11
,AND(M101="Diesel",O101="Vehículo Liviano (SUV, Jeep, Station Wagon)"),12
,AND(M101="Diesel",O101="Utilitario, Furgón"),13
,AND(M101="Diesel",O101="Camioneta 4x2"),14
,AND(M101="Diesel",O101="Camioneta 4x4"),15
,AND(M101="Diesel",O101="Camión liviano (hasta 3.5 ton)"),16
,AND(M101="Diesel",O101="Camión mediano"),17
,AND(M101="Diesel",O101="Camión pesado"),18
,AND(M101="Diesel",O101="Maquinaria"),19
,AND(M101="Diesel",O101="Otro (especifique): "),20
,O101="Selecciona...",21),"")</f>
        <v/>
      </c>
      <c r="AA101" s="947" t="str">
        <f>IFERROR((ifs(Z101=1,Data!$D$100,Z101=2,Data!$D$101,Z101=3,Data!$D$102,Z101=4,Data!$D$103,Z101=5,Data!$D$104,Z101=6,Data!$D$105,Z101=7,Data!$D$106,Z101=8,Data!$D$107,Z101=9,Data!$D$108,Z101=10,Data!$D$109,Z101=11,Data!$D$110,Z101=12,Data!$D$111,Z101=13,Data!$D$112,Z101=14,Data!$D$113,Z101=15,Data!$D$114,Z101=16,Data!$D$115,Z101=17,Data!$D$116,Z101=18,Data!$D$117,Z101=19,Data!$D$118,Z101=20,Data!$D$119,Z101=21,Data!$D$120,Z101=0,Data!$D$121))*K101,"")</f>
        <v/>
      </c>
      <c r="AB101" s="947" t="str">
        <f>IFERROR((ifs(Z101=1,Data!$E$100,Z101=2,Data!$E$101,Z101=3,Data!$E$102,Z101=4,Data!$E$103,Z101=5,Data!$E$104,Z101=6,Data!$E$105,Z101=7,Data!$E$106,Z101=8,Data!$E$107,Z101=9,Data!$E$108,Z101=10,Data!$E$109,Z101=11,Data!$E$110,Z101=12,Data!$E$111,Z101=13,Data!$E$112,Z101=14,Data!$E$113,Z101=15,Data!$E$114,Z101=16,Data!$E$115,Z101=17,Data!$E$116,Z101=18,Data!$E$117,Z101=19,Data!$E$118,Z101=20,Data!$E$119,Z101=21,Data!$E$120,Z101=0,Data!$E$121))*K101/1000,"")</f>
        <v/>
      </c>
      <c r="AC101" s="948" t="str">
        <f>IFERROR((ifs(
Z101=1,Data!$G$100,
Z101=2,Data!$G$101,
Z101=3,Data!$G$102,
Z101=4,Data!$G$103,
Z101=5,Data!$G$104,
Z101=6,Data!$G$105,
Z101=7,Data!$G$106,
Z101=8,Data!$G$107,
Z101=9,Data!$G$108,
Z101=10,Data!G$109,
Z101=11,Data!G$110,
Z101=12,Data!G$111,
Z101=13,Data!$G$112,
Z101=14,Data!$G$113,
Z101=15,Data!$G$114,
Z101=16,Data!$G$115,
Z101=17,Data!$G$116,
Z101=18,Data!$G$117,
Z101=19,Data!$G$118,
Z101=20,Data!$G$119,
Z101=21,Data!$G$120,
Z101=0,Data!$G$121))
*K101/1000,"")</f>
        <v/>
      </c>
      <c r="AD101" s="949" t="str">
        <f>IFERROR((ifs(
Z101=1,Data!$H$100,
Z101=2,Data!$H$101,
Z101=3,Data!$H$102,
Z101=4,Data!$H$103,
Z101=5,Data!$H$104,
Z101=6,Data!$H$105,
Z101=7,Data!$H$106,
Z101=8,Data!$H$107,
Z101=9,Data!$H$108,
Z101=10,Data!H$109,
Z101=11,Data!H$110,
Z101=12,Data!H$111,
Z101=13,Data!$H$112,
Z101=14,Data!$H$113,
Z101=15,Data!$H$114,
Z101=16,Data!$H$115,
Z101=17,Data!$H$116,
Z101=18,Data!$H$117,
Z101=19,Data!$H$118,
Z101=20,Data!$H$119,
Z101=21,Data!$H$120,
Z101=0,Data!$H$121))*K101/1000,"")</f>
        <v/>
      </c>
      <c r="AE101" s="948" t="str">
        <f>IFERROR((ifs(
Z101=1,Data!$I$100,
Z101=2,Data!$I$101,
Z101=3,Data!$I$102,
Z101=4,Data!$I$103,
Z101=5,Data!$I$104,
Z101=6,Data!$I$105,
Z101=7,Data!$I$106,
Z101=8,Data!$I$107,
Z101=9,Data!$I$108,
Z101=10,Data!I$109,
Z101=11,Data!I$110,
Z101=12,Data!I$111,
Z101=13,Data!$I$112,
Z101=14,Data!$I$113,
Z101=15,Data!$I$114,
Z101=16,Data!$I$115,
Z101=17,Data!$I$116,
Z101=18,Data!$I$117,
Z101=19,Data!$I$118,
Z101=20,Data!$I$119,
Z101=21,Data!$I$120,
Z101=0,Data!$I$121)*K101/1000),"")</f>
        <v/>
      </c>
      <c r="AF101" s="947" t="str">
        <f>IFERROR((ifs(
Z101=1,Data!$J$100,
Z101=2,Data!$J$101,
Z101=3,Data!$J$102,
Z101=4,Data!$J$103,
Z101=5,Data!$J$104,
Z101=6,Data!$J$105,
Z101=7,Data!$J$106,
Z101=8,Data!$J$107,
Z101=9,Data!$J$108,
Z101=10,Data!J$109,
Z101=11,Data!J$110,
Z101=12,Data!J$111,
Z101=13,Data!J$112,
Z101=14,Data!$J$113,
Z101=15,Data!$J$114,
Z101=16,Data!$J$115,
Z101=17,Data!$J$116,
Z101=18,Data!$J$117,
Z101=19,Data!$J$118,
Z101=20,Data!$J$119,
Z101=21,Data!$J$120,
Z101=0,Data!$J$121)*K101),"")</f>
        <v/>
      </c>
      <c r="AG101" s="947" t="str">
        <f>IFERROR((ifs(
Z101=1,Data!$K$100,
Z101=2,Data!$K$101,
Z101=3,Data!$K$102,
Z101=4,Data!$K$103,
Z101=5,Data!$K$104,
Z101=6,Data!$K$105,
Z101=7,Data!$K$106,
Z101=8,Data!$K$107,
Z101=9,Data!$K$108,
Z101=10,Data!K$109,
Z101=11,Data!K$110,
Z101=12,Data!K$111,
Z101=13,Data!$K$112,
Z101=14,Data!$K$113,
Z101=15,Data!$K$114,
Z101=16,Data!$K$115,
Z101=17,Data!$K$116,
Z101=18,Data!$K$117,
Z101=19,Data!$K$118,
Z101=20,Data!$K$119,
Z101=21,Data!$K$120,
Z101=0,Data!$K$121)*K101),"")</f>
        <v/>
      </c>
      <c r="AH101" s="947" t="str">
        <f>IFERROR((ifs(
Z101=1,Data!$L$100,
Z101=2,Data!$L$101,
Z101=3,Data!$L$102,
Z101=4,Data!$L$103,
Z101=5,Data!$L$104,
Z101=6,Data!$L$105,
Z101=7,Data!$L$106,
Z101=8,Data!$L$107,
Z101=9,Data!$L$108,
Z101=10,Data!L$109,
Z101=11,Data!L$110,
Z101=12,Data!L$111,
Z101=13,Data!$L$112,
Z101=14,Data!$L$113,
Z101=15,Data!$L$114,
Z101=16,Data!$L$115,
Z101=17,Data!$L$116,
Z101=18,Data!$L$117,
Z101=19,Data!$L$118,
Z101=20,Data!$L$119,
Z101=21,Data!$L$120,
Z101=0,Data!$L$121)*K101),"")</f>
        <v/>
      </c>
      <c r="AI101" s="950" t="str">
        <f>'Registro Veh'!J113</f>
        <v/>
      </c>
      <c r="AJ101" s="950" t="str">
        <f>'Registro Veh'!M113</f>
        <v/>
      </c>
      <c r="AK101" s="951"/>
      <c r="AL101" s="951"/>
      <c r="AM101" s="951"/>
      <c r="AN101" s="951"/>
    </row>
    <row r="102">
      <c r="A102" s="941" t="str">
        <f>'Registro Veh'!B113</f>
        <v/>
      </c>
      <c r="B102" s="941" t="str">
        <f>Equipo!$F$2</f>
        <v>4.0</v>
      </c>
      <c r="C102" s="941" t="str">
        <f>Equipo!$E$14</f>
        <v/>
      </c>
      <c r="D102" s="941" t="str">
        <f>Equipo!$E$10</f>
        <v/>
      </c>
      <c r="E102" s="941" t="str">
        <f>'Registro Veh'!C113</f>
        <v/>
      </c>
      <c r="F102" s="941" t="str">
        <f>'Registro Veh'!D113</f>
        <v/>
      </c>
      <c r="G102" s="941" t="str">
        <f>'Registro Veh'!E113</f>
        <v/>
      </c>
      <c r="H102" s="941" t="str">
        <f>'Registro Veh'!F113</f>
        <v/>
      </c>
      <c r="I102" s="942" t="str">
        <f>'Registro Veh'!G113</f>
        <v/>
      </c>
      <c r="J102" s="942" t="str">
        <f>'Registro Veh'!I113</f>
        <v/>
      </c>
      <c r="K102" s="942" t="str">
        <f>'Registro Veh'!K113</f>
        <v/>
      </c>
      <c r="L102" s="942" t="str">
        <f>'Registro Veh'!L113</f>
        <v/>
      </c>
      <c r="M102" s="942" t="str">
        <f>'Registro Veh'!N113</f>
        <v/>
      </c>
      <c r="N102" s="943" t="str">
        <f>IFERROR(IFS(E102='BBDD R'!$F$2,'BBDD R'!$G$2,E102='BBDD R'!$F$3,'BBDD R'!$G$3,E102='BBDD R'!$F$4,'BBDD R'!$G$4,E102='BBDD R'!$F$5,'BBDD R'!$G$5,E102='BBDD R'!$F$6,'BBDD R'!$G$6,E102='BBDD R'!$F$7,'BBDD R'!$G$7),"")</f>
        <v/>
      </c>
      <c r="O102" s="943" t="str">
        <f>IFERROR(IFS(E102='BBDD R'!$F$2,'BBDD R'!$H$2,E102='BBDD R'!$F$3,'BBDD R'!$H$3,E102='BBDD R'!$F$4,'BBDD R'!$H$4,E102='BBDD R'!$F$5,'BBDD R'!$H$5,E102='BBDD R'!$F$6,'BBDD R'!$H$6,E102='BBDD R'!$F$7,'BBDD R'!$H$7),"")</f>
        <v/>
      </c>
      <c r="P102" s="944" t="str">
        <f>IFERROR(IFS(E102='BBDD R'!$F$2,'BBDD R'!$I$2,E102='BBDD R'!$F$3,'BBDD R'!$I$3,E102='BBDD R'!$F$4,'BBDD R'!$I$4,E102='BBDD R'!$F$5,'BBDD R'!$I$5,E102='BBDD R'!$F$6,'BBDD R'!$I$6,E102='BBDD R'!$F$7,'BBDD R'!$I$7),"")</f>
        <v/>
      </c>
      <c r="Q102" s="945" t="str">
        <f>IFERROR(IFS(E102='BBDD R'!$F$2,'BBDD R'!$J$2,E102='BBDD R'!$F$3,'BBDD R'!$J$3,E102='BBDD R'!$F$4,'BBDD R'!$J$4,E102='BBDD R'!$F$5,'BBDD R'!$J$5,E102='BBDD R'!$F$6,'BBDD R'!$J$6,E102='BBDD R'!$F$7,'BBDD R'!$J$7))</f>
        <v/>
      </c>
      <c r="R102" s="945" t="str">
        <f>IFERROR(IFS(E102='BBDD R'!$F$2,'BBDD R'!$K$2,E102='BBDD R'!$F$3,'BBDD R'!$K$3,E102='BBDD R'!$F$4,'BBDD R'!$K$4,E102='BBDD R'!$F$5,'BBDD R'!$K$5,E102='BBDD R'!$F$6,'BBDD R'!$K$6,E102='BBDD R'!$F$7,'BBDD R'!$K$7),"")</f>
        <v/>
      </c>
      <c r="S102" s="944" t="str">
        <f>IFERROR(IFS(E102='BBDD R'!$F$2,'BBDD R'!$L$2,E102='BBDD R'!$F$3,'BBDD R'!$L$3,E102='BBDD R'!$F$4,'BBDD R'!$L$4,E102='BBDD R'!$F$5,'BBDD R'!$L$5,E102='BBDD R'!$F$6,'BBDD R'!$L$6,E102='BBDD R'!$F$7,'BBDD R'!$L$7),"")</f>
        <v/>
      </c>
      <c r="T102" s="944" t="str">
        <f>IFERROR(IFS(E102='BBDD R'!$F$2,'BBDD R'!$M$2,E102='BBDD R'!$F$3,'BBDD R'!$M$3,E102='BBDD R'!$F$4,'BBDD R'!$M$4,E102='BBDD R'!$F$5,'BBDD R'!$M$5,E102='BBDD R'!$F$6,'BBDD R'!$M$6,E102='BBDD R'!$F$7,'BBDD R'!$M$7),"")</f>
        <v/>
      </c>
      <c r="U102" s="944" t="str">
        <f>IFERROR(IFS(E102='BBDD R'!$F$2,'BBDD R'!$N$2,E102='BBDD R'!$F$3,'BBDD R'!$N$3,E102='BBDD R'!$F$4,'BBDD R'!$N$4,E102='BBDD R'!$F$5,'BBDD R'!$N$5,E102='BBDD R'!$F$6,'BBDD R'!$N$6,E102='BBDD R'!$F$7,'BBDD R'!$N$7),"")</f>
        <v/>
      </c>
      <c r="V102" s="944" t="str">
        <f>IFERROR(IFS(E102='BBDD R'!$F$2,'BBDD R'!$O$2,E102='BBDD R'!$F$3,'BBDD R'!$O$3,E102='BBDD R'!$F$4,'BBDD R'!$O$4,E102='BBDD R'!$F$5,'BBDD R'!$O$5,E102='BBDD R'!$F$6,'BBDD R'!$O$6,E102='BBDD R'!$F$7,'BBDD R'!$O$7),"")</f>
        <v/>
      </c>
      <c r="W102" s="946" t="str">
        <f>IFERROR(IFS(E102='BBDD R'!$F$2,'BBDD R'!$P$2,E102='BBDD R'!$F$3,'BBDD R'!$P$3,E102='BBDD R'!$F$4,'BBDD R'!$P$4,E102='BBDD R'!$F$5,'BBDD R'!$P$5,E102='BBDD R'!$F$6,'BBDD R'!$P$6,E102='BBDD R'!$F$7,'BBDD R'!$P$7),"")</f>
        <v/>
      </c>
      <c r="X102" s="944" t="str">
        <f>IFERROR(IFS(E102='BBDD R'!$F$2,'BBDD R'!$Q$2,E102='BBDD R'!$F$3,'BBDD R'!$Q$3,E102='BBDD R'!$F$4,'BBDD R'!$Q$4,E102='BBDD R'!$F$5,'BBDD R'!$Q$5,E102='BBDD R'!$F$6,'BBDD R'!$Q$6,E102='BBDD R'!$F$7,'BBDD R'!$Q$7),"")</f>
        <v/>
      </c>
      <c r="Y102" s="944" t="str">
        <f>IFERROR(IFS(E102='BBDD R'!$F$2,'BBDD R'!$R$2,E102='BBDD R'!$F$3,'BBDD R'!$R$3,E102='BBDD R'!$F$4,'BBDD R'!$R$4,E102='BBDD R'!$F$5,'BBDD R'!$R$5,E102='BBDD R'!$F$6,'BBDD R'!$R$6,E102='BBDD R'!$F$7,'BBDD R'!$R$7),"")</f>
        <v/>
      </c>
      <c r="Z102" s="944" t="str">
        <f t="array" ref="Z102">IFERROR(ifs(AND(M102="Gasolina",O102="Vehículo Liviano (Sedán, Compacto)"),1
,AND(M102="Gasolina",O102="Vehículo Liviano (SUV, Jeep, Station Wagon)"),2
,AND(M102="Gasolina",O102="Utilitario, Furgón"),3
,AND(M102="Gasolina",O102="Camioneta 4x2"),4
,AND(M102="Gasolina",O102="Camioneta 4x4"),5
,AND(M102="Gasolina",O102="Camión liviano (hasta 3.5 ton)"),6
,AND(M102="Gasolina",O102="Camión mediano"),7
,AND(M102="Gasolina",O102="Camión pesado"),8
,AND(M102="Gasolina",O102="Maquinaria"),9
,AND(M102="Gasolina",O102="Otro (especifique): "),10
,AND(M102="Diesel",O102="Vehículo Liviano (Sedán, Compacto)"),11
,AND(M102="Diesel",O102="Vehículo Liviano (SUV, Jeep, Station Wagon)"),12
,AND(M102="Diesel",O102="Utilitario, Furgón"),13
,AND(M102="Diesel",O102="Camioneta 4x2"),14
,AND(M102="Diesel",O102="Camioneta 4x4"),15
,AND(M102="Diesel",O102="Camión liviano (hasta 3.5 ton)"),16
,AND(M102="Diesel",O102="Camión mediano"),17
,AND(M102="Diesel",O102="Camión pesado"),18
,AND(M102="Diesel",O102="Maquinaria"),19
,AND(M102="Diesel",O102="Otro (especifique): "),20
,O102="Selecciona...",21),"")</f>
        <v/>
      </c>
      <c r="AA102" s="947" t="str">
        <f>IFERROR((ifs(Z102=1,Data!$D$100,Z102=2,Data!$D$101,Z102=3,Data!$D$102,Z102=4,Data!$D$103,Z102=5,Data!$D$104,Z102=6,Data!$D$105,Z102=7,Data!$D$106,Z102=8,Data!$D$107,Z102=9,Data!$D$108,Z102=10,Data!$D$109,Z102=11,Data!$D$110,Z102=12,Data!$D$111,Z102=13,Data!$D$112,Z102=14,Data!$D$113,Z102=15,Data!$D$114,Z102=16,Data!$D$115,Z102=17,Data!$D$116,Z102=18,Data!$D$117,Z102=19,Data!$D$118,Z102=20,Data!$D$119,Z102=21,Data!$D$120,Z102=0,Data!$D$121))*K102,"")</f>
        <v/>
      </c>
      <c r="AB102" s="947" t="str">
        <f>IFERROR((ifs(Z102=1,Data!$E$100,Z102=2,Data!$E$101,Z102=3,Data!$E$102,Z102=4,Data!$E$103,Z102=5,Data!$E$104,Z102=6,Data!$E$105,Z102=7,Data!$E$106,Z102=8,Data!$E$107,Z102=9,Data!$E$108,Z102=10,Data!$E$109,Z102=11,Data!$E$110,Z102=12,Data!$E$111,Z102=13,Data!$E$112,Z102=14,Data!$E$113,Z102=15,Data!$E$114,Z102=16,Data!$E$115,Z102=17,Data!$E$116,Z102=18,Data!$E$117,Z102=19,Data!$E$118,Z102=20,Data!$E$119,Z102=21,Data!$E$120,Z102=0,Data!$E$121))*K102/1000,"")</f>
        <v/>
      </c>
      <c r="AC102" s="948" t="str">
        <f>IFERROR((ifs(
Z102=1,Data!$G$100,
Z102=2,Data!$G$101,
Z102=3,Data!$G$102,
Z102=4,Data!$G$103,
Z102=5,Data!$G$104,
Z102=6,Data!$G$105,
Z102=7,Data!$G$106,
Z102=8,Data!$G$107,
Z102=9,Data!$G$108,
Z102=10,Data!G$109,
Z102=11,Data!G$110,
Z102=12,Data!G$111,
Z102=13,Data!$G$112,
Z102=14,Data!$G$113,
Z102=15,Data!$G$114,
Z102=16,Data!$G$115,
Z102=17,Data!$G$116,
Z102=18,Data!$G$117,
Z102=19,Data!$G$118,
Z102=20,Data!$G$119,
Z102=21,Data!$G$120,
Z102=0,Data!$G$121))
*K102/1000,"")</f>
        <v/>
      </c>
      <c r="AD102" s="949" t="str">
        <f>IFERROR((ifs(
Z102=1,Data!$H$100,
Z102=2,Data!$H$101,
Z102=3,Data!$H$102,
Z102=4,Data!$H$103,
Z102=5,Data!$H$104,
Z102=6,Data!$H$105,
Z102=7,Data!$H$106,
Z102=8,Data!$H$107,
Z102=9,Data!$H$108,
Z102=10,Data!H$109,
Z102=11,Data!H$110,
Z102=12,Data!H$111,
Z102=13,Data!$H$112,
Z102=14,Data!$H$113,
Z102=15,Data!$H$114,
Z102=16,Data!$H$115,
Z102=17,Data!$H$116,
Z102=18,Data!$H$117,
Z102=19,Data!$H$118,
Z102=20,Data!$H$119,
Z102=21,Data!$H$120,
Z102=0,Data!$H$121))*K102/1000,"")</f>
        <v/>
      </c>
      <c r="AE102" s="948" t="str">
        <f>IFERROR((ifs(
Z102=1,Data!$I$100,
Z102=2,Data!$I$101,
Z102=3,Data!$I$102,
Z102=4,Data!$I$103,
Z102=5,Data!$I$104,
Z102=6,Data!$I$105,
Z102=7,Data!$I$106,
Z102=8,Data!$I$107,
Z102=9,Data!$I$108,
Z102=10,Data!I$109,
Z102=11,Data!I$110,
Z102=12,Data!I$111,
Z102=13,Data!$I$112,
Z102=14,Data!$I$113,
Z102=15,Data!$I$114,
Z102=16,Data!$I$115,
Z102=17,Data!$I$116,
Z102=18,Data!$I$117,
Z102=19,Data!$I$118,
Z102=20,Data!$I$119,
Z102=21,Data!$I$120,
Z102=0,Data!$I$121)*K102/1000),"")</f>
        <v/>
      </c>
      <c r="AF102" s="947" t="str">
        <f>IFERROR((ifs(
Z102=1,Data!$J$100,
Z102=2,Data!$J$101,
Z102=3,Data!$J$102,
Z102=4,Data!$J$103,
Z102=5,Data!$J$104,
Z102=6,Data!$J$105,
Z102=7,Data!$J$106,
Z102=8,Data!$J$107,
Z102=9,Data!$J$108,
Z102=10,Data!J$109,
Z102=11,Data!J$110,
Z102=12,Data!J$111,
Z102=13,Data!J$112,
Z102=14,Data!$J$113,
Z102=15,Data!$J$114,
Z102=16,Data!$J$115,
Z102=17,Data!$J$116,
Z102=18,Data!$J$117,
Z102=19,Data!$J$118,
Z102=20,Data!$J$119,
Z102=21,Data!$J$120,
Z102=0,Data!$J$121)*K102),"")</f>
        <v/>
      </c>
      <c r="AG102" s="947" t="str">
        <f>IFERROR((ifs(
Z102=1,Data!$K$100,
Z102=2,Data!$K$101,
Z102=3,Data!$K$102,
Z102=4,Data!$K$103,
Z102=5,Data!$K$104,
Z102=6,Data!$K$105,
Z102=7,Data!$K$106,
Z102=8,Data!$K$107,
Z102=9,Data!$K$108,
Z102=10,Data!K$109,
Z102=11,Data!K$110,
Z102=12,Data!K$111,
Z102=13,Data!$K$112,
Z102=14,Data!$K$113,
Z102=15,Data!$K$114,
Z102=16,Data!$K$115,
Z102=17,Data!$K$116,
Z102=18,Data!$K$117,
Z102=19,Data!$K$118,
Z102=20,Data!$K$119,
Z102=21,Data!$K$120,
Z102=0,Data!$K$121)*K102),"")</f>
        <v/>
      </c>
      <c r="AH102" s="947" t="str">
        <f>IFERROR((ifs(
Z102=1,Data!$L$100,
Z102=2,Data!$L$101,
Z102=3,Data!$L$102,
Z102=4,Data!$L$103,
Z102=5,Data!$L$104,
Z102=6,Data!$L$105,
Z102=7,Data!$L$106,
Z102=8,Data!$L$107,
Z102=9,Data!$L$108,
Z102=10,Data!L$109,
Z102=11,Data!L$110,
Z102=12,Data!L$111,
Z102=13,Data!$L$112,
Z102=14,Data!$L$113,
Z102=15,Data!$L$114,
Z102=16,Data!$L$115,
Z102=17,Data!$L$116,
Z102=18,Data!$L$117,
Z102=19,Data!$L$118,
Z102=20,Data!$L$119,
Z102=21,Data!$L$120,
Z102=0,Data!$L$121)*K102),"")</f>
        <v/>
      </c>
      <c r="AI102" s="950" t="str">
        <f>'Registro Veh'!J114</f>
        <v/>
      </c>
      <c r="AJ102" s="950" t="str">
        <f>'Registro Veh'!M114</f>
        <v/>
      </c>
      <c r="AK102" s="951"/>
      <c r="AL102" s="951"/>
      <c r="AM102" s="951"/>
      <c r="AN102" s="951"/>
    </row>
    <row r="103">
      <c r="A103" s="941" t="str">
        <f>'Registro Veh'!B114</f>
        <v/>
      </c>
      <c r="B103" s="941" t="str">
        <f>Equipo!$F$2</f>
        <v>4.0</v>
      </c>
      <c r="C103" s="941" t="str">
        <f>Equipo!$E$14</f>
        <v/>
      </c>
      <c r="D103" s="941" t="str">
        <f>Equipo!$E$10</f>
        <v/>
      </c>
      <c r="E103" s="941" t="str">
        <f>'Registro Veh'!C114</f>
        <v/>
      </c>
      <c r="F103" s="941" t="str">
        <f>'Registro Veh'!D114</f>
        <v/>
      </c>
      <c r="G103" s="941" t="str">
        <f>'Registro Veh'!E114</f>
        <v/>
      </c>
      <c r="H103" s="941" t="str">
        <f>'Registro Veh'!F114</f>
        <v/>
      </c>
      <c r="I103" s="942" t="str">
        <f>'Registro Veh'!G114</f>
        <v/>
      </c>
      <c r="J103" s="942" t="str">
        <f>'Registro Veh'!I114</f>
        <v/>
      </c>
      <c r="K103" s="942" t="str">
        <f>'Registro Veh'!K114</f>
        <v/>
      </c>
      <c r="L103" s="942" t="str">
        <f>'Registro Veh'!L114</f>
        <v/>
      </c>
      <c r="M103" s="942" t="str">
        <f>'Registro Veh'!N114</f>
        <v/>
      </c>
      <c r="N103" s="943" t="str">
        <f>IFERROR(IFS(E103='BBDD R'!$F$2,'BBDD R'!$G$2,E103='BBDD R'!$F$3,'BBDD R'!$G$3,E103='BBDD R'!$F$4,'BBDD R'!$G$4,E103='BBDD R'!$F$5,'BBDD R'!$G$5,E103='BBDD R'!$F$6,'BBDD R'!$G$6,E103='BBDD R'!$F$7,'BBDD R'!$G$7),"")</f>
        <v/>
      </c>
      <c r="O103" s="943" t="str">
        <f>IFERROR(IFS(E103='BBDD R'!$F$2,'BBDD R'!$H$2,E103='BBDD R'!$F$3,'BBDD R'!$H$3,E103='BBDD R'!$F$4,'BBDD R'!$H$4,E103='BBDD R'!$F$5,'BBDD R'!$H$5,E103='BBDD R'!$F$6,'BBDD R'!$H$6,E103='BBDD R'!$F$7,'BBDD R'!$H$7),"")</f>
        <v/>
      </c>
      <c r="P103" s="944" t="str">
        <f>IFERROR(IFS(E103='BBDD R'!$F$2,'BBDD R'!$I$2,E103='BBDD R'!$F$3,'BBDD R'!$I$3,E103='BBDD R'!$F$4,'BBDD R'!$I$4,E103='BBDD R'!$F$5,'BBDD R'!$I$5,E103='BBDD R'!$F$6,'BBDD R'!$I$6,E103='BBDD R'!$F$7,'BBDD R'!$I$7),"")</f>
        <v/>
      </c>
      <c r="Q103" s="945" t="str">
        <f>IFERROR(IFS(E103='BBDD R'!$F$2,'BBDD R'!$J$2,E103='BBDD R'!$F$3,'BBDD R'!$J$3,E103='BBDD R'!$F$4,'BBDD R'!$J$4,E103='BBDD R'!$F$5,'BBDD R'!$J$5,E103='BBDD R'!$F$6,'BBDD R'!$J$6,E103='BBDD R'!$F$7,'BBDD R'!$J$7))</f>
        <v/>
      </c>
      <c r="R103" s="945" t="str">
        <f>IFERROR(IFS(E103='BBDD R'!$F$2,'BBDD R'!$K$2,E103='BBDD R'!$F$3,'BBDD R'!$K$3,E103='BBDD R'!$F$4,'BBDD R'!$K$4,E103='BBDD R'!$F$5,'BBDD R'!$K$5,E103='BBDD R'!$F$6,'BBDD R'!$K$6,E103='BBDD R'!$F$7,'BBDD R'!$K$7),"")</f>
        <v/>
      </c>
      <c r="S103" s="944" t="str">
        <f>IFERROR(IFS(E103='BBDD R'!$F$2,'BBDD R'!$L$2,E103='BBDD R'!$F$3,'BBDD R'!$L$3,E103='BBDD R'!$F$4,'BBDD R'!$L$4,E103='BBDD R'!$F$5,'BBDD R'!$L$5,E103='BBDD R'!$F$6,'BBDD R'!$L$6,E103='BBDD R'!$F$7,'BBDD R'!$L$7),"")</f>
        <v/>
      </c>
      <c r="T103" s="944" t="str">
        <f>IFERROR(IFS(E103='BBDD R'!$F$2,'BBDD R'!$M$2,E103='BBDD R'!$F$3,'BBDD R'!$M$3,E103='BBDD R'!$F$4,'BBDD R'!$M$4,E103='BBDD R'!$F$5,'BBDD R'!$M$5,E103='BBDD R'!$F$6,'BBDD R'!$M$6,E103='BBDD R'!$F$7,'BBDD R'!$M$7),"")</f>
        <v/>
      </c>
      <c r="U103" s="944" t="str">
        <f>IFERROR(IFS(E103='BBDD R'!$F$2,'BBDD R'!$N$2,E103='BBDD R'!$F$3,'BBDD R'!$N$3,E103='BBDD R'!$F$4,'BBDD R'!$N$4,E103='BBDD R'!$F$5,'BBDD R'!$N$5,E103='BBDD R'!$F$6,'BBDD R'!$N$6,E103='BBDD R'!$F$7,'BBDD R'!$N$7),"")</f>
        <v/>
      </c>
      <c r="V103" s="944" t="str">
        <f>IFERROR(IFS(E103='BBDD R'!$F$2,'BBDD R'!$O$2,E103='BBDD R'!$F$3,'BBDD R'!$O$3,E103='BBDD R'!$F$4,'BBDD R'!$O$4,E103='BBDD R'!$F$5,'BBDD R'!$O$5,E103='BBDD R'!$F$6,'BBDD R'!$O$6,E103='BBDD R'!$F$7,'BBDD R'!$O$7),"")</f>
        <v/>
      </c>
      <c r="W103" s="946" t="str">
        <f>IFERROR(IFS(E103='BBDD R'!$F$2,'BBDD R'!$P$2,E103='BBDD R'!$F$3,'BBDD R'!$P$3,E103='BBDD R'!$F$4,'BBDD R'!$P$4,E103='BBDD R'!$F$5,'BBDD R'!$P$5,E103='BBDD R'!$F$6,'BBDD R'!$P$6,E103='BBDD R'!$F$7,'BBDD R'!$P$7),"")</f>
        <v/>
      </c>
      <c r="X103" s="944" t="str">
        <f>IFERROR(IFS(E103='BBDD R'!$F$2,'BBDD R'!$Q$2,E103='BBDD R'!$F$3,'BBDD R'!$Q$3,E103='BBDD R'!$F$4,'BBDD R'!$Q$4,E103='BBDD R'!$F$5,'BBDD R'!$Q$5,E103='BBDD R'!$F$6,'BBDD R'!$Q$6,E103='BBDD R'!$F$7,'BBDD R'!$Q$7),"")</f>
        <v/>
      </c>
      <c r="Y103" s="944" t="str">
        <f>IFERROR(IFS(E103='BBDD R'!$F$2,'BBDD R'!$R$2,E103='BBDD R'!$F$3,'BBDD R'!$R$3,E103='BBDD R'!$F$4,'BBDD R'!$R$4,E103='BBDD R'!$F$5,'BBDD R'!$R$5,E103='BBDD R'!$F$6,'BBDD R'!$R$6,E103='BBDD R'!$F$7,'BBDD R'!$R$7),"")</f>
        <v/>
      </c>
      <c r="Z103" s="944" t="str">
        <f t="array" ref="Z103">IFERROR(ifs(AND(M103="Gasolina",O103="Vehículo Liviano (Sedán, Compacto)"),1
,AND(M103="Gasolina",O103="Vehículo Liviano (SUV, Jeep, Station Wagon)"),2
,AND(M103="Gasolina",O103="Utilitario, Furgón"),3
,AND(M103="Gasolina",O103="Camioneta 4x2"),4
,AND(M103="Gasolina",O103="Camioneta 4x4"),5
,AND(M103="Gasolina",O103="Camión liviano (hasta 3.5 ton)"),6
,AND(M103="Gasolina",O103="Camión mediano"),7
,AND(M103="Gasolina",O103="Camión pesado"),8
,AND(M103="Gasolina",O103="Maquinaria"),9
,AND(M103="Gasolina",O103="Otro (especifique): "),10
,AND(M103="Diesel",O103="Vehículo Liviano (Sedán, Compacto)"),11
,AND(M103="Diesel",O103="Vehículo Liviano (SUV, Jeep, Station Wagon)"),12
,AND(M103="Diesel",O103="Utilitario, Furgón"),13
,AND(M103="Diesel",O103="Camioneta 4x2"),14
,AND(M103="Diesel",O103="Camioneta 4x4"),15
,AND(M103="Diesel",O103="Camión liviano (hasta 3.5 ton)"),16
,AND(M103="Diesel",O103="Camión mediano"),17
,AND(M103="Diesel",O103="Camión pesado"),18
,AND(M103="Diesel",O103="Maquinaria"),19
,AND(M103="Diesel",O103="Otro (especifique): "),20
,O103="Selecciona...",21),"")</f>
        <v/>
      </c>
      <c r="AA103" s="947" t="str">
        <f>IFERROR((ifs(Z103=1,Data!$D$100,Z103=2,Data!$D$101,Z103=3,Data!$D$102,Z103=4,Data!$D$103,Z103=5,Data!$D$104,Z103=6,Data!$D$105,Z103=7,Data!$D$106,Z103=8,Data!$D$107,Z103=9,Data!$D$108,Z103=10,Data!$D$109,Z103=11,Data!$D$110,Z103=12,Data!$D$111,Z103=13,Data!$D$112,Z103=14,Data!$D$113,Z103=15,Data!$D$114,Z103=16,Data!$D$115,Z103=17,Data!$D$116,Z103=18,Data!$D$117,Z103=19,Data!$D$118,Z103=20,Data!$D$119,Z103=21,Data!$D$120,Z103=0,Data!$D$121))*K103,"")</f>
        <v/>
      </c>
      <c r="AB103" s="947" t="str">
        <f>IFERROR((ifs(Z103=1,Data!$E$100,Z103=2,Data!$E$101,Z103=3,Data!$E$102,Z103=4,Data!$E$103,Z103=5,Data!$E$104,Z103=6,Data!$E$105,Z103=7,Data!$E$106,Z103=8,Data!$E$107,Z103=9,Data!$E$108,Z103=10,Data!$E$109,Z103=11,Data!$E$110,Z103=12,Data!$E$111,Z103=13,Data!$E$112,Z103=14,Data!$E$113,Z103=15,Data!$E$114,Z103=16,Data!$E$115,Z103=17,Data!$E$116,Z103=18,Data!$E$117,Z103=19,Data!$E$118,Z103=20,Data!$E$119,Z103=21,Data!$E$120,Z103=0,Data!$E$121))*K103/1000,"")</f>
        <v/>
      </c>
      <c r="AC103" s="948" t="str">
        <f>IFERROR((ifs(
Z103=1,Data!$G$100,
Z103=2,Data!$G$101,
Z103=3,Data!$G$102,
Z103=4,Data!$G$103,
Z103=5,Data!$G$104,
Z103=6,Data!$G$105,
Z103=7,Data!$G$106,
Z103=8,Data!$G$107,
Z103=9,Data!$G$108,
Z103=10,Data!G$109,
Z103=11,Data!G$110,
Z103=12,Data!G$111,
Z103=13,Data!$G$112,
Z103=14,Data!$G$113,
Z103=15,Data!$G$114,
Z103=16,Data!$G$115,
Z103=17,Data!$G$116,
Z103=18,Data!$G$117,
Z103=19,Data!$G$118,
Z103=20,Data!$G$119,
Z103=21,Data!$G$120,
Z103=0,Data!$G$121))
*K103/1000,"")</f>
        <v/>
      </c>
      <c r="AD103" s="949" t="str">
        <f>IFERROR((ifs(
Z103=1,Data!$H$100,
Z103=2,Data!$H$101,
Z103=3,Data!$H$102,
Z103=4,Data!$H$103,
Z103=5,Data!$H$104,
Z103=6,Data!$H$105,
Z103=7,Data!$H$106,
Z103=8,Data!$H$107,
Z103=9,Data!$H$108,
Z103=10,Data!H$109,
Z103=11,Data!H$110,
Z103=12,Data!H$111,
Z103=13,Data!$H$112,
Z103=14,Data!$H$113,
Z103=15,Data!$H$114,
Z103=16,Data!$H$115,
Z103=17,Data!$H$116,
Z103=18,Data!$H$117,
Z103=19,Data!$H$118,
Z103=20,Data!$H$119,
Z103=21,Data!$H$120,
Z103=0,Data!$H$121))*K103/1000,"")</f>
        <v/>
      </c>
      <c r="AE103" s="948" t="str">
        <f>IFERROR((ifs(
Z103=1,Data!$I$100,
Z103=2,Data!$I$101,
Z103=3,Data!$I$102,
Z103=4,Data!$I$103,
Z103=5,Data!$I$104,
Z103=6,Data!$I$105,
Z103=7,Data!$I$106,
Z103=8,Data!$I$107,
Z103=9,Data!$I$108,
Z103=10,Data!I$109,
Z103=11,Data!I$110,
Z103=12,Data!I$111,
Z103=13,Data!$I$112,
Z103=14,Data!$I$113,
Z103=15,Data!$I$114,
Z103=16,Data!$I$115,
Z103=17,Data!$I$116,
Z103=18,Data!$I$117,
Z103=19,Data!$I$118,
Z103=20,Data!$I$119,
Z103=21,Data!$I$120,
Z103=0,Data!$I$121)*K103/1000),"")</f>
        <v/>
      </c>
      <c r="AF103" s="947" t="str">
        <f>IFERROR((ifs(
Z103=1,Data!$J$100,
Z103=2,Data!$J$101,
Z103=3,Data!$J$102,
Z103=4,Data!$J$103,
Z103=5,Data!$J$104,
Z103=6,Data!$J$105,
Z103=7,Data!$J$106,
Z103=8,Data!$J$107,
Z103=9,Data!$J$108,
Z103=10,Data!J$109,
Z103=11,Data!J$110,
Z103=12,Data!J$111,
Z103=13,Data!J$112,
Z103=14,Data!$J$113,
Z103=15,Data!$J$114,
Z103=16,Data!$J$115,
Z103=17,Data!$J$116,
Z103=18,Data!$J$117,
Z103=19,Data!$J$118,
Z103=20,Data!$J$119,
Z103=21,Data!$J$120,
Z103=0,Data!$J$121)*K103),"")</f>
        <v/>
      </c>
      <c r="AG103" s="947" t="str">
        <f>IFERROR((ifs(
Z103=1,Data!$K$100,
Z103=2,Data!$K$101,
Z103=3,Data!$K$102,
Z103=4,Data!$K$103,
Z103=5,Data!$K$104,
Z103=6,Data!$K$105,
Z103=7,Data!$K$106,
Z103=8,Data!$K$107,
Z103=9,Data!$K$108,
Z103=10,Data!K$109,
Z103=11,Data!K$110,
Z103=12,Data!K$111,
Z103=13,Data!$K$112,
Z103=14,Data!$K$113,
Z103=15,Data!$K$114,
Z103=16,Data!$K$115,
Z103=17,Data!$K$116,
Z103=18,Data!$K$117,
Z103=19,Data!$K$118,
Z103=20,Data!$K$119,
Z103=21,Data!$K$120,
Z103=0,Data!$K$121)*K103),"")</f>
        <v/>
      </c>
      <c r="AH103" s="947" t="str">
        <f>IFERROR((ifs(
Z103=1,Data!$L$100,
Z103=2,Data!$L$101,
Z103=3,Data!$L$102,
Z103=4,Data!$L$103,
Z103=5,Data!$L$104,
Z103=6,Data!$L$105,
Z103=7,Data!$L$106,
Z103=8,Data!$L$107,
Z103=9,Data!$L$108,
Z103=10,Data!L$109,
Z103=11,Data!L$110,
Z103=12,Data!L$111,
Z103=13,Data!$L$112,
Z103=14,Data!$L$113,
Z103=15,Data!$L$114,
Z103=16,Data!$L$115,
Z103=17,Data!$L$116,
Z103=18,Data!$L$117,
Z103=19,Data!$L$118,
Z103=20,Data!$L$119,
Z103=21,Data!$L$120,
Z103=0,Data!$L$121)*K103),"")</f>
        <v/>
      </c>
      <c r="AI103" s="950" t="str">
        <f>'Registro Veh'!J115</f>
        <v/>
      </c>
      <c r="AJ103" s="950" t="str">
        <f>'Registro Veh'!M115</f>
        <v/>
      </c>
      <c r="AK103" s="951"/>
      <c r="AL103" s="951"/>
      <c r="AM103" s="951"/>
      <c r="AN103" s="951"/>
    </row>
    <row r="104">
      <c r="A104" s="941" t="str">
        <f>'Registro Veh'!B115</f>
        <v/>
      </c>
      <c r="B104" s="941" t="str">
        <f>Equipo!$F$2</f>
        <v>4.0</v>
      </c>
      <c r="C104" s="941" t="str">
        <f>Equipo!$E$14</f>
        <v/>
      </c>
      <c r="D104" s="941" t="str">
        <f>Equipo!$E$10</f>
        <v/>
      </c>
      <c r="E104" s="941" t="str">
        <f>'Registro Veh'!C115</f>
        <v/>
      </c>
      <c r="F104" s="941" t="str">
        <f>'Registro Veh'!D115</f>
        <v/>
      </c>
      <c r="G104" s="941" t="str">
        <f>'Registro Veh'!E115</f>
        <v/>
      </c>
      <c r="H104" s="941" t="str">
        <f>'Registro Veh'!F115</f>
        <v/>
      </c>
      <c r="I104" s="942" t="str">
        <f>'Registro Veh'!G115</f>
        <v/>
      </c>
      <c r="J104" s="942" t="str">
        <f>'Registro Veh'!I115</f>
        <v/>
      </c>
      <c r="K104" s="942" t="str">
        <f>'Registro Veh'!K115</f>
        <v/>
      </c>
      <c r="L104" s="942" t="str">
        <f>'Registro Veh'!L115</f>
        <v/>
      </c>
      <c r="M104" s="942" t="str">
        <f>'Registro Veh'!N115</f>
        <v/>
      </c>
      <c r="N104" s="943" t="str">
        <f>IFERROR(IFS(E104='BBDD R'!$F$2,'BBDD R'!$G$2,E104='BBDD R'!$F$3,'BBDD R'!$G$3,E104='BBDD R'!$F$4,'BBDD R'!$G$4,E104='BBDD R'!$F$5,'BBDD R'!$G$5,E104='BBDD R'!$F$6,'BBDD R'!$G$6,E104='BBDD R'!$F$7,'BBDD R'!$G$7),"")</f>
        <v/>
      </c>
      <c r="O104" s="943" t="str">
        <f>IFERROR(IFS(E104='BBDD R'!$F$2,'BBDD R'!$H$2,E104='BBDD R'!$F$3,'BBDD R'!$H$3,E104='BBDD R'!$F$4,'BBDD R'!$H$4,E104='BBDD R'!$F$5,'BBDD R'!$H$5,E104='BBDD R'!$F$6,'BBDD R'!$H$6,E104='BBDD R'!$F$7,'BBDD R'!$H$7),"")</f>
        <v/>
      </c>
      <c r="P104" s="944" t="str">
        <f>IFERROR(IFS(E104='BBDD R'!$F$2,'BBDD R'!$I$2,E104='BBDD R'!$F$3,'BBDD R'!$I$3,E104='BBDD R'!$F$4,'BBDD R'!$I$4,E104='BBDD R'!$F$5,'BBDD R'!$I$5,E104='BBDD R'!$F$6,'BBDD R'!$I$6,E104='BBDD R'!$F$7,'BBDD R'!$I$7),"")</f>
        <v/>
      </c>
      <c r="Q104" s="945" t="str">
        <f>IFERROR(IFS(E104='BBDD R'!$F$2,'BBDD R'!$J$2,E104='BBDD R'!$F$3,'BBDD R'!$J$3,E104='BBDD R'!$F$4,'BBDD R'!$J$4,E104='BBDD R'!$F$5,'BBDD R'!$J$5,E104='BBDD R'!$F$6,'BBDD R'!$J$6,E104='BBDD R'!$F$7,'BBDD R'!$J$7))</f>
        <v/>
      </c>
      <c r="R104" s="945" t="str">
        <f>IFERROR(IFS(E104='BBDD R'!$F$2,'BBDD R'!$K$2,E104='BBDD R'!$F$3,'BBDD R'!$K$3,E104='BBDD R'!$F$4,'BBDD R'!$K$4,E104='BBDD R'!$F$5,'BBDD R'!$K$5,E104='BBDD R'!$F$6,'BBDD R'!$K$6,E104='BBDD R'!$F$7,'BBDD R'!$K$7),"")</f>
        <v/>
      </c>
      <c r="S104" s="944" t="str">
        <f>IFERROR(IFS(E104='BBDD R'!$F$2,'BBDD R'!$L$2,E104='BBDD R'!$F$3,'BBDD R'!$L$3,E104='BBDD R'!$F$4,'BBDD R'!$L$4,E104='BBDD R'!$F$5,'BBDD R'!$L$5,E104='BBDD R'!$F$6,'BBDD R'!$L$6,E104='BBDD R'!$F$7,'BBDD R'!$L$7),"")</f>
        <v/>
      </c>
      <c r="T104" s="944" t="str">
        <f>IFERROR(IFS(E104='BBDD R'!$F$2,'BBDD R'!$M$2,E104='BBDD R'!$F$3,'BBDD R'!$M$3,E104='BBDD R'!$F$4,'BBDD R'!$M$4,E104='BBDD R'!$F$5,'BBDD R'!$M$5,E104='BBDD R'!$F$6,'BBDD R'!$M$6,E104='BBDD R'!$F$7,'BBDD R'!$M$7),"")</f>
        <v/>
      </c>
      <c r="U104" s="944" t="str">
        <f>IFERROR(IFS(E104='BBDD R'!$F$2,'BBDD R'!$N$2,E104='BBDD R'!$F$3,'BBDD R'!$N$3,E104='BBDD R'!$F$4,'BBDD R'!$N$4,E104='BBDD R'!$F$5,'BBDD R'!$N$5,E104='BBDD R'!$F$6,'BBDD R'!$N$6,E104='BBDD R'!$F$7,'BBDD R'!$N$7),"")</f>
        <v/>
      </c>
      <c r="V104" s="944" t="str">
        <f>IFERROR(IFS(E104='BBDD R'!$F$2,'BBDD R'!$O$2,E104='BBDD R'!$F$3,'BBDD R'!$O$3,E104='BBDD R'!$F$4,'BBDD R'!$O$4,E104='BBDD R'!$F$5,'BBDD R'!$O$5,E104='BBDD R'!$F$6,'BBDD R'!$O$6,E104='BBDD R'!$F$7,'BBDD R'!$O$7),"")</f>
        <v/>
      </c>
      <c r="W104" s="946" t="str">
        <f>IFERROR(IFS(E104='BBDD R'!$F$2,'BBDD R'!$P$2,E104='BBDD R'!$F$3,'BBDD R'!$P$3,E104='BBDD R'!$F$4,'BBDD R'!$P$4,E104='BBDD R'!$F$5,'BBDD R'!$P$5,E104='BBDD R'!$F$6,'BBDD R'!$P$6,E104='BBDD R'!$F$7,'BBDD R'!$P$7),"")</f>
        <v/>
      </c>
      <c r="X104" s="944" t="str">
        <f>IFERROR(IFS(E104='BBDD R'!$F$2,'BBDD R'!$Q$2,E104='BBDD R'!$F$3,'BBDD R'!$Q$3,E104='BBDD R'!$F$4,'BBDD R'!$Q$4,E104='BBDD R'!$F$5,'BBDD R'!$Q$5,E104='BBDD R'!$F$6,'BBDD R'!$Q$6,E104='BBDD R'!$F$7,'BBDD R'!$Q$7),"")</f>
        <v/>
      </c>
      <c r="Y104" s="944" t="str">
        <f>IFERROR(IFS(E104='BBDD R'!$F$2,'BBDD R'!$R$2,E104='BBDD R'!$F$3,'BBDD R'!$R$3,E104='BBDD R'!$F$4,'BBDD R'!$R$4,E104='BBDD R'!$F$5,'BBDD R'!$R$5,E104='BBDD R'!$F$6,'BBDD R'!$R$6,E104='BBDD R'!$F$7,'BBDD R'!$R$7),"")</f>
        <v/>
      </c>
      <c r="Z104" s="944" t="str">
        <f t="array" ref="Z104">IFERROR(ifs(AND(M104="Gasolina",O104="Vehículo Liviano (Sedán, Compacto)"),1
,AND(M104="Gasolina",O104="Vehículo Liviano (SUV, Jeep, Station Wagon)"),2
,AND(M104="Gasolina",O104="Utilitario, Furgón"),3
,AND(M104="Gasolina",O104="Camioneta 4x2"),4
,AND(M104="Gasolina",O104="Camioneta 4x4"),5
,AND(M104="Gasolina",O104="Camión liviano (hasta 3.5 ton)"),6
,AND(M104="Gasolina",O104="Camión mediano"),7
,AND(M104="Gasolina",O104="Camión pesado"),8
,AND(M104="Gasolina",O104="Maquinaria"),9
,AND(M104="Gasolina",O104="Otro (especifique): "),10
,AND(M104="Diesel",O104="Vehículo Liviano (Sedán, Compacto)"),11
,AND(M104="Diesel",O104="Vehículo Liviano (SUV, Jeep, Station Wagon)"),12
,AND(M104="Diesel",O104="Utilitario, Furgón"),13
,AND(M104="Diesel",O104="Camioneta 4x2"),14
,AND(M104="Diesel",O104="Camioneta 4x4"),15
,AND(M104="Diesel",O104="Camión liviano (hasta 3.5 ton)"),16
,AND(M104="Diesel",O104="Camión mediano"),17
,AND(M104="Diesel",O104="Camión pesado"),18
,AND(M104="Diesel",O104="Maquinaria"),19
,AND(M104="Diesel",O104="Otro (especifique): "),20
,O104="Selecciona...",21),"")</f>
        <v/>
      </c>
      <c r="AA104" s="947" t="str">
        <f>IFERROR((ifs(Z104=1,Data!$D$100,Z104=2,Data!$D$101,Z104=3,Data!$D$102,Z104=4,Data!$D$103,Z104=5,Data!$D$104,Z104=6,Data!$D$105,Z104=7,Data!$D$106,Z104=8,Data!$D$107,Z104=9,Data!$D$108,Z104=10,Data!$D$109,Z104=11,Data!$D$110,Z104=12,Data!$D$111,Z104=13,Data!$D$112,Z104=14,Data!$D$113,Z104=15,Data!$D$114,Z104=16,Data!$D$115,Z104=17,Data!$D$116,Z104=18,Data!$D$117,Z104=19,Data!$D$118,Z104=20,Data!$D$119,Z104=21,Data!$D$120,Z104=0,Data!$D$121))*K104,"")</f>
        <v/>
      </c>
      <c r="AB104" s="947" t="str">
        <f>IFERROR((ifs(Z104=1,Data!$E$100,Z104=2,Data!$E$101,Z104=3,Data!$E$102,Z104=4,Data!$E$103,Z104=5,Data!$E$104,Z104=6,Data!$E$105,Z104=7,Data!$E$106,Z104=8,Data!$E$107,Z104=9,Data!$E$108,Z104=10,Data!$E$109,Z104=11,Data!$E$110,Z104=12,Data!$E$111,Z104=13,Data!$E$112,Z104=14,Data!$E$113,Z104=15,Data!$E$114,Z104=16,Data!$E$115,Z104=17,Data!$E$116,Z104=18,Data!$E$117,Z104=19,Data!$E$118,Z104=20,Data!$E$119,Z104=21,Data!$E$120,Z104=0,Data!$E$121))*K104/1000,"")</f>
        <v/>
      </c>
      <c r="AC104" s="948" t="str">
        <f>IFERROR((ifs(
Z104=1,Data!$G$100,
Z104=2,Data!$G$101,
Z104=3,Data!$G$102,
Z104=4,Data!$G$103,
Z104=5,Data!$G$104,
Z104=6,Data!$G$105,
Z104=7,Data!$G$106,
Z104=8,Data!$G$107,
Z104=9,Data!$G$108,
Z104=10,Data!G$109,
Z104=11,Data!G$110,
Z104=12,Data!G$111,
Z104=13,Data!$G$112,
Z104=14,Data!$G$113,
Z104=15,Data!$G$114,
Z104=16,Data!$G$115,
Z104=17,Data!$G$116,
Z104=18,Data!$G$117,
Z104=19,Data!$G$118,
Z104=20,Data!$G$119,
Z104=21,Data!$G$120,
Z104=0,Data!$G$121))
*K104/1000,"")</f>
        <v/>
      </c>
      <c r="AD104" s="949" t="str">
        <f>IFERROR((ifs(
Z104=1,Data!$H$100,
Z104=2,Data!$H$101,
Z104=3,Data!$H$102,
Z104=4,Data!$H$103,
Z104=5,Data!$H$104,
Z104=6,Data!$H$105,
Z104=7,Data!$H$106,
Z104=8,Data!$H$107,
Z104=9,Data!$H$108,
Z104=10,Data!H$109,
Z104=11,Data!H$110,
Z104=12,Data!H$111,
Z104=13,Data!$H$112,
Z104=14,Data!$H$113,
Z104=15,Data!$H$114,
Z104=16,Data!$H$115,
Z104=17,Data!$H$116,
Z104=18,Data!$H$117,
Z104=19,Data!$H$118,
Z104=20,Data!$H$119,
Z104=21,Data!$H$120,
Z104=0,Data!$H$121))*K104/1000,"")</f>
        <v/>
      </c>
      <c r="AE104" s="948" t="str">
        <f>IFERROR((ifs(
Z104=1,Data!$I$100,
Z104=2,Data!$I$101,
Z104=3,Data!$I$102,
Z104=4,Data!$I$103,
Z104=5,Data!$I$104,
Z104=6,Data!$I$105,
Z104=7,Data!$I$106,
Z104=8,Data!$I$107,
Z104=9,Data!$I$108,
Z104=10,Data!I$109,
Z104=11,Data!I$110,
Z104=12,Data!I$111,
Z104=13,Data!$I$112,
Z104=14,Data!$I$113,
Z104=15,Data!$I$114,
Z104=16,Data!$I$115,
Z104=17,Data!$I$116,
Z104=18,Data!$I$117,
Z104=19,Data!$I$118,
Z104=20,Data!$I$119,
Z104=21,Data!$I$120,
Z104=0,Data!$I$121)*K104/1000),"")</f>
        <v/>
      </c>
      <c r="AF104" s="947" t="str">
        <f>IFERROR((ifs(
Z104=1,Data!$J$100,
Z104=2,Data!$J$101,
Z104=3,Data!$J$102,
Z104=4,Data!$J$103,
Z104=5,Data!$J$104,
Z104=6,Data!$J$105,
Z104=7,Data!$J$106,
Z104=8,Data!$J$107,
Z104=9,Data!$J$108,
Z104=10,Data!J$109,
Z104=11,Data!J$110,
Z104=12,Data!J$111,
Z104=13,Data!J$112,
Z104=14,Data!$J$113,
Z104=15,Data!$J$114,
Z104=16,Data!$J$115,
Z104=17,Data!$J$116,
Z104=18,Data!$J$117,
Z104=19,Data!$J$118,
Z104=20,Data!$J$119,
Z104=21,Data!$J$120,
Z104=0,Data!$J$121)*K104),"")</f>
        <v/>
      </c>
      <c r="AG104" s="947" t="str">
        <f>IFERROR((ifs(
Z104=1,Data!$K$100,
Z104=2,Data!$K$101,
Z104=3,Data!$K$102,
Z104=4,Data!$K$103,
Z104=5,Data!$K$104,
Z104=6,Data!$K$105,
Z104=7,Data!$K$106,
Z104=8,Data!$K$107,
Z104=9,Data!$K$108,
Z104=10,Data!K$109,
Z104=11,Data!K$110,
Z104=12,Data!K$111,
Z104=13,Data!$K$112,
Z104=14,Data!$K$113,
Z104=15,Data!$K$114,
Z104=16,Data!$K$115,
Z104=17,Data!$K$116,
Z104=18,Data!$K$117,
Z104=19,Data!$K$118,
Z104=20,Data!$K$119,
Z104=21,Data!$K$120,
Z104=0,Data!$K$121)*K104),"")</f>
        <v/>
      </c>
      <c r="AH104" s="947" t="str">
        <f>IFERROR((ifs(
Z104=1,Data!$L$100,
Z104=2,Data!$L$101,
Z104=3,Data!$L$102,
Z104=4,Data!$L$103,
Z104=5,Data!$L$104,
Z104=6,Data!$L$105,
Z104=7,Data!$L$106,
Z104=8,Data!$L$107,
Z104=9,Data!$L$108,
Z104=10,Data!L$109,
Z104=11,Data!L$110,
Z104=12,Data!L$111,
Z104=13,Data!$L$112,
Z104=14,Data!$L$113,
Z104=15,Data!$L$114,
Z104=16,Data!$L$115,
Z104=17,Data!$L$116,
Z104=18,Data!$L$117,
Z104=19,Data!$L$118,
Z104=20,Data!$L$119,
Z104=21,Data!$L$120,
Z104=0,Data!$L$121)*K104),"")</f>
        <v/>
      </c>
      <c r="AI104" s="950" t="str">
        <f>'Registro Veh'!J116</f>
        <v/>
      </c>
      <c r="AJ104" s="950" t="str">
        <f>'Registro Veh'!M116</f>
        <v/>
      </c>
      <c r="AK104" s="951"/>
      <c r="AL104" s="951"/>
      <c r="AM104" s="951"/>
      <c r="AN104" s="951"/>
    </row>
    <row r="105">
      <c r="A105" s="941" t="str">
        <f>'Registro Veh'!B116</f>
        <v/>
      </c>
      <c r="B105" s="941" t="str">
        <f>Equipo!$F$2</f>
        <v>4.0</v>
      </c>
      <c r="C105" s="941" t="str">
        <f>Equipo!$E$14</f>
        <v/>
      </c>
      <c r="D105" s="941" t="str">
        <f>Equipo!$E$10</f>
        <v/>
      </c>
      <c r="E105" s="941" t="str">
        <f>'Registro Veh'!C116</f>
        <v/>
      </c>
      <c r="F105" s="941" t="str">
        <f>'Registro Veh'!D116</f>
        <v/>
      </c>
      <c r="G105" s="941" t="str">
        <f>'Registro Veh'!E116</f>
        <v/>
      </c>
      <c r="H105" s="941" t="str">
        <f>'Registro Veh'!F116</f>
        <v/>
      </c>
      <c r="I105" s="942" t="str">
        <f>'Registro Veh'!G116</f>
        <v/>
      </c>
      <c r="J105" s="942" t="str">
        <f>'Registro Veh'!I116</f>
        <v/>
      </c>
      <c r="K105" s="942" t="str">
        <f>'Registro Veh'!K116</f>
        <v/>
      </c>
      <c r="L105" s="942" t="str">
        <f>'Registro Veh'!L116</f>
        <v/>
      </c>
      <c r="M105" s="942" t="str">
        <f>'Registro Veh'!N116</f>
        <v/>
      </c>
      <c r="N105" s="943" t="str">
        <f>IFERROR(IFS(E105='BBDD R'!$F$2,'BBDD R'!$G$2,E105='BBDD R'!$F$3,'BBDD R'!$G$3,E105='BBDD R'!$F$4,'BBDD R'!$G$4,E105='BBDD R'!$F$5,'BBDD R'!$G$5,E105='BBDD R'!$F$6,'BBDD R'!$G$6,E105='BBDD R'!$F$7,'BBDD R'!$G$7),"")</f>
        <v/>
      </c>
      <c r="O105" s="943" t="str">
        <f>IFERROR(IFS(E105='BBDD R'!$F$2,'BBDD R'!$H$2,E105='BBDD R'!$F$3,'BBDD R'!$H$3,E105='BBDD R'!$F$4,'BBDD R'!$H$4,E105='BBDD R'!$F$5,'BBDD R'!$H$5,E105='BBDD R'!$F$6,'BBDD R'!$H$6,E105='BBDD R'!$F$7,'BBDD R'!$H$7),"")</f>
        <v/>
      </c>
      <c r="P105" s="944" t="str">
        <f>IFERROR(IFS(E105='BBDD R'!$F$2,'BBDD R'!$I$2,E105='BBDD R'!$F$3,'BBDD R'!$I$3,E105='BBDD R'!$F$4,'BBDD R'!$I$4,E105='BBDD R'!$F$5,'BBDD R'!$I$5,E105='BBDD R'!$F$6,'BBDD R'!$I$6,E105='BBDD R'!$F$7,'BBDD R'!$I$7),"")</f>
        <v/>
      </c>
      <c r="Q105" s="945" t="str">
        <f>IFERROR(IFS(E105='BBDD R'!$F$2,'BBDD R'!$J$2,E105='BBDD R'!$F$3,'BBDD R'!$J$3,E105='BBDD R'!$F$4,'BBDD R'!$J$4,E105='BBDD R'!$F$5,'BBDD R'!$J$5,E105='BBDD R'!$F$6,'BBDD R'!$J$6,E105='BBDD R'!$F$7,'BBDD R'!$J$7))</f>
        <v/>
      </c>
      <c r="R105" s="945" t="str">
        <f>IFERROR(IFS(E105='BBDD R'!$F$2,'BBDD R'!$K$2,E105='BBDD R'!$F$3,'BBDD R'!$K$3,E105='BBDD R'!$F$4,'BBDD R'!$K$4,E105='BBDD R'!$F$5,'BBDD R'!$K$5,E105='BBDD R'!$F$6,'BBDD R'!$K$6,E105='BBDD R'!$F$7,'BBDD R'!$K$7),"")</f>
        <v/>
      </c>
      <c r="S105" s="944" t="str">
        <f>IFERROR(IFS(E105='BBDD R'!$F$2,'BBDD R'!$L$2,E105='BBDD R'!$F$3,'BBDD R'!$L$3,E105='BBDD R'!$F$4,'BBDD R'!$L$4,E105='BBDD R'!$F$5,'BBDD R'!$L$5,E105='BBDD R'!$F$6,'BBDD R'!$L$6,E105='BBDD R'!$F$7,'BBDD R'!$L$7),"")</f>
        <v/>
      </c>
      <c r="T105" s="944" t="str">
        <f>IFERROR(IFS(E105='BBDD R'!$F$2,'BBDD R'!$M$2,E105='BBDD R'!$F$3,'BBDD R'!$M$3,E105='BBDD R'!$F$4,'BBDD R'!$M$4,E105='BBDD R'!$F$5,'BBDD R'!$M$5,E105='BBDD R'!$F$6,'BBDD R'!$M$6,E105='BBDD R'!$F$7,'BBDD R'!$M$7),"")</f>
        <v/>
      </c>
      <c r="U105" s="944" t="str">
        <f>IFERROR(IFS(E105='BBDD R'!$F$2,'BBDD R'!$N$2,E105='BBDD R'!$F$3,'BBDD R'!$N$3,E105='BBDD R'!$F$4,'BBDD R'!$N$4,E105='BBDD R'!$F$5,'BBDD R'!$N$5,E105='BBDD R'!$F$6,'BBDD R'!$N$6,E105='BBDD R'!$F$7,'BBDD R'!$N$7),"")</f>
        <v/>
      </c>
      <c r="V105" s="944" t="str">
        <f>IFERROR(IFS(E105='BBDD R'!$F$2,'BBDD R'!$O$2,E105='BBDD R'!$F$3,'BBDD R'!$O$3,E105='BBDD R'!$F$4,'BBDD R'!$O$4,E105='BBDD R'!$F$5,'BBDD R'!$O$5,E105='BBDD R'!$F$6,'BBDD R'!$O$6,E105='BBDD R'!$F$7,'BBDD R'!$O$7),"")</f>
        <v/>
      </c>
      <c r="W105" s="946" t="str">
        <f>IFERROR(IFS(E105='BBDD R'!$F$2,'BBDD R'!$P$2,E105='BBDD R'!$F$3,'BBDD R'!$P$3,E105='BBDD R'!$F$4,'BBDD R'!$P$4,E105='BBDD R'!$F$5,'BBDD R'!$P$5,E105='BBDD R'!$F$6,'BBDD R'!$P$6,E105='BBDD R'!$F$7,'BBDD R'!$P$7),"")</f>
        <v/>
      </c>
      <c r="X105" s="944" t="str">
        <f>IFERROR(IFS(E105='BBDD R'!$F$2,'BBDD R'!$Q$2,E105='BBDD R'!$F$3,'BBDD R'!$Q$3,E105='BBDD R'!$F$4,'BBDD R'!$Q$4,E105='BBDD R'!$F$5,'BBDD R'!$Q$5,E105='BBDD R'!$F$6,'BBDD R'!$Q$6,E105='BBDD R'!$F$7,'BBDD R'!$Q$7),"")</f>
        <v/>
      </c>
      <c r="Y105" s="944" t="str">
        <f>IFERROR(IFS(E105='BBDD R'!$F$2,'BBDD R'!$R$2,E105='BBDD R'!$F$3,'BBDD R'!$R$3,E105='BBDD R'!$F$4,'BBDD R'!$R$4,E105='BBDD R'!$F$5,'BBDD R'!$R$5,E105='BBDD R'!$F$6,'BBDD R'!$R$6,E105='BBDD R'!$F$7,'BBDD R'!$R$7),"")</f>
        <v/>
      </c>
      <c r="Z105" s="944" t="str">
        <f t="array" ref="Z105">IFERROR(ifs(AND(M105="Gasolina",O105="Vehículo Liviano (Sedán, Compacto)"),1
,AND(M105="Gasolina",O105="Vehículo Liviano (SUV, Jeep, Station Wagon)"),2
,AND(M105="Gasolina",O105="Utilitario, Furgón"),3
,AND(M105="Gasolina",O105="Camioneta 4x2"),4
,AND(M105="Gasolina",O105="Camioneta 4x4"),5
,AND(M105="Gasolina",O105="Camión liviano (hasta 3.5 ton)"),6
,AND(M105="Gasolina",O105="Camión mediano"),7
,AND(M105="Gasolina",O105="Camión pesado"),8
,AND(M105="Gasolina",O105="Maquinaria"),9
,AND(M105="Gasolina",O105="Otro (especifique): "),10
,AND(M105="Diesel",O105="Vehículo Liviano (Sedán, Compacto)"),11
,AND(M105="Diesel",O105="Vehículo Liviano (SUV, Jeep, Station Wagon)"),12
,AND(M105="Diesel",O105="Utilitario, Furgón"),13
,AND(M105="Diesel",O105="Camioneta 4x2"),14
,AND(M105="Diesel",O105="Camioneta 4x4"),15
,AND(M105="Diesel",O105="Camión liviano (hasta 3.5 ton)"),16
,AND(M105="Diesel",O105="Camión mediano"),17
,AND(M105="Diesel",O105="Camión pesado"),18
,AND(M105="Diesel",O105="Maquinaria"),19
,AND(M105="Diesel",O105="Otro (especifique): "),20
,O105="Selecciona...",21),"")</f>
        <v/>
      </c>
      <c r="AA105" s="947" t="str">
        <f>IFERROR((ifs(Z105=1,Data!$D$100,Z105=2,Data!$D$101,Z105=3,Data!$D$102,Z105=4,Data!$D$103,Z105=5,Data!$D$104,Z105=6,Data!$D$105,Z105=7,Data!$D$106,Z105=8,Data!$D$107,Z105=9,Data!$D$108,Z105=10,Data!$D$109,Z105=11,Data!$D$110,Z105=12,Data!$D$111,Z105=13,Data!$D$112,Z105=14,Data!$D$113,Z105=15,Data!$D$114,Z105=16,Data!$D$115,Z105=17,Data!$D$116,Z105=18,Data!$D$117,Z105=19,Data!$D$118,Z105=20,Data!$D$119,Z105=21,Data!$D$120,Z105=0,Data!$D$121))*K105,"")</f>
        <v/>
      </c>
      <c r="AB105" s="947" t="str">
        <f>IFERROR((ifs(Z105=1,Data!$E$100,Z105=2,Data!$E$101,Z105=3,Data!$E$102,Z105=4,Data!$E$103,Z105=5,Data!$E$104,Z105=6,Data!$E$105,Z105=7,Data!$E$106,Z105=8,Data!$E$107,Z105=9,Data!$E$108,Z105=10,Data!$E$109,Z105=11,Data!$E$110,Z105=12,Data!$E$111,Z105=13,Data!$E$112,Z105=14,Data!$E$113,Z105=15,Data!$E$114,Z105=16,Data!$E$115,Z105=17,Data!$E$116,Z105=18,Data!$E$117,Z105=19,Data!$E$118,Z105=20,Data!$E$119,Z105=21,Data!$E$120,Z105=0,Data!$E$121))*K105/1000,"")</f>
        <v/>
      </c>
      <c r="AC105" s="948" t="str">
        <f>IFERROR((ifs(
Z105=1,Data!$G$100,
Z105=2,Data!$G$101,
Z105=3,Data!$G$102,
Z105=4,Data!$G$103,
Z105=5,Data!$G$104,
Z105=6,Data!$G$105,
Z105=7,Data!$G$106,
Z105=8,Data!$G$107,
Z105=9,Data!$G$108,
Z105=10,Data!G$109,
Z105=11,Data!G$110,
Z105=12,Data!G$111,
Z105=13,Data!$G$112,
Z105=14,Data!$G$113,
Z105=15,Data!$G$114,
Z105=16,Data!$G$115,
Z105=17,Data!$G$116,
Z105=18,Data!$G$117,
Z105=19,Data!$G$118,
Z105=20,Data!$G$119,
Z105=21,Data!$G$120,
Z105=0,Data!$G$121))
*K105/1000,"")</f>
        <v/>
      </c>
      <c r="AD105" s="949" t="str">
        <f>IFERROR((ifs(
Z105=1,Data!$H$100,
Z105=2,Data!$H$101,
Z105=3,Data!$H$102,
Z105=4,Data!$H$103,
Z105=5,Data!$H$104,
Z105=6,Data!$H$105,
Z105=7,Data!$H$106,
Z105=8,Data!$H$107,
Z105=9,Data!$H$108,
Z105=10,Data!H$109,
Z105=11,Data!H$110,
Z105=12,Data!H$111,
Z105=13,Data!$H$112,
Z105=14,Data!$H$113,
Z105=15,Data!$H$114,
Z105=16,Data!$H$115,
Z105=17,Data!$H$116,
Z105=18,Data!$H$117,
Z105=19,Data!$H$118,
Z105=20,Data!$H$119,
Z105=21,Data!$H$120,
Z105=0,Data!$H$121))*K105/1000,"")</f>
        <v/>
      </c>
      <c r="AE105" s="948" t="str">
        <f>IFERROR((ifs(
Z105=1,Data!$I$100,
Z105=2,Data!$I$101,
Z105=3,Data!$I$102,
Z105=4,Data!$I$103,
Z105=5,Data!$I$104,
Z105=6,Data!$I$105,
Z105=7,Data!$I$106,
Z105=8,Data!$I$107,
Z105=9,Data!$I$108,
Z105=10,Data!I$109,
Z105=11,Data!I$110,
Z105=12,Data!I$111,
Z105=13,Data!$I$112,
Z105=14,Data!$I$113,
Z105=15,Data!$I$114,
Z105=16,Data!$I$115,
Z105=17,Data!$I$116,
Z105=18,Data!$I$117,
Z105=19,Data!$I$118,
Z105=20,Data!$I$119,
Z105=21,Data!$I$120,
Z105=0,Data!$I$121)*K105/1000),"")</f>
        <v/>
      </c>
      <c r="AF105" s="947" t="str">
        <f>IFERROR((ifs(
Z105=1,Data!$J$100,
Z105=2,Data!$J$101,
Z105=3,Data!$J$102,
Z105=4,Data!$J$103,
Z105=5,Data!$J$104,
Z105=6,Data!$J$105,
Z105=7,Data!$J$106,
Z105=8,Data!$J$107,
Z105=9,Data!$J$108,
Z105=10,Data!J$109,
Z105=11,Data!J$110,
Z105=12,Data!J$111,
Z105=13,Data!J$112,
Z105=14,Data!$J$113,
Z105=15,Data!$J$114,
Z105=16,Data!$J$115,
Z105=17,Data!$J$116,
Z105=18,Data!$J$117,
Z105=19,Data!$J$118,
Z105=20,Data!$J$119,
Z105=21,Data!$J$120,
Z105=0,Data!$J$121)*K105),"")</f>
        <v/>
      </c>
      <c r="AG105" s="947" t="str">
        <f>IFERROR((ifs(
Z105=1,Data!$K$100,
Z105=2,Data!$K$101,
Z105=3,Data!$K$102,
Z105=4,Data!$K$103,
Z105=5,Data!$K$104,
Z105=6,Data!$K$105,
Z105=7,Data!$K$106,
Z105=8,Data!$K$107,
Z105=9,Data!$K$108,
Z105=10,Data!K$109,
Z105=11,Data!K$110,
Z105=12,Data!K$111,
Z105=13,Data!$K$112,
Z105=14,Data!$K$113,
Z105=15,Data!$K$114,
Z105=16,Data!$K$115,
Z105=17,Data!$K$116,
Z105=18,Data!$K$117,
Z105=19,Data!$K$118,
Z105=20,Data!$K$119,
Z105=21,Data!$K$120,
Z105=0,Data!$K$121)*K105),"")</f>
        <v/>
      </c>
      <c r="AH105" s="947" t="str">
        <f>IFERROR((ifs(
Z105=1,Data!$L$100,
Z105=2,Data!$L$101,
Z105=3,Data!$L$102,
Z105=4,Data!$L$103,
Z105=5,Data!$L$104,
Z105=6,Data!$L$105,
Z105=7,Data!$L$106,
Z105=8,Data!$L$107,
Z105=9,Data!$L$108,
Z105=10,Data!L$109,
Z105=11,Data!L$110,
Z105=12,Data!L$111,
Z105=13,Data!$L$112,
Z105=14,Data!$L$113,
Z105=15,Data!$L$114,
Z105=16,Data!$L$115,
Z105=17,Data!$L$116,
Z105=18,Data!$L$117,
Z105=19,Data!$L$118,
Z105=20,Data!$L$119,
Z105=21,Data!$L$120,
Z105=0,Data!$L$121)*K105),"")</f>
        <v/>
      </c>
      <c r="AI105" s="950" t="str">
        <f>'Registro Veh'!J117</f>
        <v/>
      </c>
      <c r="AJ105" s="950" t="str">
        <f>'Registro Veh'!M117</f>
        <v/>
      </c>
      <c r="AK105" s="951"/>
      <c r="AL105" s="951"/>
      <c r="AM105" s="951"/>
      <c r="AN105" s="951"/>
    </row>
    <row r="106">
      <c r="A106" s="941" t="str">
        <f>'Registro Veh'!B117</f>
        <v/>
      </c>
      <c r="B106" s="941" t="str">
        <f>Equipo!$F$2</f>
        <v>4.0</v>
      </c>
      <c r="C106" s="941" t="str">
        <f>Equipo!$E$14</f>
        <v/>
      </c>
      <c r="D106" s="941" t="str">
        <f>Equipo!$E$10</f>
        <v/>
      </c>
      <c r="E106" s="941" t="str">
        <f>'Registro Veh'!C117</f>
        <v/>
      </c>
      <c r="F106" s="941" t="str">
        <f>'Registro Veh'!D117</f>
        <v/>
      </c>
      <c r="G106" s="941" t="str">
        <f>'Registro Veh'!E117</f>
        <v/>
      </c>
      <c r="H106" s="941" t="str">
        <f>'Registro Veh'!F117</f>
        <v/>
      </c>
      <c r="I106" s="942" t="str">
        <f>'Registro Veh'!G117</f>
        <v/>
      </c>
      <c r="J106" s="942" t="str">
        <f>'Registro Veh'!I117</f>
        <v/>
      </c>
      <c r="K106" s="942" t="str">
        <f>'Registro Veh'!K117</f>
        <v/>
      </c>
      <c r="L106" s="942" t="str">
        <f>'Registro Veh'!L117</f>
        <v/>
      </c>
      <c r="M106" s="942" t="str">
        <f>'Registro Veh'!N117</f>
        <v/>
      </c>
      <c r="N106" s="943" t="str">
        <f>IFERROR(IFS(E106='BBDD R'!$F$2,'BBDD R'!$G$2,E106='BBDD R'!$F$3,'BBDD R'!$G$3,E106='BBDD R'!$F$4,'BBDD R'!$G$4,E106='BBDD R'!$F$5,'BBDD R'!$G$5,E106='BBDD R'!$F$6,'BBDD R'!$G$6,E106='BBDD R'!$F$7,'BBDD R'!$G$7),"")</f>
        <v/>
      </c>
      <c r="O106" s="943" t="str">
        <f>IFERROR(IFS(E106='BBDD R'!$F$2,'BBDD R'!$H$2,E106='BBDD R'!$F$3,'BBDD R'!$H$3,E106='BBDD R'!$F$4,'BBDD R'!$H$4,E106='BBDD R'!$F$5,'BBDD R'!$H$5,E106='BBDD R'!$F$6,'BBDD R'!$H$6,E106='BBDD R'!$F$7,'BBDD R'!$H$7),"")</f>
        <v/>
      </c>
      <c r="P106" s="944" t="str">
        <f>IFERROR(IFS(E106='BBDD R'!$F$2,'BBDD R'!$I$2,E106='BBDD R'!$F$3,'BBDD R'!$I$3,E106='BBDD R'!$F$4,'BBDD R'!$I$4,E106='BBDD R'!$F$5,'BBDD R'!$I$5,E106='BBDD R'!$F$6,'BBDD R'!$I$6,E106='BBDD R'!$F$7,'BBDD R'!$I$7),"")</f>
        <v/>
      </c>
      <c r="Q106" s="945" t="str">
        <f>IFERROR(IFS(E106='BBDD R'!$F$2,'BBDD R'!$J$2,E106='BBDD R'!$F$3,'BBDD R'!$J$3,E106='BBDD R'!$F$4,'BBDD R'!$J$4,E106='BBDD R'!$F$5,'BBDD R'!$J$5,E106='BBDD R'!$F$6,'BBDD R'!$J$6,E106='BBDD R'!$F$7,'BBDD R'!$J$7))</f>
        <v/>
      </c>
      <c r="R106" s="945" t="str">
        <f>IFERROR(IFS(E106='BBDD R'!$F$2,'BBDD R'!$K$2,E106='BBDD R'!$F$3,'BBDD R'!$K$3,E106='BBDD R'!$F$4,'BBDD R'!$K$4,E106='BBDD R'!$F$5,'BBDD R'!$K$5,E106='BBDD R'!$F$6,'BBDD R'!$K$6,E106='BBDD R'!$F$7,'BBDD R'!$K$7),"")</f>
        <v/>
      </c>
      <c r="S106" s="944" t="str">
        <f>IFERROR(IFS(E106='BBDD R'!$F$2,'BBDD R'!$L$2,E106='BBDD R'!$F$3,'BBDD R'!$L$3,E106='BBDD R'!$F$4,'BBDD R'!$L$4,E106='BBDD R'!$F$5,'BBDD R'!$L$5,E106='BBDD R'!$F$6,'BBDD R'!$L$6,E106='BBDD R'!$F$7,'BBDD R'!$L$7),"")</f>
        <v/>
      </c>
      <c r="T106" s="944" t="str">
        <f>IFERROR(IFS(E106='BBDD R'!$F$2,'BBDD R'!$M$2,E106='BBDD R'!$F$3,'BBDD R'!$M$3,E106='BBDD R'!$F$4,'BBDD R'!$M$4,E106='BBDD R'!$F$5,'BBDD R'!$M$5,E106='BBDD R'!$F$6,'BBDD R'!$M$6,E106='BBDD R'!$F$7,'BBDD R'!$M$7),"")</f>
        <v/>
      </c>
      <c r="U106" s="944" t="str">
        <f>IFERROR(IFS(E106='BBDD R'!$F$2,'BBDD R'!$N$2,E106='BBDD R'!$F$3,'BBDD R'!$N$3,E106='BBDD R'!$F$4,'BBDD R'!$N$4,E106='BBDD R'!$F$5,'BBDD R'!$N$5,E106='BBDD R'!$F$6,'BBDD R'!$N$6,E106='BBDD R'!$F$7,'BBDD R'!$N$7),"")</f>
        <v/>
      </c>
      <c r="V106" s="944" t="str">
        <f>IFERROR(IFS(E106='BBDD R'!$F$2,'BBDD R'!$O$2,E106='BBDD R'!$F$3,'BBDD R'!$O$3,E106='BBDD R'!$F$4,'BBDD R'!$O$4,E106='BBDD R'!$F$5,'BBDD R'!$O$5,E106='BBDD R'!$F$6,'BBDD R'!$O$6,E106='BBDD R'!$F$7,'BBDD R'!$O$7),"")</f>
        <v/>
      </c>
      <c r="W106" s="946" t="str">
        <f>IFERROR(IFS(E106='BBDD R'!$F$2,'BBDD R'!$P$2,E106='BBDD R'!$F$3,'BBDD R'!$P$3,E106='BBDD R'!$F$4,'BBDD R'!$P$4,E106='BBDD R'!$F$5,'BBDD R'!$P$5,E106='BBDD R'!$F$6,'BBDD R'!$P$6,E106='BBDD R'!$F$7,'BBDD R'!$P$7),"")</f>
        <v/>
      </c>
      <c r="X106" s="944" t="str">
        <f>IFERROR(IFS(E106='BBDD R'!$F$2,'BBDD R'!$Q$2,E106='BBDD R'!$F$3,'BBDD R'!$Q$3,E106='BBDD R'!$F$4,'BBDD R'!$Q$4,E106='BBDD R'!$F$5,'BBDD R'!$Q$5,E106='BBDD R'!$F$6,'BBDD R'!$Q$6,E106='BBDD R'!$F$7,'BBDD R'!$Q$7),"")</f>
        <v/>
      </c>
      <c r="Y106" s="944" t="str">
        <f>IFERROR(IFS(E106='BBDD R'!$F$2,'BBDD R'!$R$2,E106='BBDD R'!$F$3,'BBDD R'!$R$3,E106='BBDD R'!$F$4,'BBDD R'!$R$4,E106='BBDD R'!$F$5,'BBDD R'!$R$5,E106='BBDD R'!$F$6,'BBDD R'!$R$6,E106='BBDD R'!$F$7,'BBDD R'!$R$7),"")</f>
        <v/>
      </c>
      <c r="Z106" s="944" t="str">
        <f t="array" ref="Z106">IFERROR(ifs(AND(M106="Gasolina",O106="Vehículo Liviano (Sedán, Compacto)"),1
,AND(M106="Gasolina",O106="Vehículo Liviano (SUV, Jeep, Station Wagon)"),2
,AND(M106="Gasolina",O106="Utilitario, Furgón"),3
,AND(M106="Gasolina",O106="Camioneta 4x2"),4
,AND(M106="Gasolina",O106="Camioneta 4x4"),5
,AND(M106="Gasolina",O106="Camión liviano (hasta 3.5 ton)"),6
,AND(M106="Gasolina",O106="Camión mediano"),7
,AND(M106="Gasolina",O106="Camión pesado"),8
,AND(M106="Gasolina",O106="Maquinaria"),9
,AND(M106="Gasolina",O106="Otro (especifique): "),10
,AND(M106="Diesel",O106="Vehículo Liviano (Sedán, Compacto)"),11
,AND(M106="Diesel",O106="Vehículo Liviano (SUV, Jeep, Station Wagon)"),12
,AND(M106="Diesel",O106="Utilitario, Furgón"),13
,AND(M106="Diesel",O106="Camioneta 4x2"),14
,AND(M106="Diesel",O106="Camioneta 4x4"),15
,AND(M106="Diesel",O106="Camión liviano (hasta 3.5 ton)"),16
,AND(M106="Diesel",O106="Camión mediano"),17
,AND(M106="Diesel",O106="Camión pesado"),18
,AND(M106="Diesel",O106="Maquinaria"),19
,AND(M106="Diesel",O106="Otro (especifique): "),20
,O106="Selecciona...",21),"")</f>
        <v/>
      </c>
      <c r="AA106" s="947" t="str">
        <f>IFERROR((ifs(Z106=1,Data!$D$100,Z106=2,Data!$D$101,Z106=3,Data!$D$102,Z106=4,Data!$D$103,Z106=5,Data!$D$104,Z106=6,Data!$D$105,Z106=7,Data!$D$106,Z106=8,Data!$D$107,Z106=9,Data!$D$108,Z106=10,Data!$D$109,Z106=11,Data!$D$110,Z106=12,Data!$D$111,Z106=13,Data!$D$112,Z106=14,Data!$D$113,Z106=15,Data!$D$114,Z106=16,Data!$D$115,Z106=17,Data!$D$116,Z106=18,Data!$D$117,Z106=19,Data!$D$118,Z106=20,Data!$D$119,Z106=21,Data!$D$120,Z106=0,Data!$D$121))*K106,"")</f>
        <v/>
      </c>
      <c r="AB106" s="947" t="str">
        <f>IFERROR((ifs(Z106=1,Data!$E$100,Z106=2,Data!$E$101,Z106=3,Data!$E$102,Z106=4,Data!$E$103,Z106=5,Data!$E$104,Z106=6,Data!$E$105,Z106=7,Data!$E$106,Z106=8,Data!$E$107,Z106=9,Data!$E$108,Z106=10,Data!$E$109,Z106=11,Data!$E$110,Z106=12,Data!$E$111,Z106=13,Data!$E$112,Z106=14,Data!$E$113,Z106=15,Data!$E$114,Z106=16,Data!$E$115,Z106=17,Data!$E$116,Z106=18,Data!$E$117,Z106=19,Data!$E$118,Z106=20,Data!$E$119,Z106=21,Data!$E$120,Z106=0,Data!$E$121))*K106/1000,"")</f>
        <v/>
      </c>
      <c r="AC106" s="948" t="str">
        <f>IFERROR((ifs(
Z106=1,Data!$G$100,
Z106=2,Data!$G$101,
Z106=3,Data!$G$102,
Z106=4,Data!$G$103,
Z106=5,Data!$G$104,
Z106=6,Data!$G$105,
Z106=7,Data!$G$106,
Z106=8,Data!$G$107,
Z106=9,Data!$G$108,
Z106=10,Data!G$109,
Z106=11,Data!G$110,
Z106=12,Data!G$111,
Z106=13,Data!$G$112,
Z106=14,Data!$G$113,
Z106=15,Data!$G$114,
Z106=16,Data!$G$115,
Z106=17,Data!$G$116,
Z106=18,Data!$G$117,
Z106=19,Data!$G$118,
Z106=20,Data!$G$119,
Z106=21,Data!$G$120,
Z106=0,Data!$G$121))
*K106/1000,"")</f>
        <v/>
      </c>
      <c r="AD106" s="949" t="str">
        <f>IFERROR((ifs(
Z106=1,Data!$H$100,
Z106=2,Data!$H$101,
Z106=3,Data!$H$102,
Z106=4,Data!$H$103,
Z106=5,Data!$H$104,
Z106=6,Data!$H$105,
Z106=7,Data!$H$106,
Z106=8,Data!$H$107,
Z106=9,Data!$H$108,
Z106=10,Data!H$109,
Z106=11,Data!H$110,
Z106=12,Data!H$111,
Z106=13,Data!$H$112,
Z106=14,Data!$H$113,
Z106=15,Data!$H$114,
Z106=16,Data!$H$115,
Z106=17,Data!$H$116,
Z106=18,Data!$H$117,
Z106=19,Data!$H$118,
Z106=20,Data!$H$119,
Z106=21,Data!$H$120,
Z106=0,Data!$H$121))*K106/1000,"")</f>
        <v/>
      </c>
      <c r="AE106" s="948" t="str">
        <f>IFERROR((ifs(
Z106=1,Data!$I$100,
Z106=2,Data!$I$101,
Z106=3,Data!$I$102,
Z106=4,Data!$I$103,
Z106=5,Data!$I$104,
Z106=6,Data!$I$105,
Z106=7,Data!$I$106,
Z106=8,Data!$I$107,
Z106=9,Data!$I$108,
Z106=10,Data!I$109,
Z106=11,Data!I$110,
Z106=12,Data!I$111,
Z106=13,Data!$I$112,
Z106=14,Data!$I$113,
Z106=15,Data!$I$114,
Z106=16,Data!$I$115,
Z106=17,Data!$I$116,
Z106=18,Data!$I$117,
Z106=19,Data!$I$118,
Z106=20,Data!$I$119,
Z106=21,Data!$I$120,
Z106=0,Data!$I$121)*K106/1000),"")</f>
        <v/>
      </c>
      <c r="AF106" s="947" t="str">
        <f>IFERROR((ifs(
Z106=1,Data!$J$100,
Z106=2,Data!$J$101,
Z106=3,Data!$J$102,
Z106=4,Data!$J$103,
Z106=5,Data!$J$104,
Z106=6,Data!$J$105,
Z106=7,Data!$J$106,
Z106=8,Data!$J$107,
Z106=9,Data!$J$108,
Z106=10,Data!J$109,
Z106=11,Data!J$110,
Z106=12,Data!J$111,
Z106=13,Data!J$112,
Z106=14,Data!$J$113,
Z106=15,Data!$J$114,
Z106=16,Data!$J$115,
Z106=17,Data!$J$116,
Z106=18,Data!$J$117,
Z106=19,Data!$J$118,
Z106=20,Data!$J$119,
Z106=21,Data!$J$120,
Z106=0,Data!$J$121)*K106),"")</f>
        <v/>
      </c>
      <c r="AG106" s="947" t="str">
        <f>IFERROR((ifs(
Z106=1,Data!$K$100,
Z106=2,Data!$K$101,
Z106=3,Data!$K$102,
Z106=4,Data!$K$103,
Z106=5,Data!$K$104,
Z106=6,Data!$K$105,
Z106=7,Data!$K$106,
Z106=8,Data!$K$107,
Z106=9,Data!$K$108,
Z106=10,Data!K$109,
Z106=11,Data!K$110,
Z106=12,Data!K$111,
Z106=13,Data!$K$112,
Z106=14,Data!$K$113,
Z106=15,Data!$K$114,
Z106=16,Data!$K$115,
Z106=17,Data!$K$116,
Z106=18,Data!$K$117,
Z106=19,Data!$K$118,
Z106=20,Data!$K$119,
Z106=21,Data!$K$120,
Z106=0,Data!$K$121)*K106),"")</f>
        <v/>
      </c>
      <c r="AH106" s="947" t="str">
        <f>IFERROR((ifs(
Z106=1,Data!$L$100,
Z106=2,Data!$L$101,
Z106=3,Data!$L$102,
Z106=4,Data!$L$103,
Z106=5,Data!$L$104,
Z106=6,Data!$L$105,
Z106=7,Data!$L$106,
Z106=8,Data!$L$107,
Z106=9,Data!$L$108,
Z106=10,Data!L$109,
Z106=11,Data!L$110,
Z106=12,Data!L$111,
Z106=13,Data!$L$112,
Z106=14,Data!$L$113,
Z106=15,Data!$L$114,
Z106=16,Data!$L$115,
Z106=17,Data!$L$116,
Z106=18,Data!$L$117,
Z106=19,Data!$L$118,
Z106=20,Data!$L$119,
Z106=21,Data!$L$120,
Z106=0,Data!$L$121)*K106),"")</f>
        <v/>
      </c>
      <c r="AI106" s="950" t="str">
        <f>'Registro Veh'!J118</f>
        <v/>
      </c>
      <c r="AJ106" s="950" t="str">
        <f>'Registro Veh'!M118</f>
        <v/>
      </c>
      <c r="AK106" s="951"/>
      <c r="AL106" s="951"/>
      <c r="AM106" s="951"/>
      <c r="AN106" s="951"/>
    </row>
    <row r="107">
      <c r="A107" s="941" t="str">
        <f>'Registro Veh'!B118</f>
        <v/>
      </c>
      <c r="B107" s="941" t="str">
        <f>Equipo!$F$2</f>
        <v>4.0</v>
      </c>
      <c r="C107" s="941" t="str">
        <f>Equipo!$E$14</f>
        <v/>
      </c>
      <c r="D107" s="941" t="str">
        <f>Equipo!$E$10</f>
        <v/>
      </c>
      <c r="E107" s="941" t="str">
        <f>'Registro Veh'!C118</f>
        <v/>
      </c>
      <c r="F107" s="941" t="str">
        <f>'Registro Veh'!D118</f>
        <v/>
      </c>
      <c r="G107" s="941" t="str">
        <f>'Registro Veh'!E118</f>
        <v/>
      </c>
      <c r="H107" s="941" t="str">
        <f>'Registro Veh'!F118</f>
        <v/>
      </c>
      <c r="I107" s="942" t="str">
        <f>'Registro Veh'!G118</f>
        <v/>
      </c>
      <c r="J107" s="942" t="str">
        <f>'Registro Veh'!I118</f>
        <v/>
      </c>
      <c r="K107" s="942" t="str">
        <f>'Registro Veh'!K118</f>
        <v/>
      </c>
      <c r="L107" s="942" t="str">
        <f>'Registro Veh'!L118</f>
        <v/>
      </c>
      <c r="M107" s="942" t="str">
        <f>'Registro Veh'!N118</f>
        <v/>
      </c>
      <c r="N107" s="943" t="str">
        <f>IFERROR(IFS(E107='BBDD R'!$F$2,'BBDD R'!$G$2,E107='BBDD R'!$F$3,'BBDD R'!$G$3,E107='BBDD R'!$F$4,'BBDD R'!$G$4,E107='BBDD R'!$F$5,'BBDD R'!$G$5,E107='BBDD R'!$F$6,'BBDD R'!$G$6,E107='BBDD R'!$F$7,'BBDD R'!$G$7),"")</f>
        <v/>
      </c>
      <c r="O107" s="943" t="str">
        <f>IFERROR(IFS(E107='BBDD R'!$F$2,'BBDD R'!$H$2,E107='BBDD R'!$F$3,'BBDD R'!$H$3,E107='BBDD R'!$F$4,'BBDD R'!$H$4,E107='BBDD R'!$F$5,'BBDD R'!$H$5,E107='BBDD R'!$F$6,'BBDD R'!$H$6,E107='BBDD R'!$F$7,'BBDD R'!$H$7),"")</f>
        <v/>
      </c>
      <c r="P107" s="944" t="str">
        <f>IFERROR(IFS(E107='BBDD R'!$F$2,'BBDD R'!$I$2,E107='BBDD R'!$F$3,'BBDD R'!$I$3,E107='BBDD R'!$F$4,'BBDD R'!$I$4,E107='BBDD R'!$F$5,'BBDD R'!$I$5,E107='BBDD R'!$F$6,'BBDD R'!$I$6,E107='BBDD R'!$F$7,'BBDD R'!$I$7),"")</f>
        <v/>
      </c>
      <c r="Q107" s="945" t="str">
        <f>IFERROR(IFS(E107='BBDD R'!$F$2,'BBDD R'!$J$2,E107='BBDD R'!$F$3,'BBDD R'!$J$3,E107='BBDD R'!$F$4,'BBDD R'!$J$4,E107='BBDD R'!$F$5,'BBDD R'!$J$5,E107='BBDD R'!$F$6,'BBDD R'!$J$6,E107='BBDD R'!$F$7,'BBDD R'!$J$7))</f>
        <v/>
      </c>
      <c r="R107" s="945" t="str">
        <f>IFERROR(IFS(E107='BBDD R'!$F$2,'BBDD R'!$K$2,E107='BBDD R'!$F$3,'BBDD R'!$K$3,E107='BBDD R'!$F$4,'BBDD R'!$K$4,E107='BBDD R'!$F$5,'BBDD R'!$K$5,E107='BBDD R'!$F$6,'BBDD R'!$K$6,E107='BBDD R'!$F$7,'BBDD R'!$K$7),"")</f>
        <v/>
      </c>
      <c r="S107" s="944" t="str">
        <f>IFERROR(IFS(E107='BBDD R'!$F$2,'BBDD R'!$L$2,E107='BBDD R'!$F$3,'BBDD R'!$L$3,E107='BBDD R'!$F$4,'BBDD R'!$L$4,E107='BBDD R'!$F$5,'BBDD R'!$L$5,E107='BBDD R'!$F$6,'BBDD R'!$L$6,E107='BBDD R'!$F$7,'BBDD R'!$L$7),"")</f>
        <v/>
      </c>
      <c r="T107" s="944" t="str">
        <f>IFERROR(IFS(E107='BBDD R'!$F$2,'BBDD R'!$M$2,E107='BBDD R'!$F$3,'BBDD R'!$M$3,E107='BBDD R'!$F$4,'BBDD R'!$M$4,E107='BBDD R'!$F$5,'BBDD R'!$M$5,E107='BBDD R'!$F$6,'BBDD R'!$M$6,E107='BBDD R'!$F$7,'BBDD R'!$M$7),"")</f>
        <v/>
      </c>
      <c r="U107" s="944" t="str">
        <f>IFERROR(IFS(E107='BBDD R'!$F$2,'BBDD R'!$N$2,E107='BBDD R'!$F$3,'BBDD R'!$N$3,E107='BBDD R'!$F$4,'BBDD R'!$N$4,E107='BBDD R'!$F$5,'BBDD R'!$N$5,E107='BBDD R'!$F$6,'BBDD R'!$N$6,E107='BBDD R'!$F$7,'BBDD R'!$N$7),"")</f>
        <v/>
      </c>
      <c r="V107" s="944" t="str">
        <f>IFERROR(IFS(E107='BBDD R'!$F$2,'BBDD R'!$O$2,E107='BBDD R'!$F$3,'BBDD R'!$O$3,E107='BBDD R'!$F$4,'BBDD R'!$O$4,E107='BBDD R'!$F$5,'BBDD R'!$O$5,E107='BBDD R'!$F$6,'BBDD R'!$O$6,E107='BBDD R'!$F$7,'BBDD R'!$O$7),"")</f>
        <v/>
      </c>
      <c r="W107" s="946" t="str">
        <f>IFERROR(IFS(E107='BBDD R'!$F$2,'BBDD R'!$P$2,E107='BBDD R'!$F$3,'BBDD R'!$P$3,E107='BBDD R'!$F$4,'BBDD R'!$P$4,E107='BBDD R'!$F$5,'BBDD R'!$P$5,E107='BBDD R'!$F$6,'BBDD R'!$P$6,E107='BBDD R'!$F$7,'BBDD R'!$P$7),"")</f>
        <v/>
      </c>
      <c r="X107" s="944" t="str">
        <f>IFERROR(IFS(E107='BBDD R'!$F$2,'BBDD R'!$Q$2,E107='BBDD R'!$F$3,'BBDD R'!$Q$3,E107='BBDD R'!$F$4,'BBDD R'!$Q$4,E107='BBDD R'!$F$5,'BBDD R'!$Q$5,E107='BBDD R'!$F$6,'BBDD R'!$Q$6,E107='BBDD R'!$F$7,'BBDD R'!$Q$7),"")</f>
        <v/>
      </c>
      <c r="Y107" s="944" t="str">
        <f>IFERROR(IFS(E107='BBDD R'!$F$2,'BBDD R'!$R$2,E107='BBDD R'!$F$3,'BBDD R'!$R$3,E107='BBDD R'!$F$4,'BBDD R'!$R$4,E107='BBDD R'!$F$5,'BBDD R'!$R$5,E107='BBDD R'!$F$6,'BBDD R'!$R$6,E107='BBDD R'!$F$7,'BBDD R'!$R$7),"")</f>
        <v/>
      </c>
      <c r="Z107" s="944" t="str">
        <f t="array" ref="Z107">IFERROR(ifs(AND(M107="Gasolina",O107="Vehículo Liviano (Sedán, Compacto)"),1
,AND(M107="Gasolina",O107="Vehículo Liviano (SUV, Jeep, Station Wagon)"),2
,AND(M107="Gasolina",O107="Utilitario, Furgón"),3
,AND(M107="Gasolina",O107="Camioneta 4x2"),4
,AND(M107="Gasolina",O107="Camioneta 4x4"),5
,AND(M107="Gasolina",O107="Camión liviano (hasta 3.5 ton)"),6
,AND(M107="Gasolina",O107="Camión mediano"),7
,AND(M107="Gasolina",O107="Camión pesado"),8
,AND(M107="Gasolina",O107="Maquinaria"),9
,AND(M107="Gasolina",O107="Otro (especifique): "),10
,AND(M107="Diesel",O107="Vehículo Liviano (Sedán, Compacto)"),11
,AND(M107="Diesel",O107="Vehículo Liviano (SUV, Jeep, Station Wagon)"),12
,AND(M107="Diesel",O107="Utilitario, Furgón"),13
,AND(M107="Diesel",O107="Camioneta 4x2"),14
,AND(M107="Diesel",O107="Camioneta 4x4"),15
,AND(M107="Diesel",O107="Camión liviano (hasta 3.5 ton)"),16
,AND(M107="Diesel",O107="Camión mediano"),17
,AND(M107="Diesel",O107="Camión pesado"),18
,AND(M107="Diesel",O107="Maquinaria"),19
,AND(M107="Diesel",O107="Otro (especifique): "),20
,O107="Selecciona...",21),"")</f>
        <v/>
      </c>
      <c r="AA107" s="947" t="str">
        <f>IFERROR((ifs(Z107=1,Data!$D$100,Z107=2,Data!$D$101,Z107=3,Data!$D$102,Z107=4,Data!$D$103,Z107=5,Data!$D$104,Z107=6,Data!$D$105,Z107=7,Data!$D$106,Z107=8,Data!$D$107,Z107=9,Data!$D$108,Z107=10,Data!$D$109,Z107=11,Data!$D$110,Z107=12,Data!$D$111,Z107=13,Data!$D$112,Z107=14,Data!$D$113,Z107=15,Data!$D$114,Z107=16,Data!$D$115,Z107=17,Data!$D$116,Z107=18,Data!$D$117,Z107=19,Data!$D$118,Z107=20,Data!$D$119,Z107=21,Data!$D$120,Z107=0,Data!$D$121))*K107,"")</f>
        <v/>
      </c>
      <c r="AB107" s="947" t="str">
        <f>IFERROR((ifs(Z107=1,Data!$E$100,Z107=2,Data!$E$101,Z107=3,Data!$E$102,Z107=4,Data!$E$103,Z107=5,Data!$E$104,Z107=6,Data!$E$105,Z107=7,Data!$E$106,Z107=8,Data!$E$107,Z107=9,Data!$E$108,Z107=10,Data!$E$109,Z107=11,Data!$E$110,Z107=12,Data!$E$111,Z107=13,Data!$E$112,Z107=14,Data!$E$113,Z107=15,Data!$E$114,Z107=16,Data!$E$115,Z107=17,Data!$E$116,Z107=18,Data!$E$117,Z107=19,Data!$E$118,Z107=20,Data!$E$119,Z107=21,Data!$E$120,Z107=0,Data!$E$121))*K107/1000,"")</f>
        <v/>
      </c>
      <c r="AC107" s="948" t="str">
        <f>IFERROR((ifs(
Z107=1,Data!$G$100,
Z107=2,Data!$G$101,
Z107=3,Data!$G$102,
Z107=4,Data!$G$103,
Z107=5,Data!$G$104,
Z107=6,Data!$G$105,
Z107=7,Data!$G$106,
Z107=8,Data!$G$107,
Z107=9,Data!$G$108,
Z107=10,Data!G$109,
Z107=11,Data!G$110,
Z107=12,Data!G$111,
Z107=13,Data!$G$112,
Z107=14,Data!$G$113,
Z107=15,Data!$G$114,
Z107=16,Data!$G$115,
Z107=17,Data!$G$116,
Z107=18,Data!$G$117,
Z107=19,Data!$G$118,
Z107=20,Data!$G$119,
Z107=21,Data!$G$120,
Z107=0,Data!$G$121))
*K107/1000,"")</f>
        <v/>
      </c>
      <c r="AD107" s="949" t="str">
        <f>IFERROR((ifs(
Z107=1,Data!$H$100,
Z107=2,Data!$H$101,
Z107=3,Data!$H$102,
Z107=4,Data!$H$103,
Z107=5,Data!$H$104,
Z107=6,Data!$H$105,
Z107=7,Data!$H$106,
Z107=8,Data!$H$107,
Z107=9,Data!$H$108,
Z107=10,Data!H$109,
Z107=11,Data!H$110,
Z107=12,Data!H$111,
Z107=13,Data!$H$112,
Z107=14,Data!$H$113,
Z107=15,Data!$H$114,
Z107=16,Data!$H$115,
Z107=17,Data!$H$116,
Z107=18,Data!$H$117,
Z107=19,Data!$H$118,
Z107=20,Data!$H$119,
Z107=21,Data!$H$120,
Z107=0,Data!$H$121))*K107/1000,"")</f>
        <v/>
      </c>
      <c r="AE107" s="948" t="str">
        <f>IFERROR((ifs(
Z107=1,Data!$I$100,
Z107=2,Data!$I$101,
Z107=3,Data!$I$102,
Z107=4,Data!$I$103,
Z107=5,Data!$I$104,
Z107=6,Data!$I$105,
Z107=7,Data!$I$106,
Z107=8,Data!$I$107,
Z107=9,Data!$I$108,
Z107=10,Data!I$109,
Z107=11,Data!I$110,
Z107=12,Data!I$111,
Z107=13,Data!$I$112,
Z107=14,Data!$I$113,
Z107=15,Data!$I$114,
Z107=16,Data!$I$115,
Z107=17,Data!$I$116,
Z107=18,Data!$I$117,
Z107=19,Data!$I$118,
Z107=20,Data!$I$119,
Z107=21,Data!$I$120,
Z107=0,Data!$I$121)*K107/1000),"")</f>
        <v/>
      </c>
      <c r="AF107" s="947" t="str">
        <f>IFERROR((ifs(
Z107=1,Data!$J$100,
Z107=2,Data!$J$101,
Z107=3,Data!$J$102,
Z107=4,Data!$J$103,
Z107=5,Data!$J$104,
Z107=6,Data!$J$105,
Z107=7,Data!$J$106,
Z107=8,Data!$J$107,
Z107=9,Data!$J$108,
Z107=10,Data!J$109,
Z107=11,Data!J$110,
Z107=12,Data!J$111,
Z107=13,Data!J$112,
Z107=14,Data!$J$113,
Z107=15,Data!$J$114,
Z107=16,Data!$J$115,
Z107=17,Data!$J$116,
Z107=18,Data!$J$117,
Z107=19,Data!$J$118,
Z107=20,Data!$J$119,
Z107=21,Data!$J$120,
Z107=0,Data!$J$121)*K107),"")</f>
        <v/>
      </c>
      <c r="AG107" s="947" t="str">
        <f>IFERROR((ifs(
Z107=1,Data!$K$100,
Z107=2,Data!$K$101,
Z107=3,Data!$K$102,
Z107=4,Data!$K$103,
Z107=5,Data!$K$104,
Z107=6,Data!$K$105,
Z107=7,Data!$K$106,
Z107=8,Data!$K$107,
Z107=9,Data!$K$108,
Z107=10,Data!K$109,
Z107=11,Data!K$110,
Z107=12,Data!K$111,
Z107=13,Data!$K$112,
Z107=14,Data!$K$113,
Z107=15,Data!$K$114,
Z107=16,Data!$K$115,
Z107=17,Data!$K$116,
Z107=18,Data!$K$117,
Z107=19,Data!$K$118,
Z107=20,Data!$K$119,
Z107=21,Data!$K$120,
Z107=0,Data!$K$121)*K107),"")</f>
        <v/>
      </c>
      <c r="AH107" s="947" t="str">
        <f>IFERROR((ifs(
Z107=1,Data!$L$100,
Z107=2,Data!$L$101,
Z107=3,Data!$L$102,
Z107=4,Data!$L$103,
Z107=5,Data!$L$104,
Z107=6,Data!$L$105,
Z107=7,Data!$L$106,
Z107=8,Data!$L$107,
Z107=9,Data!$L$108,
Z107=10,Data!L$109,
Z107=11,Data!L$110,
Z107=12,Data!L$111,
Z107=13,Data!$L$112,
Z107=14,Data!$L$113,
Z107=15,Data!$L$114,
Z107=16,Data!$L$115,
Z107=17,Data!$L$116,
Z107=18,Data!$L$117,
Z107=19,Data!$L$118,
Z107=20,Data!$L$119,
Z107=21,Data!$L$120,
Z107=0,Data!$L$121)*K107),"")</f>
        <v/>
      </c>
      <c r="AI107" s="950" t="str">
        <f>'Registro Veh'!J119</f>
        <v/>
      </c>
      <c r="AJ107" s="950" t="str">
        <f>'Registro Veh'!M119</f>
        <v/>
      </c>
      <c r="AK107" s="951"/>
      <c r="AL107" s="951"/>
      <c r="AM107" s="951"/>
      <c r="AN107" s="951"/>
    </row>
    <row r="108">
      <c r="A108" s="941" t="str">
        <f>'Registro Veh'!B119</f>
        <v/>
      </c>
      <c r="B108" s="941" t="str">
        <f>Equipo!$F$2</f>
        <v>4.0</v>
      </c>
      <c r="C108" s="941" t="str">
        <f>Equipo!$E$14</f>
        <v/>
      </c>
      <c r="D108" s="941" t="str">
        <f>Equipo!$E$10</f>
        <v/>
      </c>
      <c r="E108" s="941" t="str">
        <f>'Registro Veh'!C119</f>
        <v/>
      </c>
      <c r="F108" s="941" t="str">
        <f>'Registro Veh'!D119</f>
        <v/>
      </c>
      <c r="G108" s="941" t="str">
        <f>'Registro Veh'!E119</f>
        <v/>
      </c>
      <c r="H108" s="941" t="str">
        <f>'Registro Veh'!F119</f>
        <v/>
      </c>
      <c r="I108" s="942" t="str">
        <f>'Registro Veh'!G119</f>
        <v/>
      </c>
      <c r="J108" s="942" t="str">
        <f>'Registro Veh'!I119</f>
        <v/>
      </c>
      <c r="K108" s="942" t="str">
        <f>'Registro Veh'!K119</f>
        <v/>
      </c>
      <c r="L108" s="942" t="str">
        <f>'Registro Veh'!L119</f>
        <v/>
      </c>
      <c r="M108" s="942" t="str">
        <f>'Registro Veh'!N119</f>
        <v/>
      </c>
      <c r="N108" s="943" t="str">
        <f>IFERROR(IFS(E108='BBDD R'!$F$2,'BBDD R'!$G$2,E108='BBDD R'!$F$3,'BBDD R'!$G$3,E108='BBDD R'!$F$4,'BBDD R'!$G$4,E108='BBDD R'!$F$5,'BBDD R'!$G$5,E108='BBDD R'!$F$6,'BBDD R'!$G$6,E108='BBDD R'!$F$7,'BBDD R'!$G$7),"")</f>
        <v/>
      </c>
      <c r="O108" s="943" t="str">
        <f>IFERROR(IFS(E108='BBDD R'!$F$2,'BBDD R'!$H$2,E108='BBDD R'!$F$3,'BBDD R'!$H$3,E108='BBDD R'!$F$4,'BBDD R'!$H$4,E108='BBDD R'!$F$5,'BBDD R'!$H$5,E108='BBDD R'!$F$6,'BBDD R'!$H$6,E108='BBDD R'!$F$7,'BBDD R'!$H$7),"")</f>
        <v/>
      </c>
      <c r="P108" s="944" t="str">
        <f>IFERROR(IFS(E108='BBDD R'!$F$2,'BBDD R'!$I$2,E108='BBDD R'!$F$3,'BBDD R'!$I$3,E108='BBDD R'!$F$4,'BBDD R'!$I$4,E108='BBDD R'!$F$5,'BBDD R'!$I$5,E108='BBDD R'!$F$6,'BBDD R'!$I$6,E108='BBDD R'!$F$7,'BBDD R'!$I$7),"")</f>
        <v/>
      </c>
      <c r="Q108" s="945" t="str">
        <f>IFERROR(IFS(E108='BBDD R'!$F$2,'BBDD R'!$J$2,E108='BBDD R'!$F$3,'BBDD R'!$J$3,E108='BBDD R'!$F$4,'BBDD R'!$J$4,E108='BBDD R'!$F$5,'BBDD R'!$J$5,E108='BBDD R'!$F$6,'BBDD R'!$J$6,E108='BBDD R'!$F$7,'BBDD R'!$J$7))</f>
        <v/>
      </c>
      <c r="R108" s="945" t="str">
        <f>IFERROR(IFS(E108='BBDD R'!$F$2,'BBDD R'!$K$2,E108='BBDD R'!$F$3,'BBDD R'!$K$3,E108='BBDD R'!$F$4,'BBDD R'!$K$4,E108='BBDD R'!$F$5,'BBDD R'!$K$5,E108='BBDD R'!$F$6,'BBDD R'!$K$6,E108='BBDD R'!$F$7,'BBDD R'!$K$7),"")</f>
        <v/>
      </c>
      <c r="S108" s="944" t="str">
        <f>IFERROR(IFS(E108='BBDD R'!$F$2,'BBDD R'!$L$2,E108='BBDD R'!$F$3,'BBDD R'!$L$3,E108='BBDD R'!$F$4,'BBDD R'!$L$4,E108='BBDD R'!$F$5,'BBDD R'!$L$5,E108='BBDD R'!$F$6,'BBDD R'!$L$6,E108='BBDD R'!$F$7,'BBDD R'!$L$7),"")</f>
        <v/>
      </c>
      <c r="T108" s="944" t="str">
        <f>IFERROR(IFS(E108='BBDD R'!$F$2,'BBDD R'!$M$2,E108='BBDD R'!$F$3,'BBDD R'!$M$3,E108='BBDD R'!$F$4,'BBDD R'!$M$4,E108='BBDD R'!$F$5,'BBDD R'!$M$5,E108='BBDD R'!$F$6,'BBDD R'!$M$6,E108='BBDD R'!$F$7,'BBDD R'!$M$7),"")</f>
        <v/>
      </c>
      <c r="U108" s="944" t="str">
        <f>IFERROR(IFS(E108='BBDD R'!$F$2,'BBDD R'!$N$2,E108='BBDD R'!$F$3,'BBDD R'!$N$3,E108='BBDD R'!$F$4,'BBDD R'!$N$4,E108='BBDD R'!$F$5,'BBDD R'!$N$5,E108='BBDD R'!$F$6,'BBDD R'!$N$6,E108='BBDD R'!$F$7,'BBDD R'!$N$7),"")</f>
        <v/>
      </c>
      <c r="V108" s="944" t="str">
        <f>IFERROR(IFS(E108='BBDD R'!$F$2,'BBDD R'!$O$2,E108='BBDD R'!$F$3,'BBDD R'!$O$3,E108='BBDD R'!$F$4,'BBDD R'!$O$4,E108='BBDD R'!$F$5,'BBDD R'!$O$5,E108='BBDD R'!$F$6,'BBDD R'!$O$6,E108='BBDD R'!$F$7,'BBDD R'!$O$7),"")</f>
        <v/>
      </c>
      <c r="W108" s="946" t="str">
        <f>IFERROR(IFS(E108='BBDD R'!$F$2,'BBDD R'!$P$2,E108='BBDD R'!$F$3,'BBDD R'!$P$3,E108='BBDD R'!$F$4,'BBDD R'!$P$4,E108='BBDD R'!$F$5,'BBDD R'!$P$5,E108='BBDD R'!$F$6,'BBDD R'!$P$6,E108='BBDD R'!$F$7,'BBDD R'!$P$7),"")</f>
        <v/>
      </c>
      <c r="X108" s="944" t="str">
        <f>IFERROR(IFS(E108='BBDD R'!$F$2,'BBDD R'!$Q$2,E108='BBDD R'!$F$3,'BBDD R'!$Q$3,E108='BBDD R'!$F$4,'BBDD R'!$Q$4,E108='BBDD R'!$F$5,'BBDD R'!$Q$5,E108='BBDD R'!$F$6,'BBDD R'!$Q$6,E108='BBDD R'!$F$7,'BBDD R'!$Q$7),"")</f>
        <v/>
      </c>
      <c r="Y108" s="944" t="str">
        <f>IFERROR(IFS(E108='BBDD R'!$F$2,'BBDD R'!$R$2,E108='BBDD R'!$F$3,'BBDD R'!$R$3,E108='BBDD R'!$F$4,'BBDD R'!$R$4,E108='BBDD R'!$F$5,'BBDD R'!$R$5,E108='BBDD R'!$F$6,'BBDD R'!$R$6,E108='BBDD R'!$F$7,'BBDD R'!$R$7),"")</f>
        <v/>
      </c>
      <c r="Z108" s="944" t="str">
        <f t="array" ref="Z108">IFERROR(ifs(AND(M108="Gasolina",O108="Vehículo Liviano (Sedán, Compacto)"),1
,AND(M108="Gasolina",O108="Vehículo Liviano (SUV, Jeep, Station Wagon)"),2
,AND(M108="Gasolina",O108="Utilitario, Furgón"),3
,AND(M108="Gasolina",O108="Camioneta 4x2"),4
,AND(M108="Gasolina",O108="Camioneta 4x4"),5
,AND(M108="Gasolina",O108="Camión liviano (hasta 3.5 ton)"),6
,AND(M108="Gasolina",O108="Camión mediano"),7
,AND(M108="Gasolina",O108="Camión pesado"),8
,AND(M108="Gasolina",O108="Maquinaria"),9
,AND(M108="Gasolina",O108="Otro (especifique): "),10
,AND(M108="Diesel",O108="Vehículo Liviano (Sedán, Compacto)"),11
,AND(M108="Diesel",O108="Vehículo Liviano (SUV, Jeep, Station Wagon)"),12
,AND(M108="Diesel",O108="Utilitario, Furgón"),13
,AND(M108="Diesel",O108="Camioneta 4x2"),14
,AND(M108="Diesel",O108="Camioneta 4x4"),15
,AND(M108="Diesel",O108="Camión liviano (hasta 3.5 ton)"),16
,AND(M108="Diesel",O108="Camión mediano"),17
,AND(M108="Diesel",O108="Camión pesado"),18
,AND(M108="Diesel",O108="Maquinaria"),19
,AND(M108="Diesel",O108="Otro (especifique): "),20
,O108="Selecciona...",21),"")</f>
        <v/>
      </c>
      <c r="AA108" s="947" t="str">
        <f>IFERROR((ifs(Z108=1,Data!$D$100,Z108=2,Data!$D$101,Z108=3,Data!$D$102,Z108=4,Data!$D$103,Z108=5,Data!$D$104,Z108=6,Data!$D$105,Z108=7,Data!$D$106,Z108=8,Data!$D$107,Z108=9,Data!$D$108,Z108=10,Data!$D$109,Z108=11,Data!$D$110,Z108=12,Data!$D$111,Z108=13,Data!$D$112,Z108=14,Data!$D$113,Z108=15,Data!$D$114,Z108=16,Data!$D$115,Z108=17,Data!$D$116,Z108=18,Data!$D$117,Z108=19,Data!$D$118,Z108=20,Data!$D$119,Z108=21,Data!$D$120,Z108=0,Data!$D$121))*K108,"")</f>
        <v/>
      </c>
      <c r="AB108" s="947" t="str">
        <f>IFERROR((ifs(Z108=1,Data!$E$100,Z108=2,Data!$E$101,Z108=3,Data!$E$102,Z108=4,Data!$E$103,Z108=5,Data!$E$104,Z108=6,Data!$E$105,Z108=7,Data!$E$106,Z108=8,Data!$E$107,Z108=9,Data!$E$108,Z108=10,Data!$E$109,Z108=11,Data!$E$110,Z108=12,Data!$E$111,Z108=13,Data!$E$112,Z108=14,Data!$E$113,Z108=15,Data!$E$114,Z108=16,Data!$E$115,Z108=17,Data!$E$116,Z108=18,Data!$E$117,Z108=19,Data!$E$118,Z108=20,Data!$E$119,Z108=21,Data!$E$120,Z108=0,Data!$E$121))*K108/1000,"")</f>
        <v/>
      </c>
      <c r="AC108" s="948" t="str">
        <f>IFERROR((ifs(
Z108=1,Data!$G$100,
Z108=2,Data!$G$101,
Z108=3,Data!$G$102,
Z108=4,Data!$G$103,
Z108=5,Data!$G$104,
Z108=6,Data!$G$105,
Z108=7,Data!$G$106,
Z108=8,Data!$G$107,
Z108=9,Data!$G$108,
Z108=10,Data!G$109,
Z108=11,Data!G$110,
Z108=12,Data!G$111,
Z108=13,Data!$G$112,
Z108=14,Data!$G$113,
Z108=15,Data!$G$114,
Z108=16,Data!$G$115,
Z108=17,Data!$G$116,
Z108=18,Data!$G$117,
Z108=19,Data!$G$118,
Z108=20,Data!$G$119,
Z108=21,Data!$G$120,
Z108=0,Data!$G$121))
*K108/1000,"")</f>
        <v/>
      </c>
      <c r="AD108" s="949" t="str">
        <f>IFERROR((ifs(
Z108=1,Data!$H$100,
Z108=2,Data!$H$101,
Z108=3,Data!$H$102,
Z108=4,Data!$H$103,
Z108=5,Data!$H$104,
Z108=6,Data!$H$105,
Z108=7,Data!$H$106,
Z108=8,Data!$H$107,
Z108=9,Data!$H$108,
Z108=10,Data!H$109,
Z108=11,Data!H$110,
Z108=12,Data!H$111,
Z108=13,Data!$H$112,
Z108=14,Data!$H$113,
Z108=15,Data!$H$114,
Z108=16,Data!$H$115,
Z108=17,Data!$H$116,
Z108=18,Data!$H$117,
Z108=19,Data!$H$118,
Z108=20,Data!$H$119,
Z108=21,Data!$H$120,
Z108=0,Data!$H$121))*K108/1000,"")</f>
        <v/>
      </c>
      <c r="AE108" s="948" t="str">
        <f>IFERROR((ifs(
Z108=1,Data!$I$100,
Z108=2,Data!$I$101,
Z108=3,Data!$I$102,
Z108=4,Data!$I$103,
Z108=5,Data!$I$104,
Z108=6,Data!$I$105,
Z108=7,Data!$I$106,
Z108=8,Data!$I$107,
Z108=9,Data!$I$108,
Z108=10,Data!I$109,
Z108=11,Data!I$110,
Z108=12,Data!I$111,
Z108=13,Data!$I$112,
Z108=14,Data!$I$113,
Z108=15,Data!$I$114,
Z108=16,Data!$I$115,
Z108=17,Data!$I$116,
Z108=18,Data!$I$117,
Z108=19,Data!$I$118,
Z108=20,Data!$I$119,
Z108=21,Data!$I$120,
Z108=0,Data!$I$121)*K108/1000),"")</f>
        <v/>
      </c>
      <c r="AF108" s="947" t="str">
        <f>IFERROR((ifs(
Z108=1,Data!$J$100,
Z108=2,Data!$J$101,
Z108=3,Data!$J$102,
Z108=4,Data!$J$103,
Z108=5,Data!$J$104,
Z108=6,Data!$J$105,
Z108=7,Data!$J$106,
Z108=8,Data!$J$107,
Z108=9,Data!$J$108,
Z108=10,Data!J$109,
Z108=11,Data!J$110,
Z108=12,Data!J$111,
Z108=13,Data!J$112,
Z108=14,Data!$J$113,
Z108=15,Data!$J$114,
Z108=16,Data!$J$115,
Z108=17,Data!$J$116,
Z108=18,Data!$J$117,
Z108=19,Data!$J$118,
Z108=20,Data!$J$119,
Z108=21,Data!$J$120,
Z108=0,Data!$J$121)*K108),"")</f>
        <v/>
      </c>
      <c r="AG108" s="947" t="str">
        <f>IFERROR((ifs(
Z108=1,Data!$K$100,
Z108=2,Data!$K$101,
Z108=3,Data!$K$102,
Z108=4,Data!$K$103,
Z108=5,Data!$K$104,
Z108=6,Data!$K$105,
Z108=7,Data!$K$106,
Z108=8,Data!$K$107,
Z108=9,Data!$K$108,
Z108=10,Data!K$109,
Z108=11,Data!K$110,
Z108=12,Data!K$111,
Z108=13,Data!$K$112,
Z108=14,Data!$K$113,
Z108=15,Data!$K$114,
Z108=16,Data!$K$115,
Z108=17,Data!$K$116,
Z108=18,Data!$K$117,
Z108=19,Data!$K$118,
Z108=20,Data!$K$119,
Z108=21,Data!$K$120,
Z108=0,Data!$K$121)*K108),"")</f>
        <v/>
      </c>
      <c r="AH108" s="947" t="str">
        <f>IFERROR((ifs(
Z108=1,Data!$L$100,
Z108=2,Data!$L$101,
Z108=3,Data!$L$102,
Z108=4,Data!$L$103,
Z108=5,Data!$L$104,
Z108=6,Data!$L$105,
Z108=7,Data!$L$106,
Z108=8,Data!$L$107,
Z108=9,Data!$L$108,
Z108=10,Data!L$109,
Z108=11,Data!L$110,
Z108=12,Data!L$111,
Z108=13,Data!$L$112,
Z108=14,Data!$L$113,
Z108=15,Data!$L$114,
Z108=16,Data!$L$115,
Z108=17,Data!$L$116,
Z108=18,Data!$L$117,
Z108=19,Data!$L$118,
Z108=20,Data!$L$119,
Z108=21,Data!$L$120,
Z108=0,Data!$L$121)*K108),"")</f>
        <v/>
      </c>
      <c r="AI108" s="950" t="str">
        <f>'Registro Veh'!J120</f>
        <v/>
      </c>
      <c r="AJ108" s="950" t="str">
        <f>'Registro Veh'!M120</f>
        <v/>
      </c>
      <c r="AK108" s="951"/>
      <c r="AL108" s="951"/>
      <c r="AM108" s="951"/>
      <c r="AN108" s="951"/>
    </row>
    <row r="109">
      <c r="A109" s="941" t="str">
        <f>'Registro Veh'!B120</f>
        <v/>
      </c>
      <c r="B109" s="941" t="str">
        <f>Equipo!$F$2</f>
        <v>4.0</v>
      </c>
      <c r="C109" s="941" t="str">
        <f>Equipo!$E$14</f>
        <v/>
      </c>
      <c r="D109" s="941" t="str">
        <f>Equipo!$E$10</f>
        <v/>
      </c>
      <c r="E109" s="941" t="str">
        <f>'Registro Veh'!C120</f>
        <v/>
      </c>
      <c r="F109" s="941" t="str">
        <f>'Registro Veh'!D120</f>
        <v/>
      </c>
      <c r="G109" s="941" t="str">
        <f>'Registro Veh'!E120</f>
        <v/>
      </c>
      <c r="H109" s="941" t="str">
        <f>'Registro Veh'!F120</f>
        <v/>
      </c>
      <c r="I109" s="942" t="str">
        <f>'Registro Veh'!G120</f>
        <v/>
      </c>
      <c r="J109" s="942" t="str">
        <f>'Registro Veh'!I120</f>
        <v/>
      </c>
      <c r="K109" s="942" t="str">
        <f>'Registro Veh'!K120</f>
        <v/>
      </c>
      <c r="L109" s="942" t="str">
        <f>'Registro Veh'!L120</f>
        <v/>
      </c>
      <c r="M109" s="942" t="str">
        <f>'Registro Veh'!N120</f>
        <v/>
      </c>
      <c r="N109" s="943" t="str">
        <f>IFERROR(IFS(E109='BBDD R'!$F$2,'BBDD R'!$G$2,E109='BBDD R'!$F$3,'BBDD R'!$G$3,E109='BBDD R'!$F$4,'BBDD R'!$G$4,E109='BBDD R'!$F$5,'BBDD R'!$G$5,E109='BBDD R'!$F$6,'BBDD R'!$G$6,E109='BBDD R'!$F$7,'BBDD R'!$G$7),"")</f>
        <v/>
      </c>
      <c r="O109" s="943" t="str">
        <f>IFERROR(IFS(E109='BBDD R'!$F$2,'BBDD R'!$H$2,E109='BBDD R'!$F$3,'BBDD R'!$H$3,E109='BBDD R'!$F$4,'BBDD R'!$H$4,E109='BBDD R'!$F$5,'BBDD R'!$H$5,E109='BBDD R'!$F$6,'BBDD R'!$H$6,E109='BBDD R'!$F$7,'BBDD R'!$H$7),"")</f>
        <v/>
      </c>
      <c r="P109" s="944" t="str">
        <f>IFERROR(IFS(E109='BBDD R'!$F$2,'BBDD R'!$I$2,E109='BBDD R'!$F$3,'BBDD R'!$I$3,E109='BBDD R'!$F$4,'BBDD R'!$I$4,E109='BBDD R'!$F$5,'BBDD R'!$I$5,E109='BBDD R'!$F$6,'BBDD R'!$I$6,E109='BBDD R'!$F$7,'BBDD R'!$I$7),"")</f>
        <v/>
      </c>
      <c r="Q109" s="945" t="str">
        <f>IFERROR(IFS(E109='BBDD R'!$F$2,'BBDD R'!$J$2,E109='BBDD R'!$F$3,'BBDD R'!$J$3,E109='BBDD R'!$F$4,'BBDD R'!$J$4,E109='BBDD R'!$F$5,'BBDD R'!$J$5,E109='BBDD R'!$F$6,'BBDD R'!$J$6,E109='BBDD R'!$F$7,'BBDD R'!$J$7))</f>
        <v/>
      </c>
      <c r="R109" s="945" t="str">
        <f>IFERROR(IFS(E109='BBDD R'!$F$2,'BBDD R'!$K$2,E109='BBDD R'!$F$3,'BBDD R'!$K$3,E109='BBDD R'!$F$4,'BBDD R'!$K$4,E109='BBDD R'!$F$5,'BBDD R'!$K$5,E109='BBDD R'!$F$6,'BBDD R'!$K$6,E109='BBDD R'!$F$7,'BBDD R'!$K$7),"")</f>
        <v/>
      </c>
      <c r="S109" s="944" t="str">
        <f>IFERROR(IFS(E109='BBDD R'!$F$2,'BBDD R'!$L$2,E109='BBDD R'!$F$3,'BBDD R'!$L$3,E109='BBDD R'!$F$4,'BBDD R'!$L$4,E109='BBDD R'!$F$5,'BBDD R'!$L$5,E109='BBDD R'!$F$6,'BBDD R'!$L$6,E109='BBDD R'!$F$7,'BBDD R'!$L$7),"")</f>
        <v/>
      </c>
      <c r="T109" s="944" t="str">
        <f>IFERROR(IFS(E109='BBDD R'!$F$2,'BBDD R'!$M$2,E109='BBDD R'!$F$3,'BBDD R'!$M$3,E109='BBDD R'!$F$4,'BBDD R'!$M$4,E109='BBDD R'!$F$5,'BBDD R'!$M$5,E109='BBDD R'!$F$6,'BBDD R'!$M$6,E109='BBDD R'!$F$7,'BBDD R'!$M$7),"")</f>
        <v/>
      </c>
      <c r="U109" s="944" t="str">
        <f>IFERROR(IFS(E109='BBDD R'!$F$2,'BBDD R'!$N$2,E109='BBDD R'!$F$3,'BBDD R'!$N$3,E109='BBDD R'!$F$4,'BBDD R'!$N$4,E109='BBDD R'!$F$5,'BBDD R'!$N$5,E109='BBDD R'!$F$6,'BBDD R'!$N$6,E109='BBDD R'!$F$7,'BBDD R'!$N$7),"")</f>
        <v/>
      </c>
      <c r="V109" s="944" t="str">
        <f>IFERROR(IFS(E109='BBDD R'!$F$2,'BBDD R'!$O$2,E109='BBDD R'!$F$3,'BBDD R'!$O$3,E109='BBDD R'!$F$4,'BBDD R'!$O$4,E109='BBDD R'!$F$5,'BBDD R'!$O$5,E109='BBDD R'!$F$6,'BBDD R'!$O$6,E109='BBDD R'!$F$7,'BBDD R'!$O$7),"")</f>
        <v/>
      </c>
      <c r="W109" s="946" t="str">
        <f>IFERROR(IFS(E109='BBDD R'!$F$2,'BBDD R'!$P$2,E109='BBDD R'!$F$3,'BBDD R'!$P$3,E109='BBDD R'!$F$4,'BBDD R'!$P$4,E109='BBDD R'!$F$5,'BBDD R'!$P$5,E109='BBDD R'!$F$6,'BBDD R'!$P$6,E109='BBDD R'!$F$7,'BBDD R'!$P$7),"")</f>
        <v/>
      </c>
      <c r="X109" s="944" t="str">
        <f>IFERROR(IFS(E109='BBDD R'!$F$2,'BBDD R'!$Q$2,E109='BBDD R'!$F$3,'BBDD R'!$Q$3,E109='BBDD R'!$F$4,'BBDD R'!$Q$4,E109='BBDD R'!$F$5,'BBDD R'!$Q$5,E109='BBDD R'!$F$6,'BBDD R'!$Q$6,E109='BBDD R'!$F$7,'BBDD R'!$Q$7),"")</f>
        <v/>
      </c>
      <c r="Y109" s="944" t="str">
        <f>IFERROR(IFS(E109='BBDD R'!$F$2,'BBDD R'!$R$2,E109='BBDD R'!$F$3,'BBDD R'!$R$3,E109='BBDD R'!$F$4,'BBDD R'!$R$4,E109='BBDD R'!$F$5,'BBDD R'!$R$5,E109='BBDD R'!$F$6,'BBDD R'!$R$6,E109='BBDD R'!$F$7,'BBDD R'!$R$7),"")</f>
        <v/>
      </c>
      <c r="Z109" s="944" t="str">
        <f t="array" ref="Z109">IFERROR(ifs(AND(M109="Gasolina",O109="Vehículo Liviano (Sedán, Compacto)"),1
,AND(M109="Gasolina",O109="Vehículo Liviano (SUV, Jeep, Station Wagon)"),2
,AND(M109="Gasolina",O109="Utilitario, Furgón"),3
,AND(M109="Gasolina",O109="Camioneta 4x2"),4
,AND(M109="Gasolina",O109="Camioneta 4x4"),5
,AND(M109="Gasolina",O109="Camión liviano (hasta 3.5 ton)"),6
,AND(M109="Gasolina",O109="Camión mediano"),7
,AND(M109="Gasolina",O109="Camión pesado"),8
,AND(M109="Gasolina",O109="Maquinaria"),9
,AND(M109="Gasolina",O109="Otro (especifique): "),10
,AND(M109="Diesel",O109="Vehículo Liviano (Sedán, Compacto)"),11
,AND(M109="Diesel",O109="Vehículo Liviano (SUV, Jeep, Station Wagon)"),12
,AND(M109="Diesel",O109="Utilitario, Furgón"),13
,AND(M109="Diesel",O109="Camioneta 4x2"),14
,AND(M109="Diesel",O109="Camioneta 4x4"),15
,AND(M109="Diesel",O109="Camión liviano (hasta 3.5 ton)"),16
,AND(M109="Diesel",O109="Camión mediano"),17
,AND(M109="Diesel",O109="Camión pesado"),18
,AND(M109="Diesel",O109="Maquinaria"),19
,AND(M109="Diesel",O109="Otro (especifique): "),20
,O109="Selecciona...",21),"")</f>
        <v/>
      </c>
      <c r="AA109" s="947" t="str">
        <f>IFERROR((ifs(Z109=1,Data!$D$100,Z109=2,Data!$D$101,Z109=3,Data!$D$102,Z109=4,Data!$D$103,Z109=5,Data!$D$104,Z109=6,Data!$D$105,Z109=7,Data!$D$106,Z109=8,Data!$D$107,Z109=9,Data!$D$108,Z109=10,Data!$D$109,Z109=11,Data!$D$110,Z109=12,Data!$D$111,Z109=13,Data!$D$112,Z109=14,Data!$D$113,Z109=15,Data!$D$114,Z109=16,Data!$D$115,Z109=17,Data!$D$116,Z109=18,Data!$D$117,Z109=19,Data!$D$118,Z109=20,Data!$D$119,Z109=21,Data!$D$120,Z109=0,Data!$D$121))*K109,"")</f>
        <v/>
      </c>
      <c r="AB109" s="947" t="str">
        <f>IFERROR((ifs(Z109=1,Data!$E$100,Z109=2,Data!$E$101,Z109=3,Data!$E$102,Z109=4,Data!$E$103,Z109=5,Data!$E$104,Z109=6,Data!$E$105,Z109=7,Data!$E$106,Z109=8,Data!$E$107,Z109=9,Data!$E$108,Z109=10,Data!$E$109,Z109=11,Data!$E$110,Z109=12,Data!$E$111,Z109=13,Data!$E$112,Z109=14,Data!$E$113,Z109=15,Data!$E$114,Z109=16,Data!$E$115,Z109=17,Data!$E$116,Z109=18,Data!$E$117,Z109=19,Data!$E$118,Z109=20,Data!$E$119,Z109=21,Data!$E$120,Z109=0,Data!$E$121))*K109/1000,"")</f>
        <v/>
      </c>
      <c r="AC109" s="948" t="str">
        <f>IFERROR((ifs(
Z109=1,Data!$G$100,
Z109=2,Data!$G$101,
Z109=3,Data!$G$102,
Z109=4,Data!$G$103,
Z109=5,Data!$G$104,
Z109=6,Data!$G$105,
Z109=7,Data!$G$106,
Z109=8,Data!$G$107,
Z109=9,Data!$G$108,
Z109=10,Data!G$109,
Z109=11,Data!G$110,
Z109=12,Data!G$111,
Z109=13,Data!$G$112,
Z109=14,Data!$G$113,
Z109=15,Data!$G$114,
Z109=16,Data!$G$115,
Z109=17,Data!$G$116,
Z109=18,Data!$G$117,
Z109=19,Data!$G$118,
Z109=20,Data!$G$119,
Z109=21,Data!$G$120,
Z109=0,Data!$G$121))
*K109/1000,"")</f>
        <v/>
      </c>
      <c r="AD109" s="949" t="str">
        <f>IFERROR((ifs(
Z109=1,Data!$H$100,
Z109=2,Data!$H$101,
Z109=3,Data!$H$102,
Z109=4,Data!$H$103,
Z109=5,Data!$H$104,
Z109=6,Data!$H$105,
Z109=7,Data!$H$106,
Z109=8,Data!$H$107,
Z109=9,Data!$H$108,
Z109=10,Data!H$109,
Z109=11,Data!H$110,
Z109=12,Data!H$111,
Z109=13,Data!$H$112,
Z109=14,Data!$H$113,
Z109=15,Data!$H$114,
Z109=16,Data!$H$115,
Z109=17,Data!$H$116,
Z109=18,Data!$H$117,
Z109=19,Data!$H$118,
Z109=20,Data!$H$119,
Z109=21,Data!$H$120,
Z109=0,Data!$H$121))*K109/1000,"")</f>
        <v/>
      </c>
      <c r="AE109" s="948" t="str">
        <f>IFERROR((ifs(
Z109=1,Data!$I$100,
Z109=2,Data!$I$101,
Z109=3,Data!$I$102,
Z109=4,Data!$I$103,
Z109=5,Data!$I$104,
Z109=6,Data!$I$105,
Z109=7,Data!$I$106,
Z109=8,Data!$I$107,
Z109=9,Data!$I$108,
Z109=10,Data!I$109,
Z109=11,Data!I$110,
Z109=12,Data!I$111,
Z109=13,Data!$I$112,
Z109=14,Data!$I$113,
Z109=15,Data!$I$114,
Z109=16,Data!$I$115,
Z109=17,Data!$I$116,
Z109=18,Data!$I$117,
Z109=19,Data!$I$118,
Z109=20,Data!$I$119,
Z109=21,Data!$I$120,
Z109=0,Data!$I$121)*K109/1000),"")</f>
        <v/>
      </c>
      <c r="AF109" s="947" t="str">
        <f>IFERROR((ifs(
Z109=1,Data!$J$100,
Z109=2,Data!$J$101,
Z109=3,Data!$J$102,
Z109=4,Data!$J$103,
Z109=5,Data!$J$104,
Z109=6,Data!$J$105,
Z109=7,Data!$J$106,
Z109=8,Data!$J$107,
Z109=9,Data!$J$108,
Z109=10,Data!J$109,
Z109=11,Data!J$110,
Z109=12,Data!J$111,
Z109=13,Data!J$112,
Z109=14,Data!$J$113,
Z109=15,Data!$J$114,
Z109=16,Data!$J$115,
Z109=17,Data!$J$116,
Z109=18,Data!$J$117,
Z109=19,Data!$J$118,
Z109=20,Data!$J$119,
Z109=21,Data!$J$120,
Z109=0,Data!$J$121)*K109),"")</f>
        <v/>
      </c>
      <c r="AG109" s="947" t="str">
        <f>IFERROR((ifs(
Z109=1,Data!$K$100,
Z109=2,Data!$K$101,
Z109=3,Data!$K$102,
Z109=4,Data!$K$103,
Z109=5,Data!$K$104,
Z109=6,Data!$K$105,
Z109=7,Data!$K$106,
Z109=8,Data!$K$107,
Z109=9,Data!$K$108,
Z109=10,Data!K$109,
Z109=11,Data!K$110,
Z109=12,Data!K$111,
Z109=13,Data!$K$112,
Z109=14,Data!$K$113,
Z109=15,Data!$K$114,
Z109=16,Data!$K$115,
Z109=17,Data!$K$116,
Z109=18,Data!$K$117,
Z109=19,Data!$K$118,
Z109=20,Data!$K$119,
Z109=21,Data!$K$120,
Z109=0,Data!$K$121)*K109),"")</f>
        <v/>
      </c>
      <c r="AH109" s="947" t="str">
        <f>IFERROR((ifs(
Z109=1,Data!$L$100,
Z109=2,Data!$L$101,
Z109=3,Data!$L$102,
Z109=4,Data!$L$103,
Z109=5,Data!$L$104,
Z109=6,Data!$L$105,
Z109=7,Data!$L$106,
Z109=8,Data!$L$107,
Z109=9,Data!$L$108,
Z109=10,Data!L$109,
Z109=11,Data!L$110,
Z109=12,Data!L$111,
Z109=13,Data!$L$112,
Z109=14,Data!$L$113,
Z109=15,Data!$L$114,
Z109=16,Data!$L$115,
Z109=17,Data!$L$116,
Z109=18,Data!$L$117,
Z109=19,Data!$L$118,
Z109=20,Data!$L$119,
Z109=21,Data!$L$120,
Z109=0,Data!$L$121)*K109),"")</f>
        <v/>
      </c>
      <c r="AI109" s="950" t="str">
        <f>'Registro Veh'!J121</f>
        <v/>
      </c>
      <c r="AJ109" s="950" t="str">
        <f>'Registro Veh'!M121</f>
        <v/>
      </c>
      <c r="AK109" s="951"/>
      <c r="AL109" s="951"/>
      <c r="AM109" s="951"/>
      <c r="AN109" s="951"/>
    </row>
    <row r="110">
      <c r="A110" s="941" t="str">
        <f>'Registro Veh'!B121</f>
        <v/>
      </c>
      <c r="B110" s="941" t="str">
        <f>Equipo!$F$2</f>
        <v>4.0</v>
      </c>
      <c r="C110" s="941" t="str">
        <f>Equipo!$E$14</f>
        <v/>
      </c>
      <c r="D110" s="941" t="str">
        <f>Equipo!$E$10</f>
        <v/>
      </c>
      <c r="E110" s="941" t="str">
        <f>'Registro Veh'!C121</f>
        <v/>
      </c>
      <c r="F110" s="941" t="str">
        <f>'Registro Veh'!D121</f>
        <v/>
      </c>
      <c r="G110" s="941" t="str">
        <f>'Registro Veh'!E121</f>
        <v/>
      </c>
      <c r="H110" s="941" t="str">
        <f>'Registro Veh'!F121</f>
        <v/>
      </c>
      <c r="I110" s="942" t="str">
        <f>'Registro Veh'!G121</f>
        <v/>
      </c>
      <c r="J110" s="942" t="str">
        <f>'Registro Veh'!I121</f>
        <v/>
      </c>
      <c r="K110" s="942" t="str">
        <f>'Registro Veh'!K121</f>
        <v/>
      </c>
      <c r="L110" s="942" t="str">
        <f>'Registro Veh'!L121</f>
        <v/>
      </c>
      <c r="M110" s="942" t="str">
        <f>'Registro Veh'!N121</f>
        <v/>
      </c>
      <c r="N110" s="943" t="str">
        <f>IFERROR(IFS(E110='BBDD R'!$F$2,'BBDD R'!$G$2,E110='BBDD R'!$F$3,'BBDD R'!$G$3,E110='BBDD R'!$F$4,'BBDD R'!$G$4,E110='BBDD R'!$F$5,'BBDD R'!$G$5,E110='BBDD R'!$F$6,'BBDD R'!$G$6,E110='BBDD R'!$F$7,'BBDD R'!$G$7),"")</f>
        <v/>
      </c>
      <c r="O110" s="943" t="str">
        <f>IFERROR(IFS(E110='BBDD R'!$F$2,'BBDD R'!$H$2,E110='BBDD R'!$F$3,'BBDD R'!$H$3,E110='BBDD R'!$F$4,'BBDD R'!$H$4,E110='BBDD R'!$F$5,'BBDD R'!$H$5,E110='BBDD R'!$F$6,'BBDD R'!$H$6,E110='BBDD R'!$F$7,'BBDD R'!$H$7),"")</f>
        <v/>
      </c>
      <c r="P110" s="944" t="str">
        <f>IFERROR(IFS(E110='BBDD R'!$F$2,'BBDD R'!$I$2,E110='BBDD R'!$F$3,'BBDD R'!$I$3,E110='BBDD R'!$F$4,'BBDD R'!$I$4,E110='BBDD R'!$F$5,'BBDD R'!$I$5,E110='BBDD R'!$F$6,'BBDD R'!$I$6,E110='BBDD R'!$F$7,'BBDD R'!$I$7),"")</f>
        <v/>
      </c>
      <c r="Q110" s="945" t="str">
        <f>IFERROR(IFS(E110='BBDD R'!$F$2,'BBDD R'!$J$2,E110='BBDD R'!$F$3,'BBDD R'!$J$3,E110='BBDD R'!$F$4,'BBDD R'!$J$4,E110='BBDD R'!$F$5,'BBDD R'!$J$5,E110='BBDD R'!$F$6,'BBDD R'!$J$6,E110='BBDD R'!$F$7,'BBDD R'!$J$7))</f>
        <v/>
      </c>
      <c r="R110" s="945" t="str">
        <f>IFERROR(IFS(E110='BBDD R'!$F$2,'BBDD R'!$K$2,E110='BBDD R'!$F$3,'BBDD R'!$K$3,E110='BBDD R'!$F$4,'BBDD R'!$K$4,E110='BBDD R'!$F$5,'BBDD R'!$K$5,E110='BBDD R'!$F$6,'BBDD R'!$K$6,E110='BBDD R'!$F$7,'BBDD R'!$K$7),"")</f>
        <v/>
      </c>
      <c r="S110" s="944" t="str">
        <f>IFERROR(IFS(E110='BBDD R'!$F$2,'BBDD R'!$L$2,E110='BBDD R'!$F$3,'BBDD R'!$L$3,E110='BBDD R'!$F$4,'BBDD R'!$L$4,E110='BBDD R'!$F$5,'BBDD R'!$L$5,E110='BBDD R'!$F$6,'BBDD R'!$L$6,E110='BBDD R'!$F$7,'BBDD R'!$L$7),"")</f>
        <v/>
      </c>
      <c r="T110" s="944" t="str">
        <f>IFERROR(IFS(E110='BBDD R'!$F$2,'BBDD R'!$M$2,E110='BBDD R'!$F$3,'BBDD R'!$M$3,E110='BBDD R'!$F$4,'BBDD R'!$M$4,E110='BBDD R'!$F$5,'BBDD R'!$M$5,E110='BBDD R'!$F$6,'BBDD R'!$M$6,E110='BBDD R'!$F$7,'BBDD R'!$M$7),"")</f>
        <v/>
      </c>
      <c r="U110" s="944" t="str">
        <f>IFERROR(IFS(E110='BBDD R'!$F$2,'BBDD R'!$N$2,E110='BBDD R'!$F$3,'BBDD R'!$N$3,E110='BBDD R'!$F$4,'BBDD R'!$N$4,E110='BBDD R'!$F$5,'BBDD R'!$N$5,E110='BBDD R'!$F$6,'BBDD R'!$N$6,E110='BBDD R'!$F$7,'BBDD R'!$N$7),"")</f>
        <v/>
      </c>
      <c r="V110" s="944" t="str">
        <f>IFERROR(IFS(E110='BBDD R'!$F$2,'BBDD R'!$O$2,E110='BBDD R'!$F$3,'BBDD R'!$O$3,E110='BBDD R'!$F$4,'BBDD R'!$O$4,E110='BBDD R'!$F$5,'BBDD R'!$O$5,E110='BBDD R'!$F$6,'BBDD R'!$O$6,E110='BBDD R'!$F$7,'BBDD R'!$O$7),"")</f>
        <v/>
      </c>
      <c r="W110" s="946" t="str">
        <f>IFERROR(IFS(E110='BBDD R'!$F$2,'BBDD R'!$P$2,E110='BBDD R'!$F$3,'BBDD R'!$P$3,E110='BBDD R'!$F$4,'BBDD R'!$P$4,E110='BBDD R'!$F$5,'BBDD R'!$P$5,E110='BBDD R'!$F$6,'BBDD R'!$P$6,E110='BBDD R'!$F$7,'BBDD R'!$P$7),"")</f>
        <v/>
      </c>
      <c r="X110" s="944" t="str">
        <f>IFERROR(IFS(E110='BBDD R'!$F$2,'BBDD R'!$Q$2,E110='BBDD R'!$F$3,'BBDD R'!$Q$3,E110='BBDD R'!$F$4,'BBDD R'!$Q$4,E110='BBDD R'!$F$5,'BBDD R'!$Q$5,E110='BBDD R'!$F$6,'BBDD R'!$Q$6,E110='BBDD R'!$F$7,'BBDD R'!$Q$7),"")</f>
        <v/>
      </c>
      <c r="Y110" s="944" t="str">
        <f>IFERROR(IFS(E110='BBDD R'!$F$2,'BBDD R'!$R$2,E110='BBDD R'!$F$3,'BBDD R'!$R$3,E110='BBDD R'!$F$4,'BBDD R'!$R$4,E110='BBDD R'!$F$5,'BBDD R'!$R$5,E110='BBDD R'!$F$6,'BBDD R'!$R$6,E110='BBDD R'!$F$7,'BBDD R'!$R$7),"")</f>
        <v/>
      </c>
      <c r="Z110" s="944" t="str">
        <f t="array" ref="Z110">IFERROR(ifs(AND(M110="Gasolina",O110="Vehículo Liviano (Sedán, Compacto)"),1
,AND(M110="Gasolina",O110="Vehículo Liviano (SUV, Jeep, Station Wagon)"),2
,AND(M110="Gasolina",O110="Utilitario, Furgón"),3
,AND(M110="Gasolina",O110="Camioneta 4x2"),4
,AND(M110="Gasolina",O110="Camioneta 4x4"),5
,AND(M110="Gasolina",O110="Camión liviano (hasta 3.5 ton)"),6
,AND(M110="Gasolina",O110="Camión mediano"),7
,AND(M110="Gasolina",O110="Camión pesado"),8
,AND(M110="Gasolina",O110="Maquinaria"),9
,AND(M110="Gasolina",O110="Otro (especifique): "),10
,AND(M110="Diesel",O110="Vehículo Liviano (Sedán, Compacto)"),11
,AND(M110="Diesel",O110="Vehículo Liviano (SUV, Jeep, Station Wagon)"),12
,AND(M110="Diesel",O110="Utilitario, Furgón"),13
,AND(M110="Diesel",O110="Camioneta 4x2"),14
,AND(M110="Diesel",O110="Camioneta 4x4"),15
,AND(M110="Diesel",O110="Camión liviano (hasta 3.5 ton)"),16
,AND(M110="Diesel",O110="Camión mediano"),17
,AND(M110="Diesel",O110="Camión pesado"),18
,AND(M110="Diesel",O110="Maquinaria"),19
,AND(M110="Diesel",O110="Otro (especifique): "),20
,O110="Selecciona...",21),"")</f>
        <v/>
      </c>
      <c r="AA110" s="947" t="str">
        <f>IFERROR((ifs(Z110=1,Data!$D$100,Z110=2,Data!$D$101,Z110=3,Data!$D$102,Z110=4,Data!$D$103,Z110=5,Data!$D$104,Z110=6,Data!$D$105,Z110=7,Data!$D$106,Z110=8,Data!$D$107,Z110=9,Data!$D$108,Z110=10,Data!$D$109,Z110=11,Data!$D$110,Z110=12,Data!$D$111,Z110=13,Data!$D$112,Z110=14,Data!$D$113,Z110=15,Data!$D$114,Z110=16,Data!$D$115,Z110=17,Data!$D$116,Z110=18,Data!$D$117,Z110=19,Data!$D$118,Z110=20,Data!$D$119,Z110=21,Data!$D$120,Z110=0,Data!$D$121))*K110,"")</f>
        <v/>
      </c>
      <c r="AB110" s="947" t="str">
        <f>IFERROR((ifs(Z110=1,Data!$E$100,Z110=2,Data!$E$101,Z110=3,Data!$E$102,Z110=4,Data!$E$103,Z110=5,Data!$E$104,Z110=6,Data!$E$105,Z110=7,Data!$E$106,Z110=8,Data!$E$107,Z110=9,Data!$E$108,Z110=10,Data!$E$109,Z110=11,Data!$E$110,Z110=12,Data!$E$111,Z110=13,Data!$E$112,Z110=14,Data!$E$113,Z110=15,Data!$E$114,Z110=16,Data!$E$115,Z110=17,Data!$E$116,Z110=18,Data!$E$117,Z110=19,Data!$E$118,Z110=20,Data!$E$119,Z110=21,Data!$E$120,Z110=0,Data!$E$121))*K110/1000,"")</f>
        <v/>
      </c>
      <c r="AC110" s="948" t="str">
        <f>IFERROR((ifs(
Z110=1,Data!$G$100,
Z110=2,Data!$G$101,
Z110=3,Data!$G$102,
Z110=4,Data!$G$103,
Z110=5,Data!$G$104,
Z110=6,Data!$G$105,
Z110=7,Data!$G$106,
Z110=8,Data!$G$107,
Z110=9,Data!$G$108,
Z110=10,Data!G$109,
Z110=11,Data!G$110,
Z110=12,Data!G$111,
Z110=13,Data!$G$112,
Z110=14,Data!$G$113,
Z110=15,Data!$G$114,
Z110=16,Data!$G$115,
Z110=17,Data!$G$116,
Z110=18,Data!$G$117,
Z110=19,Data!$G$118,
Z110=20,Data!$G$119,
Z110=21,Data!$G$120,
Z110=0,Data!$G$121))
*K110/1000,"")</f>
        <v/>
      </c>
      <c r="AD110" s="949" t="str">
        <f>IFERROR((ifs(
Z110=1,Data!$H$100,
Z110=2,Data!$H$101,
Z110=3,Data!$H$102,
Z110=4,Data!$H$103,
Z110=5,Data!$H$104,
Z110=6,Data!$H$105,
Z110=7,Data!$H$106,
Z110=8,Data!$H$107,
Z110=9,Data!$H$108,
Z110=10,Data!H$109,
Z110=11,Data!H$110,
Z110=12,Data!H$111,
Z110=13,Data!$H$112,
Z110=14,Data!$H$113,
Z110=15,Data!$H$114,
Z110=16,Data!$H$115,
Z110=17,Data!$H$116,
Z110=18,Data!$H$117,
Z110=19,Data!$H$118,
Z110=20,Data!$H$119,
Z110=21,Data!$H$120,
Z110=0,Data!$H$121))*K110/1000,"")</f>
        <v/>
      </c>
      <c r="AE110" s="948" t="str">
        <f>IFERROR((ifs(
Z110=1,Data!$I$100,
Z110=2,Data!$I$101,
Z110=3,Data!$I$102,
Z110=4,Data!$I$103,
Z110=5,Data!$I$104,
Z110=6,Data!$I$105,
Z110=7,Data!$I$106,
Z110=8,Data!$I$107,
Z110=9,Data!$I$108,
Z110=10,Data!I$109,
Z110=11,Data!I$110,
Z110=12,Data!I$111,
Z110=13,Data!$I$112,
Z110=14,Data!$I$113,
Z110=15,Data!$I$114,
Z110=16,Data!$I$115,
Z110=17,Data!$I$116,
Z110=18,Data!$I$117,
Z110=19,Data!$I$118,
Z110=20,Data!$I$119,
Z110=21,Data!$I$120,
Z110=0,Data!$I$121)*K110/1000),"")</f>
        <v/>
      </c>
      <c r="AF110" s="947" t="str">
        <f>IFERROR((ifs(
Z110=1,Data!$J$100,
Z110=2,Data!$J$101,
Z110=3,Data!$J$102,
Z110=4,Data!$J$103,
Z110=5,Data!$J$104,
Z110=6,Data!$J$105,
Z110=7,Data!$J$106,
Z110=8,Data!$J$107,
Z110=9,Data!$J$108,
Z110=10,Data!J$109,
Z110=11,Data!J$110,
Z110=12,Data!J$111,
Z110=13,Data!J$112,
Z110=14,Data!$J$113,
Z110=15,Data!$J$114,
Z110=16,Data!$J$115,
Z110=17,Data!$J$116,
Z110=18,Data!$J$117,
Z110=19,Data!$J$118,
Z110=20,Data!$J$119,
Z110=21,Data!$J$120,
Z110=0,Data!$J$121)*K110),"")</f>
        <v/>
      </c>
      <c r="AG110" s="947" t="str">
        <f>IFERROR((ifs(
Z110=1,Data!$K$100,
Z110=2,Data!$K$101,
Z110=3,Data!$K$102,
Z110=4,Data!$K$103,
Z110=5,Data!$K$104,
Z110=6,Data!$K$105,
Z110=7,Data!$K$106,
Z110=8,Data!$K$107,
Z110=9,Data!$K$108,
Z110=10,Data!K$109,
Z110=11,Data!K$110,
Z110=12,Data!K$111,
Z110=13,Data!$K$112,
Z110=14,Data!$K$113,
Z110=15,Data!$K$114,
Z110=16,Data!$K$115,
Z110=17,Data!$K$116,
Z110=18,Data!$K$117,
Z110=19,Data!$K$118,
Z110=20,Data!$K$119,
Z110=21,Data!$K$120,
Z110=0,Data!$K$121)*K110),"")</f>
        <v/>
      </c>
      <c r="AH110" s="947" t="str">
        <f>IFERROR((ifs(
Z110=1,Data!$L$100,
Z110=2,Data!$L$101,
Z110=3,Data!$L$102,
Z110=4,Data!$L$103,
Z110=5,Data!$L$104,
Z110=6,Data!$L$105,
Z110=7,Data!$L$106,
Z110=8,Data!$L$107,
Z110=9,Data!$L$108,
Z110=10,Data!L$109,
Z110=11,Data!L$110,
Z110=12,Data!L$111,
Z110=13,Data!$L$112,
Z110=14,Data!$L$113,
Z110=15,Data!$L$114,
Z110=16,Data!$L$115,
Z110=17,Data!$L$116,
Z110=18,Data!$L$117,
Z110=19,Data!$L$118,
Z110=20,Data!$L$119,
Z110=21,Data!$L$120,
Z110=0,Data!$L$121)*K110),"")</f>
        <v/>
      </c>
      <c r="AI110" s="950" t="str">
        <f>'Registro Veh'!J122</f>
        <v/>
      </c>
      <c r="AJ110" s="950" t="str">
        <f>'Registro Veh'!M122</f>
        <v/>
      </c>
      <c r="AK110" s="951"/>
      <c r="AL110" s="951"/>
      <c r="AM110" s="951"/>
      <c r="AN110" s="951"/>
    </row>
    <row r="111">
      <c r="A111" s="941" t="str">
        <f>'Registro Veh'!B122</f>
        <v/>
      </c>
      <c r="B111" s="941" t="str">
        <f>Equipo!$F$2</f>
        <v>4.0</v>
      </c>
      <c r="C111" s="941" t="str">
        <f>Equipo!$E$14</f>
        <v/>
      </c>
      <c r="D111" s="941" t="str">
        <f>Equipo!$E$10</f>
        <v/>
      </c>
      <c r="E111" s="941" t="str">
        <f>'Registro Veh'!C122</f>
        <v/>
      </c>
      <c r="F111" s="941" t="str">
        <f>'Registro Veh'!D122</f>
        <v/>
      </c>
      <c r="G111" s="941" t="str">
        <f>'Registro Veh'!E122</f>
        <v/>
      </c>
      <c r="H111" s="941" t="str">
        <f>'Registro Veh'!F122</f>
        <v/>
      </c>
      <c r="I111" s="942" t="str">
        <f>'Registro Veh'!G122</f>
        <v/>
      </c>
      <c r="J111" s="942" t="str">
        <f>'Registro Veh'!I122</f>
        <v/>
      </c>
      <c r="K111" s="942" t="str">
        <f>'Registro Veh'!K122</f>
        <v/>
      </c>
      <c r="L111" s="942" t="str">
        <f>'Registro Veh'!L122</f>
        <v/>
      </c>
      <c r="M111" s="942" t="str">
        <f>'Registro Veh'!N122</f>
        <v/>
      </c>
      <c r="N111" s="943" t="str">
        <f>IFERROR(IFS(E111='BBDD R'!$F$2,'BBDD R'!$G$2,E111='BBDD R'!$F$3,'BBDD R'!$G$3,E111='BBDD R'!$F$4,'BBDD R'!$G$4,E111='BBDD R'!$F$5,'BBDD R'!$G$5,E111='BBDD R'!$F$6,'BBDD R'!$G$6,E111='BBDD R'!$F$7,'BBDD R'!$G$7),"")</f>
        <v/>
      </c>
      <c r="O111" s="943" t="str">
        <f>IFERROR(IFS(E111='BBDD R'!$F$2,'BBDD R'!$H$2,E111='BBDD R'!$F$3,'BBDD R'!$H$3,E111='BBDD R'!$F$4,'BBDD R'!$H$4,E111='BBDD R'!$F$5,'BBDD R'!$H$5,E111='BBDD R'!$F$6,'BBDD R'!$H$6,E111='BBDD R'!$F$7,'BBDD R'!$H$7),"")</f>
        <v/>
      </c>
      <c r="P111" s="944" t="str">
        <f>IFERROR(IFS(E111='BBDD R'!$F$2,'BBDD R'!$I$2,E111='BBDD R'!$F$3,'BBDD R'!$I$3,E111='BBDD R'!$F$4,'BBDD R'!$I$4,E111='BBDD R'!$F$5,'BBDD R'!$I$5,E111='BBDD R'!$F$6,'BBDD R'!$I$6,E111='BBDD R'!$F$7,'BBDD R'!$I$7),"")</f>
        <v/>
      </c>
      <c r="Q111" s="945" t="str">
        <f>IFERROR(IFS(E111='BBDD R'!$F$2,'BBDD R'!$J$2,E111='BBDD R'!$F$3,'BBDD R'!$J$3,E111='BBDD R'!$F$4,'BBDD R'!$J$4,E111='BBDD R'!$F$5,'BBDD R'!$J$5,E111='BBDD R'!$F$6,'BBDD R'!$J$6,E111='BBDD R'!$F$7,'BBDD R'!$J$7))</f>
        <v/>
      </c>
      <c r="R111" s="945" t="str">
        <f>IFERROR(IFS(E111='BBDD R'!$F$2,'BBDD R'!$K$2,E111='BBDD R'!$F$3,'BBDD R'!$K$3,E111='BBDD R'!$F$4,'BBDD R'!$K$4,E111='BBDD R'!$F$5,'BBDD R'!$K$5,E111='BBDD R'!$F$6,'BBDD R'!$K$6,E111='BBDD R'!$F$7,'BBDD R'!$K$7),"")</f>
        <v/>
      </c>
      <c r="S111" s="944" t="str">
        <f>IFERROR(IFS(E111='BBDD R'!$F$2,'BBDD R'!$L$2,E111='BBDD R'!$F$3,'BBDD R'!$L$3,E111='BBDD R'!$F$4,'BBDD R'!$L$4,E111='BBDD R'!$F$5,'BBDD R'!$L$5,E111='BBDD R'!$F$6,'BBDD R'!$L$6,E111='BBDD R'!$F$7,'BBDD R'!$L$7),"")</f>
        <v/>
      </c>
      <c r="T111" s="944" t="str">
        <f>IFERROR(IFS(E111='BBDD R'!$F$2,'BBDD R'!$M$2,E111='BBDD R'!$F$3,'BBDD R'!$M$3,E111='BBDD R'!$F$4,'BBDD R'!$M$4,E111='BBDD R'!$F$5,'BBDD R'!$M$5,E111='BBDD R'!$F$6,'BBDD R'!$M$6,E111='BBDD R'!$F$7,'BBDD R'!$M$7),"")</f>
        <v/>
      </c>
      <c r="U111" s="944" t="str">
        <f>IFERROR(IFS(E111='BBDD R'!$F$2,'BBDD R'!$N$2,E111='BBDD R'!$F$3,'BBDD R'!$N$3,E111='BBDD R'!$F$4,'BBDD R'!$N$4,E111='BBDD R'!$F$5,'BBDD R'!$N$5,E111='BBDD R'!$F$6,'BBDD R'!$N$6,E111='BBDD R'!$F$7,'BBDD R'!$N$7),"")</f>
        <v/>
      </c>
      <c r="V111" s="944" t="str">
        <f>IFERROR(IFS(E111='BBDD R'!$F$2,'BBDD R'!$O$2,E111='BBDD R'!$F$3,'BBDD R'!$O$3,E111='BBDD R'!$F$4,'BBDD R'!$O$4,E111='BBDD R'!$F$5,'BBDD R'!$O$5,E111='BBDD R'!$F$6,'BBDD R'!$O$6,E111='BBDD R'!$F$7,'BBDD R'!$O$7),"")</f>
        <v/>
      </c>
      <c r="W111" s="946" t="str">
        <f>IFERROR(IFS(E111='BBDD R'!$F$2,'BBDD R'!$P$2,E111='BBDD R'!$F$3,'BBDD R'!$P$3,E111='BBDD R'!$F$4,'BBDD R'!$P$4,E111='BBDD R'!$F$5,'BBDD R'!$P$5,E111='BBDD R'!$F$6,'BBDD R'!$P$6,E111='BBDD R'!$F$7,'BBDD R'!$P$7),"")</f>
        <v/>
      </c>
      <c r="X111" s="944" t="str">
        <f>IFERROR(IFS(E111='BBDD R'!$F$2,'BBDD R'!$Q$2,E111='BBDD R'!$F$3,'BBDD R'!$Q$3,E111='BBDD R'!$F$4,'BBDD R'!$Q$4,E111='BBDD R'!$F$5,'BBDD R'!$Q$5,E111='BBDD R'!$F$6,'BBDD R'!$Q$6,E111='BBDD R'!$F$7,'BBDD R'!$Q$7),"")</f>
        <v/>
      </c>
      <c r="Y111" s="944" t="str">
        <f>IFERROR(IFS(E111='BBDD R'!$F$2,'BBDD R'!$R$2,E111='BBDD R'!$F$3,'BBDD R'!$R$3,E111='BBDD R'!$F$4,'BBDD R'!$R$4,E111='BBDD R'!$F$5,'BBDD R'!$R$5,E111='BBDD R'!$F$6,'BBDD R'!$R$6,E111='BBDD R'!$F$7,'BBDD R'!$R$7),"")</f>
        <v/>
      </c>
      <c r="Z111" s="944" t="str">
        <f t="array" ref="Z111">IFERROR(ifs(AND(M111="Gasolina",O111="Vehículo Liviano (Sedán, Compacto)"),1
,AND(M111="Gasolina",O111="Vehículo Liviano (SUV, Jeep, Station Wagon)"),2
,AND(M111="Gasolina",O111="Utilitario, Furgón"),3
,AND(M111="Gasolina",O111="Camioneta 4x2"),4
,AND(M111="Gasolina",O111="Camioneta 4x4"),5
,AND(M111="Gasolina",O111="Camión liviano (hasta 3.5 ton)"),6
,AND(M111="Gasolina",O111="Camión mediano"),7
,AND(M111="Gasolina",O111="Camión pesado"),8
,AND(M111="Gasolina",O111="Maquinaria"),9
,AND(M111="Gasolina",O111="Otro (especifique): "),10
,AND(M111="Diesel",O111="Vehículo Liviano (Sedán, Compacto)"),11
,AND(M111="Diesel",O111="Vehículo Liviano (SUV, Jeep, Station Wagon)"),12
,AND(M111="Diesel",O111="Utilitario, Furgón"),13
,AND(M111="Diesel",O111="Camioneta 4x2"),14
,AND(M111="Diesel",O111="Camioneta 4x4"),15
,AND(M111="Diesel",O111="Camión liviano (hasta 3.5 ton)"),16
,AND(M111="Diesel",O111="Camión mediano"),17
,AND(M111="Diesel",O111="Camión pesado"),18
,AND(M111="Diesel",O111="Maquinaria"),19
,AND(M111="Diesel",O111="Otro (especifique): "),20
,O111="Selecciona...",21),"")</f>
        <v/>
      </c>
      <c r="AA111" s="947" t="str">
        <f>IFERROR((ifs(Z111=1,Data!$D$100,Z111=2,Data!$D$101,Z111=3,Data!$D$102,Z111=4,Data!$D$103,Z111=5,Data!$D$104,Z111=6,Data!$D$105,Z111=7,Data!$D$106,Z111=8,Data!$D$107,Z111=9,Data!$D$108,Z111=10,Data!$D$109,Z111=11,Data!$D$110,Z111=12,Data!$D$111,Z111=13,Data!$D$112,Z111=14,Data!$D$113,Z111=15,Data!$D$114,Z111=16,Data!$D$115,Z111=17,Data!$D$116,Z111=18,Data!$D$117,Z111=19,Data!$D$118,Z111=20,Data!$D$119,Z111=21,Data!$D$120,Z111=0,Data!$D$121))*K111,"")</f>
        <v/>
      </c>
      <c r="AB111" s="947" t="str">
        <f>IFERROR((ifs(Z111=1,Data!$E$100,Z111=2,Data!$E$101,Z111=3,Data!$E$102,Z111=4,Data!$E$103,Z111=5,Data!$E$104,Z111=6,Data!$E$105,Z111=7,Data!$E$106,Z111=8,Data!$E$107,Z111=9,Data!$E$108,Z111=10,Data!$E$109,Z111=11,Data!$E$110,Z111=12,Data!$E$111,Z111=13,Data!$E$112,Z111=14,Data!$E$113,Z111=15,Data!$E$114,Z111=16,Data!$E$115,Z111=17,Data!$E$116,Z111=18,Data!$E$117,Z111=19,Data!$E$118,Z111=20,Data!$E$119,Z111=21,Data!$E$120,Z111=0,Data!$E$121))*K111/1000,"")</f>
        <v/>
      </c>
      <c r="AC111" s="948" t="str">
        <f>IFERROR((ifs(
Z111=1,Data!$G$100,
Z111=2,Data!$G$101,
Z111=3,Data!$G$102,
Z111=4,Data!$G$103,
Z111=5,Data!$G$104,
Z111=6,Data!$G$105,
Z111=7,Data!$G$106,
Z111=8,Data!$G$107,
Z111=9,Data!$G$108,
Z111=10,Data!G$109,
Z111=11,Data!G$110,
Z111=12,Data!G$111,
Z111=13,Data!$G$112,
Z111=14,Data!$G$113,
Z111=15,Data!$G$114,
Z111=16,Data!$G$115,
Z111=17,Data!$G$116,
Z111=18,Data!$G$117,
Z111=19,Data!$G$118,
Z111=20,Data!$G$119,
Z111=21,Data!$G$120,
Z111=0,Data!$G$121))
*K111/1000,"")</f>
        <v/>
      </c>
      <c r="AD111" s="949" t="str">
        <f>IFERROR((ifs(
Z111=1,Data!$H$100,
Z111=2,Data!$H$101,
Z111=3,Data!$H$102,
Z111=4,Data!$H$103,
Z111=5,Data!$H$104,
Z111=6,Data!$H$105,
Z111=7,Data!$H$106,
Z111=8,Data!$H$107,
Z111=9,Data!$H$108,
Z111=10,Data!H$109,
Z111=11,Data!H$110,
Z111=12,Data!H$111,
Z111=13,Data!$H$112,
Z111=14,Data!$H$113,
Z111=15,Data!$H$114,
Z111=16,Data!$H$115,
Z111=17,Data!$H$116,
Z111=18,Data!$H$117,
Z111=19,Data!$H$118,
Z111=20,Data!$H$119,
Z111=21,Data!$H$120,
Z111=0,Data!$H$121))*K111/1000,"")</f>
        <v/>
      </c>
      <c r="AE111" s="948" t="str">
        <f>IFERROR((ifs(
Z111=1,Data!$I$100,
Z111=2,Data!$I$101,
Z111=3,Data!$I$102,
Z111=4,Data!$I$103,
Z111=5,Data!$I$104,
Z111=6,Data!$I$105,
Z111=7,Data!$I$106,
Z111=8,Data!$I$107,
Z111=9,Data!$I$108,
Z111=10,Data!I$109,
Z111=11,Data!I$110,
Z111=12,Data!I$111,
Z111=13,Data!$I$112,
Z111=14,Data!$I$113,
Z111=15,Data!$I$114,
Z111=16,Data!$I$115,
Z111=17,Data!$I$116,
Z111=18,Data!$I$117,
Z111=19,Data!$I$118,
Z111=20,Data!$I$119,
Z111=21,Data!$I$120,
Z111=0,Data!$I$121)*K111/1000),"")</f>
        <v/>
      </c>
      <c r="AF111" s="947" t="str">
        <f>IFERROR((ifs(
Z111=1,Data!$J$100,
Z111=2,Data!$J$101,
Z111=3,Data!$J$102,
Z111=4,Data!$J$103,
Z111=5,Data!$J$104,
Z111=6,Data!$J$105,
Z111=7,Data!$J$106,
Z111=8,Data!$J$107,
Z111=9,Data!$J$108,
Z111=10,Data!J$109,
Z111=11,Data!J$110,
Z111=12,Data!J$111,
Z111=13,Data!J$112,
Z111=14,Data!$J$113,
Z111=15,Data!$J$114,
Z111=16,Data!$J$115,
Z111=17,Data!$J$116,
Z111=18,Data!$J$117,
Z111=19,Data!$J$118,
Z111=20,Data!$J$119,
Z111=21,Data!$J$120,
Z111=0,Data!$J$121)*K111),"")</f>
        <v/>
      </c>
      <c r="AG111" s="947" t="str">
        <f>IFERROR((ifs(
Z111=1,Data!$K$100,
Z111=2,Data!$K$101,
Z111=3,Data!$K$102,
Z111=4,Data!$K$103,
Z111=5,Data!$K$104,
Z111=6,Data!$K$105,
Z111=7,Data!$K$106,
Z111=8,Data!$K$107,
Z111=9,Data!$K$108,
Z111=10,Data!K$109,
Z111=11,Data!K$110,
Z111=12,Data!K$111,
Z111=13,Data!$K$112,
Z111=14,Data!$K$113,
Z111=15,Data!$K$114,
Z111=16,Data!$K$115,
Z111=17,Data!$K$116,
Z111=18,Data!$K$117,
Z111=19,Data!$K$118,
Z111=20,Data!$K$119,
Z111=21,Data!$K$120,
Z111=0,Data!$K$121)*K111),"")</f>
        <v/>
      </c>
      <c r="AH111" s="947" t="str">
        <f>IFERROR((ifs(
Z111=1,Data!$L$100,
Z111=2,Data!$L$101,
Z111=3,Data!$L$102,
Z111=4,Data!$L$103,
Z111=5,Data!$L$104,
Z111=6,Data!$L$105,
Z111=7,Data!$L$106,
Z111=8,Data!$L$107,
Z111=9,Data!$L$108,
Z111=10,Data!L$109,
Z111=11,Data!L$110,
Z111=12,Data!L$111,
Z111=13,Data!$L$112,
Z111=14,Data!$L$113,
Z111=15,Data!$L$114,
Z111=16,Data!$L$115,
Z111=17,Data!$L$116,
Z111=18,Data!$L$117,
Z111=19,Data!$L$118,
Z111=20,Data!$L$119,
Z111=21,Data!$L$120,
Z111=0,Data!$L$121)*K111),"")</f>
        <v/>
      </c>
      <c r="AI111" s="950" t="str">
        <f>'Registro Veh'!J123</f>
        <v/>
      </c>
      <c r="AJ111" s="950" t="str">
        <f>'Registro Veh'!M123</f>
        <v/>
      </c>
      <c r="AK111" s="951"/>
      <c r="AL111" s="951"/>
      <c r="AM111" s="951"/>
      <c r="AN111" s="951"/>
    </row>
    <row r="112">
      <c r="A112" s="941" t="str">
        <f>'Registro Veh'!B123</f>
        <v/>
      </c>
      <c r="B112" s="941" t="str">
        <f>Equipo!$F$2</f>
        <v>4.0</v>
      </c>
      <c r="C112" s="941" t="str">
        <f>Equipo!$E$14</f>
        <v/>
      </c>
      <c r="D112" s="941" t="str">
        <f>Equipo!$E$10</f>
        <v/>
      </c>
      <c r="E112" s="941" t="str">
        <f>'Registro Veh'!C123</f>
        <v/>
      </c>
      <c r="F112" s="941" t="str">
        <f>'Registro Veh'!D123</f>
        <v/>
      </c>
      <c r="G112" s="941" t="str">
        <f>'Registro Veh'!E123</f>
        <v/>
      </c>
      <c r="H112" s="941" t="str">
        <f>'Registro Veh'!F123</f>
        <v/>
      </c>
      <c r="I112" s="942" t="str">
        <f>'Registro Veh'!G123</f>
        <v/>
      </c>
      <c r="J112" s="942" t="str">
        <f>'Registro Veh'!I123</f>
        <v/>
      </c>
      <c r="K112" s="942" t="str">
        <f>'Registro Veh'!K123</f>
        <v/>
      </c>
      <c r="L112" s="942" t="str">
        <f>'Registro Veh'!L123</f>
        <v/>
      </c>
      <c r="M112" s="942" t="str">
        <f>'Registro Veh'!N123</f>
        <v/>
      </c>
      <c r="N112" s="943" t="str">
        <f>IFERROR(IFS(E112='BBDD R'!$F$2,'BBDD R'!$G$2,E112='BBDD R'!$F$3,'BBDD R'!$G$3,E112='BBDD R'!$F$4,'BBDD R'!$G$4,E112='BBDD R'!$F$5,'BBDD R'!$G$5,E112='BBDD R'!$F$6,'BBDD R'!$G$6,E112='BBDD R'!$F$7,'BBDD R'!$G$7),"")</f>
        <v/>
      </c>
      <c r="O112" s="943" t="str">
        <f>IFERROR(IFS(E112='BBDD R'!$F$2,'BBDD R'!$H$2,E112='BBDD R'!$F$3,'BBDD R'!$H$3,E112='BBDD R'!$F$4,'BBDD R'!$H$4,E112='BBDD R'!$F$5,'BBDD R'!$H$5,E112='BBDD R'!$F$6,'BBDD R'!$H$6,E112='BBDD R'!$F$7,'BBDD R'!$H$7),"")</f>
        <v/>
      </c>
      <c r="P112" s="944" t="str">
        <f>IFERROR(IFS(E112='BBDD R'!$F$2,'BBDD R'!$I$2,E112='BBDD R'!$F$3,'BBDD R'!$I$3,E112='BBDD R'!$F$4,'BBDD R'!$I$4,E112='BBDD R'!$F$5,'BBDD R'!$I$5,E112='BBDD R'!$F$6,'BBDD R'!$I$6,E112='BBDD R'!$F$7,'BBDD R'!$I$7),"")</f>
        <v/>
      </c>
      <c r="Q112" s="945" t="str">
        <f>IFERROR(IFS(E112='BBDD R'!$F$2,'BBDD R'!$J$2,E112='BBDD R'!$F$3,'BBDD R'!$J$3,E112='BBDD R'!$F$4,'BBDD R'!$J$4,E112='BBDD R'!$F$5,'BBDD R'!$J$5,E112='BBDD R'!$F$6,'BBDD R'!$J$6,E112='BBDD R'!$F$7,'BBDD R'!$J$7))</f>
        <v/>
      </c>
      <c r="R112" s="945" t="str">
        <f>IFERROR(IFS(E112='BBDD R'!$F$2,'BBDD R'!$K$2,E112='BBDD R'!$F$3,'BBDD R'!$K$3,E112='BBDD R'!$F$4,'BBDD R'!$K$4,E112='BBDD R'!$F$5,'BBDD R'!$K$5,E112='BBDD R'!$F$6,'BBDD R'!$K$6,E112='BBDD R'!$F$7,'BBDD R'!$K$7),"")</f>
        <v/>
      </c>
      <c r="S112" s="944" t="str">
        <f>IFERROR(IFS(E112='BBDD R'!$F$2,'BBDD R'!$L$2,E112='BBDD R'!$F$3,'BBDD R'!$L$3,E112='BBDD R'!$F$4,'BBDD R'!$L$4,E112='BBDD R'!$F$5,'BBDD R'!$L$5,E112='BBDD R'!$F$6,'BBDD R'!$L$6,E112='BBDD R'!$F$7,'BBDD R'!$L$7),"")</f>
        <v/>
      </c>
      <c r="T112" s="944" t="str">
        <f>IFERROR(IFS(E112='BBDD R'!$F$2,'BBDD R'!$M$2,E112='BBDD R'!$F$3,'BBDD R'!$M$3,E112='BBDD R'!$F$4,'BBDD R'!$M$4,E112='BBDD R'!$F$5,'BBDD R'!$M$5,E112='BBDD R'!$F$6,'BBDD R'!$M$6,E112='BBDD R'!$F$7,'BBDD R'!$M$7),"")</f>
        <v/>
      </c>
      <c r="U112" s="944" t="str">
        <f>IFERROR(IFS(E112='BBDD R'!$F$2,'BBDD R'!$N$2,E112='BBDD R'!$F$3,'BBDD R'!$N$3,E112='BBDD R'!$F$4,'BBDD R'!$N$4,E112='BBDD R'!$F$5,'BBDD R'!$N$5,E112='BBDD R'!$F$6,'BBDD R'!$N$6,E112='BBDD R'!$F$7,'BBDD R'!$N$7),"")</f>
        <v/>
      </c>
      <c r="V112" s="944" t="str">
        <f>IFERROR(IFS(E112='BBDD R'!$F$2,'BBDD R'!$O$2,E112='BBDD R'!$F$3,'BBDD R'!$O$3,E112='BBDD R'!$F$4,'BBDD R'!$O$4,E112='BBDD R'!$F$5,'BBDD R'!$O$5,E112='BBDD R'!$F$6,'BBDD R'!$O$6,E112='BBDD R'!$F$7,'BBDD R'!$O$7),"")</f>
        <v/>
      </c>
      <c r="W112" s="946" t="str">
        <f>IFERROR(IFS(E112='BBDD R'!$F$2,'BBDD R'!$P$2,E112='BBDD R'!$F$3,'BBDD R'!$P$3,E112='BBDD R'!$F$4,'BBDD R'!$P$4,E112='BBDD R'!$F$5,'BBDD R'!$P$5,E112='BBDD R'!$F$6,'BBDD R'!$P$6,E112='BBDD R'!$F$7,'BBDD R'!$P$7),"")</f>
        <v/>
      </c>
      <c r="X112" s="944" t="str">
        <f>IFERROR(IFS(E112='BBDD R'!$F$2,'BBDD R'!$Q$2,E112='BBDD R'!$F$3,'BBDD R'!$Q$3,E112='BBDD R'!$F$4,'BBDD R'!$Q$4,E112='BBDD R'!$F$5,'BBDD R'!$Q$5,E112='BBDD R'!$F$6,'BBDD R'!$Q$6,E112='BBDD R'!$F$7,'BBDD R'!$Q$7),"")</f>
        <v/>
      </c>
      <c r="Y112" s="944" t="str">
        <f>IFERROR(IFS(E112='BBDD R'!$F$2,'BBDD R'!$R$2,E112='BBDD R'!$F$3,'BBDD R'!$R$3,E112='BBDD R'!$F$4,'BBDD R'!$R$4,E112='BBDD R'!$F$5,'BBDD R'!$R$5,E112='BBDD R'!$F$6,'BBDD R'!$R$6,E112='BBDD R'!$F$7,'BBDD R'!$R$7),"")</f>
        <v/>
      </c>
      <c r="Z112" s="944" t="str">
        <f t="array" ref="Z112">IFERROR(ifs(AND(M112="Gasolina",O112="Vehículo Liviano (Sedán, Compacto)"),1
,AND(M112="Gasolina",O112="Vehículo Liviano (SUV, Jeep, Station Wagon)"),2
,AND(M112="Gasolina",O112="Utilitario, Furgón"),3
,AND(M112="Gasolina",O112="Camioneta 4x2"),4
,AND(M112="Gasolina",O112="Camioneta 4x4"),5
,AND(M112="Gasolina",O112="Camión liviano (hasta 3.5 ton)"),6
,AND(M112="Gasolina",O112="Camión mediano"),7
,AND(M112="Gasolina",O112="Camión pesado"),8
,AND(M112="Gasolina",O112="Maquinaria"),9
,AND(M112="Gasolina",O112="Otro (especifique): "),10
,AND(M112="Diesel",O112="Vehículo Liviano (Sedán, Compacto)"),11
,AND(M112="Diesel",O112="Vehículo Liviano (SUV, Jeep, Station Wagon)"),12
,AND(M112="Diesel",O112="Utilitario, Furgón"),13
,AND(M112="Diesel",O112="Camioneta 4x2"),14
,AND(M112="Diesel",O112="Camioneta 4x4"),15
,AND(M112="Diesel",O112="Camión liviano (hasta 3.5 ton)"),16
,AND(M112="Diesel",O112="Camión mediano"),17
,AND(M112="Diesel",O112="Camión pesado"),18
,AND(M112="Diesel",O112="Maquinaria"),19
,AND(M112="Diesel",O112="Otro (especifique): "),20
,O112="Selecciona...",21),"")</f>
        <v/>
      </c>
      <c r="AA112" s="947" t="str">
        <f>IFERROR((ifs(Z112=1,Data!$D$100,Z112=2,Data!$D$101,Z112=3,Data!$D$102,Z112=4,Data!$D$103,Z112=5,Data!$D$104,Z112=6,Data!$D$105,Z112=7,Data!$D$106,Z112=8,Data!$D$107,Z112=9,Data!$D$108,Z112=10,Data!$D$109,Z112=11,Data!$D$110,Z112=12,Data!$D$111,Z112=13,Data!$D$112,Z112=14,Data!$D$113,Z112=15,Data!$D$114,Z112=16,Data!$D$115,Z112=17,Data!$D$116,Z112=18,Data!$D$117,Z112=19,Data!$D$118,Z112=20,Data!$D$119,Z112=21,Data!$D$120,Z112=0,Data!$D$121))*K112,"")</f>
        <v/>
      </c>
      <c r="AB112" s="947" t="str">
        <f>IFERROR((ifs(Z112=1,Data!$E$100,Z112=2,Data!$E$101,Z112=3,Data!$E$102,Z112=4,Data!$E$103,Z112=5,Data!$E$104,Z112=6,Data!$E$105,Z112=7,Data!$E$106,Z112=8,Data!$E$107,Z112=9,Data!$E$108,Z112=10,Data!$E$109,Z112=11,Data!$E$110,Z112=12,Data!$E$111,Z112=13,Data!$E$112,Z112=14,Data!$E$113,Z112=15,Data!$E$114,Z112=16,Data!$E$115,Z112=17,Data!$E$116,Z112=18,Data!$E$117,Z112=19,Data!$E$118,Z112=20,Data!$E$119,Z112=21,Data!$E$120,Z112=0,Data!$E$121))*K112/1000,"")</f>
        <v/>
      </c>
      <c r="AC112" s="948" t="str">
        <f>IFERROR((ifs(
Z112=1,Data!$G$100,
Z112=2,Data!$G$101,
Z112=3,Data!$G$102,
Z112=4,Data!$G$103,
Z112=5,Data!$G$104,
Z112=6,Data!$G$105,
Z112=7,Data!$G$106,
Z112=8,Data!$G$107,
Z112=9,Data!$G$108,
Z112=10,Data!G$109,
Z112=11,Data!G$110,
Z112=12,Data!G$111,
Z112=13,Data!$G$112,
Z112=14,Data!$G$113,
Z112=15,Data!$G$114,
Z112=16,Data!$G$115,
Z112=17,Data!$G$116,
Z112=18,Data!$G$117,
Z112=19,Data!$G$118,
Z112=20,Data!$G$119,
Z112=21,Data!$G$120,
Z112=0,Data!$G$121))
*K112/1000,"")</f>
        <v/>
      </c>
      <c r="AD112" s="949" t="str">
        <f>IFERROR((ifs(
Z112=1,Data!$H$100,
Z112=2,Data!$H$101,
Z112=3,Data!$H$102,
Z112=4,Data!$H$103,
Z112=5,Data!$H$104,
Z112=6,Data!$H$105,
Z112=7,Data!$H$106,
Z112=8,Data!$H$107,
Z112=9,Data!$H$108,
Z112=10,Data!H$109,
Z112=11,Data!H$110,
Z112=12,Data!H$111,
Z112=13,Data!$H$112,
Z112=14,Data!$H$113,
Z112=15,Data!$H$114,
Z112=16,Data!$H$115,
Z112=17,Data!$H$116,
Z112=18,Data!$H$117,
Z112=19,Data!$H$118,
Z112=20,Data!$H$119,
Z112=21,Data!$H$120,
Z112=0,Data!$H$121))*K112/1000,"")</f>
        <v/>
      </c>
      <c r="AE112" s="948" t="str">
        <f>IFERROR((ifs(
Z112=1,Data!$I$100,
Z112=2,Data!$I$101,
Z112=3,Data!$I$102,
Z112=4,Data!$I$103,
Z112=5,Data!$I$104,
Z112=6,Data!$I$105,
Z112=7,Data!$I$106,
Z112=8,Data!$I$107,
Z112=9,Data!$I$108,
Z112=10,Data!I$109,
Z112=11,Data!I$110,
Z112=12,Data!I$111,
Z112=13,Data!$I$112,
Z112=14,Data!$I$113,
Z112=15,Data!$I$114,
Z112=16,Data!$I$115,
Z112=17,Data!$I$116,
Z112=18,Data!$I$117,
Z112=19,Data!$I$118,
Z112=20,Data!$I$119,
Z112=21,Data!$I$120,
Z112=0,Data!$I$121)*K112/1000),"")</f>
        <v/>
      </c>
      <c r="AF112" s="947" t="str">
        <f>IFERROR((ifs(
Z112=1,Data!$J$100,
Z112=2,Data!$J$101,
Z112=3,Data!$J$102,
Z112=4,Data!$J$103,
Z112=5,Data!$J$104,
Z112=6,Data!$J$105,
Z112=7,Data!$J$106,
Z112=8,Data!$J$107,
Z112=9,Data!$J$108,
Z112=10,Data!J$109,
Z112=11,Data!J$110,
Z112=12,Data!J$111,
Z112=13,Data!J$112,
Z112=14,Data!$J$113,
Z112=15,Data!$J$114,
Z112=16,Data!$J$115,
Z112=17,Data!$J$116,
Z112=18,Data!$J$117,
Z112=19,Data!$J$118,
Z112=20,Data!$J$119,
Z112=21,Data!$J$120,
Z112=0,Data!$J$121)*K112),"")</f>
        <v/>
      </c>
      <c r="AG112" s="947" t="str">
        <f>IFERROR((ifs(
Z112=1,Data!$K$100,
Z112=2,Data!$K$101,
Z112=3,Data!$K$102,
Z112=4,Data!$K$103,
Z112=5,Data!$K$104,
Z112=6,Data!$K$105,
Z112=7,Data!$K$106,
Z112=8,Data!$K$107,
Z112=9,Data!$K$108,
Z112=10,Data!K$109,
Z112=11,Data!K$110,
Z112=12,Data!K$111,
Z112=13,Data!$K$112,
Z112=14,Data!$K$113,
Z112=15,Data!$K$114,
Z112=16,Data!$K$115,
Z112=17,Data!$K$116,
Z112=18,Data!$K$117,
Z112=19,Data!$K$118,
Z112=20,Data!$K$119,
Z112=21,Data!$K$120,
Z112=0,Data!$K$121)*K112),"")</f>
        <v/>
      </c>
      <c r="AH112" s="947" t="str">
        <f>IFERROR((ifs(
Z112=1,Data!$L$100,
Z112=2,Data!$L$101,
Z112=3,Data!$L$102,
Z112=4,Data!$L$103,
Z112=5,Data!$L$104,
Z112=6,Data!$L$105,
Z112=7,Data!$L$106,
Z112=8,Data!$L$107,
Z112=9,Data!$L$108,
Z112=10,Data!L$109,
Z112=11,Data!L$110,
Z112=12,Data!L$111,
Z112=13,Data!$L$112,
Z112=14,Data!$L$113,
Z112=15,Data!$L$114,
Z112=16,Data!$L$115,
Z112=17,Data!$L$116,
Z112=18,Data!$L$117,
Z112=19,Data!$L$118,
Z112=20,Data!$L$119,
Z112=21,Data!$L$120,
Z112=0,Data!$L$121)*K112),"")</f>
        <v/>
      </c>
      <c r="AI112" s="950" t="str">
        <f>'Registro Veh'!J124</f>
        <v/>
      </c>
      <c r="AJ112" s="950" t="str">
        <f>'Registro Veh'!M124</f>
        <v/>
      </c>
      <c r="AK112" s="951"/>
      <c r="AL112" s="951"/>
      <c r="AM112" s="951"/>
      <c r="AN112" s="951"/>
    </row>
    <row r="113">
      <c r="A113" s="941" t="str">
        <f>'Registro Veh'!B124</f>
        <v/>
      </c>
      <c r="B113" s="941" t="str">
        <f>Equipo!$F$2</f>
        <v>4.0</v>
      </c>
      <c r="C113" s="941" t="str">
        <f>Equipo!$E$14</f>
        <v/>
      </c>
      <c r="D113" s="941" t="str">
        <f>Equipo!$E$10</f>
        <v/>
      </c>
      <c r="E113" s="941" t="str">
        <f>'Registro Veh'!C124</f>
        <v/>
      </c>
      <c r="F113" s="941" t="str">
        <f>'Registro Veh'!D124</f>
        <v/>
      </c>
      <c r="G113" s="941" t="str">
        <f>'Registro Veh'!E124</f>
        <v/>
      </c>
      <c r="H113" s="941" t="str">
        <f>'Registro Veh'!F124</f>
        <v/>
      </c>
      <c r="I113" s="942" t="str">
        <f>'Registro Veh'!G124</f>
        <v/>
      </c>
      <c r="J113" s="942" t="str">
        <f>'Registro Veh'!I124</f>
        <v/>
      </c>
      <c r="K113" s="942" t="str">
        <f>'Registro Veh'!K124</f>
        <v/>
      </c>
      <c r="L113" s="942" t="str">
        <f>'Registro Veh'!L124</f>
        <v/>
      </c>
      <c r="M113" s="942" t="str">
        <f>'Registro Veh'!N124</f>
        <v/>
      </c>
      <c r="N113" s="943" t="str">
        <f>IFERROR(IFS(E113='BBDD R'!$F$2,'BBDD R'!$G$2,E113='BBDD R'!$F$3,'BBDD R'!$G$3,E113='BBDD R'!$F$4,'BBDD R'!$G$4,E113='BBDD R'!$F$5,'BBDD R'!$G$5,E113='BBDD R'!$F$6,'BBDD R'!$G$6,E113='BBDD R'!$F$7,'BBDD R'!$G$7),"")</f>
        <v/>
      </c>
      <c r="O113" s="943" t="str">
        <f>IFERROR(IFS(E113='BBDD R'!$F$2,'BBDD R'!$H$2,E113='BBDD R'!$F$3,'BBDD R'!$H$3,E113='BBDD R'!$F$4,'BBDD R'!$H$4,E113='BBDD R'!$F$5,'BBDD R'!$H$5,E113='BBDD R'!$F$6,'BBDD R'!$H$6,E113='BBDD R'!$F$7,'BBDD R'!$H$7),"")</f>
        <v/>
      </c>
      <c r="P113" s="944" t="str">
        <f>IFERROR(IFS(E113='BBDD R'!$F$2,'BBDD R'!$I$2,E113='BBDD R'!$F$3,'BBDD R'!$I$3,E113='BBDD R'!$F$4,'BBDD R'!$I$4,E113='BBDD R'!$F$5,'BBDD R'!$I$5,E113='BBDD R'!$F$6,'BBDD R'!$I$6,E113='BBDD R'!$F$7,'BBDD R'!$I$7),"")</f>
        <v/>
      </c>
      <c r="Q113" s="945" t="str">
        <f>IFERROR(IFS(E113='BBDD R'!$F$2,'BBDD R'!$J$2,E113='BBDD R'!$F$3,'BBDD R'!$J$3,E113='BBDD R'!$F$4,'BBDD R'!$J$4,E113='BBDD R'!$F$5,'BBDD R'!$J$5,E113='BBDD R'!$F$6,'BBDD R'!$J$6,E113='BBDD R'!$F$7,'BBDD R'!$J$7))</f>
        <v/>
      </c>
      <c r="R113" s="945" t="str">
        <f>IFERROR(IFS(E113='BBDD R'!$F$2,'BBDD R'!$K$2,E113='BBDD R'!$F$3,'BBDD R'!$K$3,E113='BBDD R'!$F$4,'BBDD R'!$K$4,E113='BBDD R'!$F$5,'BBDD R'!$K$5,E113='BBDD R'!$F$6,'BBDD R'!$K$6,E113='BBDD R'!$F$7,'BBDD R'!$K$7),"")</f>
        <v/>
      </c>
      <c r="S113" s="944" t="str">
        <f>IFERROR(IFS(E113='BBDD R'!$F$2,'BBDD R'!$L$2,E113='BBDD R'!$F$3,'BBDD R'!$L$3,E113='BBDD R'!$F$4,'BBDD R'!$L$4,E113='BBDD R'!$F$5,'BBDD R'!$L$5,E113='BBDD R'!$F$6,'BBDD R'!$L$6,E113='BBDD R'!$F$7,'BBDD R'!$L$7),"")</f>
        <v/>
      </c>
      <c r="T113" s="944" t="str">
        <f>IFERROR(IFS(E113='BBDD R'!$F$2,'BBDD R'!$M$2,E113='BBDD R'!$F$3,'BBDD R'!$M$3,E113='BBDD R'!$F$4,'BBDD R'!$M$4,E113='BBDD R'!$F$5,'BBDD R'!$M$5,E113='BBDD R'!$F$6,'BBDD R'!$M$6,E113='BBDD R'!$F$7,'BBDD R'!$M$7),"")</f>
        <v/>
      </c>
      <c r="U113" s="944" t="str">
        <f>IFERROR(IFS(E113='BBDD R'!$F$2,'BBDD R'!$N$2,E113='BBDD R'!$F$3,'BBDD R'!$N$3,E113='BBDD R'!$F$4,'BBDD R'!$N$4,E113='BBDD R'!$F$5,'BBDD R'!$N$5,E113='BBDD R'!$F$6,'BBDD R'!$N$6,E113='BBDD R'!$F$7,'BBDD R'!$N$7),"")</f>
        <v/>
      </c>
      <c r="V113" s="944" t="str">
        <f>IFERROR(IFS(E113='BBDD R'!$F$2,'BBDD R'!$O$2,E113='BBDD R'!$F$3,'BBDD R'!$O$3,E113='BBDD R'!$F$4,'BBDD R'!$O$4,E113='BBDD R'!$F$5,'BBDD R'!$O$5,E113='BBDD R'!$F$6,'BBDD R'!$O$6,E113='BBDD R'!$F$7,'BBDD R'!$O$7),"")</f>
        <v/>
      </c>
      <c r="W113" s="946" t="str">
        <f>IFERROR(IFS(E113='BBDD R'!$F$2,'BBDD R'!$P$2,E113='BBDD R'!$F$3,'BBDD R'!$P$3,E113='BBDD R'!$F$4,'BBDD R'!$P$4,E113='BBDD R'!$F$5,'BBDD R'!$P$5,E113='BBDD R'!$F$6,'BBDD R'!$P$6,E113='BBDD R'!$F$7,'BBDD R'!$P$7),"")</f>
        <v/>
      </c>
      <c r="X113" s="944" t="str">
        <f>IFERROR(IFS(E113='BBDD R'!$F$2,'BBDD R'!$Q$2,E113='BBDD R'!$F$3,'BBDD R'!$Q$3,E113='BBDD R'!$F$4,'BBDD R'!$Q$4,E113='BBDD R'!$F$5,'BBDD R'!$Q$5,E113='BBDD R'!$F$6,'BBDD R'!$Q$6,E113='BBDD R'!$F$7,'BBDD R'!$Q$7),"")</f>
        <v/>
      </c>
      <c r="Y113" s="944" t="str">
        <f>IFERROR(IFS(E113='BBDD R'!$F$2,'BBDD R'!$R$2,E113='BBDD R'!$F$3,'BBDD R'!$R$3,E113='BBDD R'!$F$4,'BBDD R'!$R$4,E113='BBDD R'!$F$5,'BBDD R'!$R$5,E113='BBDD R'!$F$6,'BBDD R'!$R$6,E113='BBDD R'!$F$7,'BBDD R'!$R$7),"")</f>
        <v/>
      </c>
      <c r="Z113" s="944" t="str">
        <f t="array" ref="Z113">IFERROR(ifs(AND(M113="Gasolina",O113="Vehículo Liviano (Sedán, Compacto)"),1
,AND(M113="Gasolina",O113="Vehículo Liviano (SUV, Jeep, Station Wagon)"),2
,AND(M113="Gasolina",O113="Utilitario, Furgón"),3
,AND(M113="Gasolina",O113="Camioneta 4x2"),4
,AND(M113="Gasolina",O113="Camioneta 4x4"),5
,AND(M113="Gasolina",O113="Camión liviano (hasta 3.5 ton)"),6
,AND(M113="Gasolina",O113="Camión mediano"),7
,AND(M113="Gasolina",O113="Camión pesado"),8
,AND(M113="Gasolina",O113="Maquinaria"),9
,AND(M113="Gasolina",O113="Otro (especifique): "),10
,AND(M113="Diesel",O113="Vehículo Liviano (Sedán, Compacto)"),11
,AND(M113="Diesel",O113="Vehículo Liviano (SUV, Jeep, Station Wagon)"),12
,AND(M113="Diesel",O113="Utilitario, Furgón"),13
,AND(M113="Diesel",O113="Camioneta 4x2"),14
,AND(M113="Diesel",O113="Camioneta 4x4"),15
,AND(M113="Diesel",O113="Camión liviano (hasta 3.5 ton)"),16
,AND(M113="Diesel",O113="Camión mediano"),17
,AND(M113="Diesel",O113="Camión pesado"),18
,AND(M113="Diesel",O113="Maquinaria"),19
,AND(M113="Diesel",O113="Otro (especifique): "),20
,O113="Selecciona...",21),"")</f>
        <v/>
      </c>
      <c r="AA113" s="947" t="str">
        <f>IFERROR((ifs(Z113=1,Data!$D$100,Z113=2,Data!$D$101,Z113=3,Data!$D$102,Z113=4,Data!$D$103,Z113=5,Data!$D$104,Z113=6,Data!$D$105,Z113=7,Data!$D$106,Z113=8,Data!$D$107,Z113=9,Data!$D$108,Z113=10,Data!$D$109,Z113=11,Data!$D$110,Z113=12,Data!$D$111,Z113=13,Data!$D$112,Z113=14,Data!$D$113,Z113=15,Data!$D$114,Z113=16,Data!$D$115,Z113=17,Data!$D$116,Z113=18,Data!$D$117,Z113=19,Data!$D$118,Z113=20,Data!$D$119,Z113=21,Data!$D$120,Z113=0,Data!$D$121))*K113,"")</f>
        <v/>
      </c>
      <c r="AB113" s="947" t="str">
        <f>IFERROR((ifs(Z113=1,Data!$E$100,Z113=2,Data!$E$101,Z113=3,Data!$E$102,Z113=4,Data!$E$103,Z113=5,Data!$E$104,Z113=6,Data!$E$105,Z113=7,Data!$E$106,Z113=8,Data!$E$107,Z113=9,Data!$E$108,Z113=10,Data!$E$109,Z113=11,Data!$E$110,Z113=12,Data!$E$111,Z113=13,Data!$E$112,Z113=14,Data!$E$113,Z113=15,Data!$E$114,Z113=16,Data!$E$115,Z113=17,Data!$E$116,Z113=18,Data!$E$117,Z113=19,Data!$E$118,Z113=20,Data!$E$119,Z113=21,Data!$E$120,Z113=0,Data!$E$121))*K113/1000,"")</f>
        <v/>
      </c>
      <c r="AC113" s="948" t="str">
        <f>IFERROR((ifs(
Z113=1,Data!$G$100,
Z113=2,Data!$G$101,
Z113=3,Data!$G$102,
Z113=4,Data!$G$103,
Z113=5,Data!$G$104,
Z113=6,Data!$G$105,
Z113=7,Data!$G$106,
Z113=8,Data!$G$107,
Z113=9,Data!$G$108,
Z113=10,Data!G$109,
Z113=11,Data!G$110,
Z113=12,Data!G$111,
Z113=13,Data!$G$112,
Z113=14,Data!$G$113,
Z113=15,Data!$G$114,
Z113=16,Data!$G$115,
Z113=17,Data!$G$116,
Z113=18,Data!$G$117,
Z113=19,Data!$G$118,
Z113=20,Data!$G$119,
Z113=21,Data!$G$120,
Z113=0,Data!$G$121))
*K113/1000,"")</f>
        <v/>
      </c>
      <c r="AD113" s="949" t="str">
        <f>IFERROR((ifs(
Z113=1,Data!$H$100,
Z113=2,Data!$H$101,
Z113=3,Data!$H$102,
Z113=4,Data!$H$103,
Z113=5,Data!$H$104,
Z113=6,Data!$H$105,
Z113=7,Data!$H$106,
Z113=8,Data!$H$107,
Z113=9,Data!$H$108,
Z113=10,Data!H$109,
Z113=11,Data!H$110,
Z113=12,Data!H$111,
Z113=13,Data!$H$112,
Z113=14,Data!$H$113,
Z113=15,Data!$H$114,
Z113=16,Data!$H$115,
Z113=17,Data!$H$116,
Z113=18,Data!$H$117,
Z113=19,Data!$H$118,
Z113=20,Data!$H$119,
Z113=21,Data!$H$120,
Z113=0,Data!$H$121))*K113/1000,"")</f>
        <v/>
      </c>
      <c r="AE113" s="948" t="str">
        <f>IFERROR((ifs(
Z113=1,Data!$I$100,
Z113=2,Data!$I$101,
Z113=3,Data!$I$102,
Z113=4,Data!$I$103,
Z113=5,Data!$I$104,
Z113=6,Data!$I$105,
Z113=7,Data!$I$106,
Z113=8,Data!$I$107,
Z113=9,Data!$I$108,
Z113=10,Data!I$109,
Z113=11,Data!I$110,
Z113=12,Data!I$111,
Z113=13,Data!$I$112,
Z113=14,Data!$I$113,
Z113=15,Data!$I$114,
Z113=16,Data!$I$115,
Z113=17,Data!$I$116,
Z113=18,Data!$I$117,
Z113=19,Data!$I$118,
Z113=20,Data!$I$119,
Z113=21,Data!$I$120,
Z113=0,Data!$I$121)*K113/1000),"")</f>
        <v/>
      </c>
      <c r="AF113" s="947" t="str">
        <f>IFERROR((ifs(
Z113=1,Data!$J$100,
Z113=2,Data!$J$101,
Z113=3,Data!$J$102,
Z113=4,Data!$J$103,
Z113=5,Data!$J$104,
Z113=6,Data!$J$105,
Z113=7,Data!$J$106,
Z113=8,Data!$J$107,
Z113=9,Data!$J$108,
Z113=10,Data!J$109,
Z113=11,Data!J$110,
Z113=12,Data!J$111,
Z113=13,Data!J$112,
Z113=14,Data!$J$113,
Z113=15,Data!$J$114,
Z113=16,Data!$J$115,
Z113=17,Data!$J$116,
Z113=18,Data!$J$117,
Z113=19,Data!$J$118,
Z113=20,Data!$J$119,
Z113=21,Data!$J$120,
Z113=0,Data!$J$121)*K113),"")</f>
        <v/>
      </c>
      <c r="AG113" s="947" t="str">
        <f>IFERROR((ifs(
Z113=1,Data!$K$100,
Z113=2,Data!$K$101,
Z113=3,Data!$K$102,
Z113=4,Data!$K$103,
Z113=5,Data!$K$104,
Z113=6,Data!$K$105,
Z113=7,Data!$K$106,
Z113=8,Data!$K$107,
Z113=9,Data!$K$108,
Z113=10,Data!K$109,
Z113=11,Data!K$110,
Z113=12,Data!K$111,
Z113=13,Data!$K$112,
Z113=14,Data!$K$113,
Z113=15,Data!$K$114,
Z113=16,Data!$K$115,
Z113=17,Data!$K$116,
Z113=18,Data!$K$117,
Z113=19,Data!$K$118,
Z113=20,Data!$K$119,
Z113=21,Data!$K$120,
Z113=0,Data!$K$121)*K113),"")</f>
        <v/>
      </c>
      <c r="AH113" s="947" t="str">
        <f>IFERROR((ifs(
Z113=1,Data!$L$100,
Z113=2,Data!$L$101,
Z113=3,Data!$L$102,
Z113=4,Data!$L$103,
Z113=5,Data!$L$104,
Z113=6,Data!$L$105,
Z113=7,Data!$L$106,
Z113=8,Data!$L$107,
Z113=9,Data!$L$108,
Z113=10,Data!L$109,
Z113=11,Data!L$110,
Z113=12,Data!L$111,
Z113=13,Data!$L$112,
Z113=14,Data!$L$113,
Z113=15,Data!$L$114,
Z113=16,Data!$L$115,
Z113=17,Data!$L$116,
Z113=18,Data!$L$117,
Z113=19,Data!$L$118,
Z113=20,Data!$L$119,
Z113=21,Data!$L$120,
Z113=0,Data!$L$121)*K113),"")</f>
        <v/>
      </c>
      <c r="AI113" s="950" t="str">
        <f>'Registro Veh'!J125</f>
        <v/>
      </c>
      <c r="AJ113" s="950" t="str">
        <f>'Registro Veh'!M125</f>
        <v/>
      </c>
      <c r="AK113" s="951"/>
      <c r="AL113" s="951"/>
      <c r="AM113" s="951"/>
      <c r="AN113" s="951"/>
    </row>
    <row r="114">
      <c r="A114" s="941" t="str">
        <f>'Registro Veh'!B125</f>
        <v/>
      </c>
      <c r="B114" s="941" t="str">
        <f>Equipo!$F$2</f>
        <v>4.0</v>
      </c>
      <c r="C114" s="941" t="str">
        <f>Equipo!$E$14</f>
        <v/>
      </c>
      <c r="D114" s="941" t="str">
        <f>Equipo!$E$10</f>
        <v/>
      </c>
      <c r="E114" s="941" t="str">
        <f>'Registro Veh'!C125</f>
        <v/>
      </c>
      <c r="F114" s="941" t="str">
        <f>'Registro Veh'!D125</f>
        <v/>
      </c>
      <c r="G114" s="941" t="str">
        <f>'Registro Veh'!E125</f>
        <v/>
      </c>
      <c r="H114" s="941" t="str">
        <f>'Registro Veh'!F125</f>
        <v/>
      </c>
      <c r="I114" s="942" t="str">
        <f>'Registro Veh'!G125</f>
        <v/>
      </c>
      <c r="J114" s="942" t="str">
        <f>'Registro Veh'!I125</f>
        <v/>
      </c>
      <c r="K114" s="942" t="str">
        <f>'Registro Veh'!K125</f>
        <v/>
      </c>
      <c r="L114" s="942" t="str">
        <f>'Registro Veh'!L125</f>
        <v/>
      </c>
      <c r="M114" s="942" t="str">
        <f>'Registro Veh'!N125</f>
        <v/>
      </c>
      <c r="N114" s="943" t="str">
        <f>IFERROR(IFS(E114='BBDD R'!$F$2,'BBDD R'!$G$2,E114='BBDD R'!$F$3,'BBDD R'!$G$3,E114='BBDD R'!$F$4,'BBDD R'!$G$4,E114='BBDD R'!$F$5,'BBDD R'!$G$5,E114='BBDD R'!$F$6,'BBDD R'!$G$6,E114='BBDD R'!$F$7,'BBDD R'!$G$7),"")</f>
        <v/>
      </c>
      <c r="O114" s="943" t="str">
        <f>IFERROR(IFS(E114='BBDD R'!$F$2,'BBDD R'!$H$2,E114='BBDD R'!$F$3,'BBDD R'!$H$3,E114='BBDD R'!$F$4,'BBDD R'!$H$4,E114='BBDD R'!$F$5,'BBDD R'!$H$5,E114='BBDD R'!$F$6,'BBDD R'!$H$6,E114='BBDD R'!$F$7,'BBDD R'!$H$7),"")</f>
        <v/>
      </c>
      <c r="P114" s="944" t="str">
        <f>IFERROR(IFS(E114='BBDD R'!$F$2,'BBDD R'!$I$2,E114='BBDD R'!$F$3,'BBDD R'!$I$3,E114='BBDD R'!$F$4,'BBDD R'!$I$4,E114='BBDD R'!$F$5,'BBDD R'!$I$5,E114='BBDD R'!$F$6,'BBDD R'!$I$6,E114='BBDD R'!$F$7,'BBDD R'!$I$7),"")</f>
        <v/>
      </c>
      <c r="Q114" s="945" t="str">
        <f>IFERROR(IFS(E114='BBDD R'!$F$2,'BBDD R'!$J$2,E114='BBDD R'!$F$3,'BBDD R'!$J$3,E114='BBDD R'!$F$4,'BBDD R'!$J$4,E114='BBDD R'!$F$5,'BBDD R'!$J$5,E114='BBDD R'!$F$6,'BBDD R'!$J$6,E114='BBDD R'!$F$7,'BBDD R'!$J$7))</f>
        <v/>
      </c>
      <c r="R114" s="945" t="str">
        <f>IFERROR(IFS(E114='BBDD R'!$F$2,'BBDD R'!$K$2,E114='BBDD R'!$F$3,'BBDD R'!$K$3,E114='BBDD R'!$F$4,'BBDD R'!$K$4,E114='BBDD R'!$F$5,'BBDD R'!$K$5,E114='BBDD R'!$F$6,'BBDD R'!$K$6,E114='BBDD R'!$F$7,'BBDD R'!$K$7),"")</f>
        <v/>
      </c>
      <c r="S114" s="944" t="str">
        <f>IFERROR(IFS(E114='BBDD R'!$F$2,'BBDD R'!$L$2,E114='BBDD R'!$F$3,'BBDD R'!$L$3,E114='BBDD R'!$F$4,'BBDD R'!$L$4,E114='BBDD R'!$F$5,'BBDD R'!$L$5,E114='BBDD R'!$F$6,'BBDD R'!$L$6,E114='BBDD R'!$F$7,'BBDD R'!$L$7),"")</f>
        <v/>
      </c>
      <c r="T114" s="944" t="str">
        <f>IFERROR(IFS(E114='BBDD R'!$F$2,'BBDD R'!$M$2,E114='BBDD R'!$F$3,'BBDD R'!$M$3,E114='BBDD R'!$F$4,'BBDD R'!$M$4,E114='BBDD R'!$F$5,'BBDD R'!$M$5,E114='BBDD R'!$F$6,'BBDD R'!$M$6,E114='BBDD R'!$F$7,'BBDD R'!$M$7),"")</f>
        <v/>
      </c>
      <c r="U114" s="944" t="str">
        <f>IFERROR(IFS(E114='BBDD R'!$F$2,'BBDD R'!$N$2,E114='BBDD R'!$F$3,'BBDD R'!$N$3,E114='BBDD R'!$F$4,'BBDD R'!$N$4,E114='BBDD R'!$F$5,'BBDD R'!$N$5,E114='BBDD R'!$F$6,'BBDD R'!$N$6,E114='BBDD R'!$F$7,'BBDD R'!$N$7),"")</f>
        <v/>
      </c>
      <c r="V114" s="944" t="str">
        <f>IFERROR(IFS(E114='BBDD R'!$F$2,'BBDD R'!$O$2,E114='BBDD R'!$F$3,'BBDD R'!$O$3,E114='BBDD R'!$F$4,'BBDD R'!$O$4,E114='BBDD R'!$F$5,'BBDD R'!$O$5,E114='BBDD R'!$F$6,'BBDD R'!$O$6,E114='BBDD R'!$F$7,'BBDD R'!$O$7),"")</f>
        <v/>
      </c>
      <c r="W114" s="946" t="str">
        <f>IFERROR(IFS(E114='BBDD R'!$F$2,'BBDD R'!$P$2,E114='BBDD R'!$F$3,'BBDD R'!$P$3,E114='BBDD R'!$F$4,'BBDD R'!$P$4,E114='BBDD R'!$F$5,'BBDD R'!$P$5,E114='BBDD R'!$F$6,'BBDD R'!$P$6,E114='BBDD R'!$F$7,'BBDD R'!$P$7),"")</f>
        <v/>
      </c>
      <c r="X114" s="944" t="str">
        <f>IFERROR(IFS(E114='BBDD R'!$F$2,'BBDD R'!$Q$2,E114='BBDD R'!$F$3,'BBDD R'!$Q$3,E114='BBDD R'!$F$4,'BBDD R'!$Q$4,E114='BBDD R'!$F$5,'BBDD R'!$Q$5,E114='BBDD R'!$F$6,'BBDD R'!$Q$6,E114='BBDD R'!$F$7,'BBDD R'!$Q$7),"")</f>
        <v/>
      </c>
      <c r="Y114" s="944" t="str">
        <f>IFERROR(IFS(E114='BBDD R'!$F$2,'BBDD R'!$R$2,E114='BBDD R'!$F$3,'BBDD R'!$R$3,E114='BBDD R'!$F$4,'BBDD R'!$R$4,E114='BBDD R'!$F$5,'BBDD R'!$R$5,E114='BBDD R'!$F$6,'BBDD R'!$R$6,E114='BBDD R'!$F$7,'BBDD R'!$R$7),"")</f>
        <v/>
      </c>
      <c r="Z114" s="944" t="str">
        <f t="array" ref="Z114">IFERROR(ifs(AND(M114="Gasolina",O114="Vehículo Liviano (Sedán, Compacto)"),1
,AND(M114="Gasolina",O114="Vehículo Liviano (SUV, Jeep, Station Wagon)"),2
,AND(M114="Gasolina",O114="Utilitario, Furgón"),3
,AND(M114="Gasolina",O114="Camioneta 4x2"),4
,AND(M114="Gasolina",O114="Camioneta 4x4"),5
,AND(M114="Gasolina",O114="Camión liviano (hasta 3.5 ton)"),6
,AND(M114="Gasolina",O114="Camión mediano"),7
,AND(M114="Gasolina",O114="Camión pesado"),8
,AND(M114="Gasolina",O114="Maquinaria"),9
,AND(M114="Gasolina",O114="Otro (especifique): "),10
,AND(M114="Diesel",O114="Vehículo Liviano (Sedán, Compacto)"),11
,AND(M114="Diesel",O114="Vehículo Liviano (SUV, Jeep, Station Wagon)"),12
,AND(M114="Diesel",O114="Utilitario, Furgón"),13
,AND(M114="Diesel",O114="Camioneta 4x2"),14
,AND(M114="Diesel",O114="Camioneta 4x4"),15
,AND(M114="Diesel",O114="Camión liviano (hasta 3.5 ton)"),16
,AND(M114="Diesel",O114="Camión mediano"),17
,AND(M114="Diesel",O114="Camión pesado"),18
,AND(M114="Diesel",O114="Maquinaria"),19
,AND(M114="Diesel",O114="Otro (especifique): "),20
,O114="Selecciona...",21),"")</f>
        <v/>
      </c>
      <c r="AA114" s="947" t="str">
        <f>IFERROR((ifs(Z114=1,Data!$D$100,Z114=2,Data!$D$101,Z114=3,Data!$D$102,Z114=4,Data!$D$103,Z114=5,Data!$D$104,Z114=6,Data!$D$105,Z114=7,Data!$D$106,Z114=8,Data!$D$107,Z114=9,Data!$D$108,Z114=10,Data!$D$109,Z114=11,Data!$D$110,Z114=12,Data!$D$111,Z114=13,Data!$D$112,Z114=14,Data!$D$113,Z114=15,Data!$D$114,Z114=16,Data!$D$115,Z114=17,Data!$D$116,Z114=18,Data!$D$117,Z114=19,Data!$D$118,Z114=20,Data!$D$119,Z114=21,Data!$D$120,Z114=0,Data!$D$121))*K114,"")</f>
        <v/>
      </c>
      <c r="AB114" s="947" t="str">
        <f>IFERROR((ifs(Z114=1,Data!$E$100,Z114=2,Data!$E$101,Z114=3,Data!$E$102,Z114=4,Data!$E$103,Z114=5,Data!$E$104,Z114=6,Data!$E$105,Z114=7,Data!$E$106,Z114=8,Data!$E$107,Z114=9,Data!$E$108,Z114=10,Data!$E$109,Z114=11,Data!$E$110,Z114=12,Data!$E$111,Z114=13,Data!$E$112,Z114=14,Data!$E$113,Z114=15,Data!$E$114,Z114=16,Data!$E$115,Z114=17,Data!$E$116,Z114=18,Data!$E$117,Z114=19,Data!$E$118,Z114=20,Data!$E$119,Z114=21,Data!$E$120,Z114=0,Data!$E$121))*K114/1000,"")</f>
        <v/>
      </c>
      <c r="AC114" s="948" t="str">
        <f>IFERROR((ifs(
Z114=1,Data!$G$100,
Z114=2,Data!$G$101,
Z114=3,Data!$G$102,
Z114=4,Data!$G$103,
Z114=5,Data!$G$104,
Z114=6,Data!$G$105,
Z114=7,Data!$G$106,
Z114=8,Data!$G$107,
Z114=9,Data!$G$108,
Z114=10,Data!G$109,
Z114=11,Data!G$110,
Z114=12,Data!G$111,
Z114=13,Data!$G$112,
Z114=14,Data!$G$113,
Z114=15,Data!$G$114,
Z114=16,Data!$G$115,
Z114=17,Data!$G$116,
Z114=18,Data!$G$117,
Z114=19,Data!$G$118,
Z114=20,Data!$G$119,
Z114=21,Data!$G$120,
Z114=0,Data!$G$121))
*K114/1000,"")</f>
        <v/>
      </c>
      <c r="AD114" s="949" t="str">
        <f>IFERROR((ifs(
Z114=1,Data!$H$100,
Z114=2,Data!$H$101,
Z114=3,Data!$H$102,
Z114=4,Data!$H$103,
Z114=5,Data!$H$104,
Z114=6,Data!$H$105,
Z114=7,Data!$H$106,
Z114=8,Data!$H$107,
Z114=9,Data!$H$108,
Z114=10,Data!H$109,
Z114=11,Data!H$110,
Z114=12,Data!H$111,
Z114=13,Data!$H$112,
Z114=14,Data!$H$113,
Z114=15,Data!$H$114,
Z114=16,Data!$H$115,
Z114=17,Data!$H$116,
Z114=18,Data!$H$117,
Z114=19,Data!$H$118,
Z114=20,Data!$H$119,
Z114=21,Data!$H$120,
Z114=0,Data!$H$121))*K114/1000,"")</f>
        <v/>
      </c>
      <c r="AE114" s="948" t="str">
        <f>IFERROR((ifs(
Z114=1,Data!$I$100,
Z114=2,Data!$I$101,
Z114=3,Data!$I$102,
Z114=4,Data!$I$103,
Z114=5,Data!$I$104,
Z114=6,Data!$I$105,
Z114=7,Data!$I$106,
Z114=8,Data!$I$107,
Z114=9,Data!$I$108,
Z114=10,Data!I$109,
Z114=11,Data!I$110,
Z114=12,Data!I$111,
Z114=13,Data!$I$112,
Z114=14,Data!$I$113,
Z114=15,Data!$I$114,
Z114=16,Data!$I$115,
Z114=17,Data!$I$116,
Z114=18,Data!$I$117,
Z114=19,Data!$I$118,
Z114=20,Data!$I$119,
Z114=21,Data!$I$120,
Z114=0,Data!$I$121)*K114/1000),"")</f>
        <v/>
      </c>
      <c r="AF114" s="947" t="str">
        <f>IFERROR((ifs(
Z114=1,Data!$J$100,
Z114=2,Data!$J$101,
Z114=3,Data!$J$102,
Z114=4,Data!$J$103,
Z114=5,Data!$J$104,
Z114=6,Data!$J$105,
Z114=7,Data!$J$106,
Z114=8,Data!$J$107,
Z114=9,Data!$J$108,
Z114=10,Data!J$109,
Z114=11,Data!J$110,
Z114=12,Data!J$111,
Z114=13,Data!J$112,
Z114=14,Data!$J$113,
Z114=15,Data!$J$114,
Z114=16,Data!$J$115,
Z114=17,Data!$J$116,
Z114=18,Data!$J$117,
Z114=19,Data!$J$118,
Z114=20,Data!$J$119,
Z114=21,Data!$J$120,
Z114=0,Data!$J$121)*K114),"")</f>
        <v/>
      </c>
      <c r="AG114" s="947" t="str">
        <f>IFERROR((ifs(
Z114=1,Data!$K$100,
Z114=2,Data!$K$101,
Z114=3,Data!$K$102,
Z114=4,Data!$K$103,
Z114=5,Data!$K$104,
Z114=6,Data!$K$105,
Z114=7,Data!$K$106,
Z114=8,Data!$K$107,
Z114=9,Data!$K$108,
Z114=10,Data!K$109,
Z114=11,Data!K$110,
Z114=12,Data!K$111,
Z114=13,Data!$K$112,
Z114=14,Data!$K$113,
Z114=15,Data!$K$114,
Z114=16,Data!$K$115,
Z114=17,Data!$K$116,
Z114=18,Data!$K$117,
Z114=19,Data!$K$118,
Z114=20,Data!$K$119,
Z114=21,Data!$K$120,
Z114=0,Data!$K$121)*K114),"")</f>
        <v/>
      </c>
      <c r="AH114" s="947" t="str">
        <f>IFERROR((ifs(
Z114=1,Data!$L$100,
Z114=2,Data!$L$101,
Z114=3,Data!$L$102,
Z114=4,Data!$L$103,
Z114=5,Data!$L$104,
Z114=6,Data!$L$105,
Z114=7,Data!$L$106,
Z114=8,Data!$L$107,
Z114=9,Data!$L$108,
Z114=10,Data!L$109,
Z114=11,Data!L$110,
Z114=12,Data!L$111,
Z114=13,Data!$L$112,
Z114=14,Data!$L$113,
Z114=15,Data!$L$114,
Z114=16,Data!$L$115,
Z114=17,Data!$L$116,
Z114=18,Data!$L$117,
Z114=19,Data!$L$118,
Z114=20,Data!$L$119,
Z114=21,Data!$L$120,
Z114=0,Data!$L$121)*K114),"")</f>
        <v/>
      </c>
      <c r="AI114" s="950" t="str">
        <f>'Registro Veh'!J126</f>
        <v/>
      </c>
      <c r="AJ114" s="950" t="str">
        <f>'Registro Veh'!M126</f>
        <v/>
      </c>
      <c r="AK114" s="951"/>
      <c r="AL114" s="951"/>
      <c r="AM114" s="951"/>
      <c r="AN114" s="951"/>
    </row>
    <row r="115">
      <c r="A115" s="941" t="str">
        <f>'Registro Veh'!B126</f>
        <v/>
      </c>
      <c r="B115" s="941" t="str">
        <f>Equipo!$F$2</f>
        <v>4.0</v>
      </c>
      <c r="C115" s="941" t="str">
        <f>Equipo!$E$14</f>
        <v/>
      </c>
      <c r="D115" s="941" t="str">
        <f>Equipo!$E$10</f>
        <v/>
      </c>
      <c r="E115" s="941" t="str">
        <f>'Registro Veh'!C126</f>
        <v/>
      </c>
      <c r="F115" s="941" t="str">
        <f>'Registro Veh'!D126</f>
        <v/>
      </c>
      <c r="G115" s="941" t="str">
        <f>'Registro Veh'!E126</f>
        <v/>
      </c>
      <c r="H115" s="941" t="str">
        <f>'Registro Veh'!F126</f>
        <v/>
      </c>
      <c r="I115" s="942" t="str">
        <f>'Registro Veh'!G126</f>
        <v/>
      </c>
      <c r="J115" s="942" t="str">
        <f>'Registro Veh'!I126</f>
        <v/>
      </c>
      <c r="K115" s="942" t="str">
        <f>'Registro Veh'!K126</f>
        <v/>
      </c>
      <c r="L115" s="942" t="str">
        <f>'Registro Veh'!L126</f>
        <v/>
      </c>
      <c r="M115" s="942" t="str">
        <f>'Registro Veh'!N126</f>
        <v/>
      </c>
      <c r="N115" s="943" t="str">
        <f>IFERROR(IFS(E115='BBDD R'!$F$2,'BBDD R'!$G$2,E115='BBDD R'!$F$3,'BBDD R'!$G$3,E115='BBDD R'!$F$4,'BBDD R'!$G$4,E115='BBDD R'!$F$5,'BBDD R'!$G$5,E115='BBDD R'!$F$6,'BBDD R'!$G$6,E115='BBDD R'!$F$7,'BBDD R'!$G$7),"")</f>
        <v/>
      </c>
      <c r="O115" s="943" t="str">
        <f>IFERROR(IFS(E115='BBDD R'!$F$2,'BBDD R'!$H$2,E115='BBDD R'!$F$3,'BBDD R'!$H$3,E115='BBDD R'!$F$4,'BBDD R'!$H$4,E115='BBDD R'!$F$5,'BBDD R'!$H$5,E115='BBDD R'!$F$6,'BBDD R'!$H$6,E115='BBDD R'!$F$7,'BBDD R'!$H$7),"")</f>
        <v/>
      </c>
      <c r="P115" s="944" t="str">
        <f>IFERROR(IFS(E115='BBDD R'!$F$2,'BBDD R'!$I$2,E115='BBDD R'!$F$3,'BBDD R'!$I$3,E115='BBDD R'!$F$4,'BBDD R'!$I$4,E115='BBDD R'!$F$5,'BBDD R'!$I$5,E115='BBDD R'!$F$6,'BBDD R'!$I$6,E115='BBDD R'!$F$7,'BBDD R'!$I$7),"")</f>
        <v/>
      </c>
      <c r="Q115" s="945" t="str">
        <f>IFERROR(IFS(E115='BBDD R'!$F$2,'BBDD R'!$J$2,E115='BBDD R'!$F$3,'BBDD R'!$J$3,E115='BBDD R'!$F$4,'BBDD R'!$J$4,E115='BBDD R'!$F$5,'BBDD R'!$J$5,E115='BBDD R'!$F$6,'BBDD R'!$J$6,E115='BBDD R'!$F$7,'BBDD R'!$J$7))</f>
        <v/>
      </c>
      <c r="R115" s="945" t="str">
        <f>IFERROR(IFS(E115='BBDD R'!$F$2,'BBDD R'!$K$2,E115='BBDD R'!$F$3,'BBDD R'!$K$3,E115='BBDD R'!$F$4,'BBDD R'!$K$4,E115='BBDD R'!$F$5,'BBDD R'!$K$5,E115='BBDD R'!$F$6,'BBDD R'!$K$6,E115='BBDD R'!$F$7,'BBDD R'!$K$7),"")</f>
        <v/>
      </c>
      <c r="S115" s="944" t="str">
        <f>IFERROR(IFS(E115='BBDD R'!$F$2,'BBDD R'!$L$2,E115='BBDD R'!$F$3,'BBDD R'!$L$3,E115='BBDD R'!$F$4,'BBDD R'!$L$4,E115='BBDD R'!$F$5,'BBDD R'!$L$5,E115='BBDD R'!$F$6,'BBDD R'!$L$6,E115='BBDD R'!$F$7,'BBDD R'!$L$7),"")</f>
        <v/>
      </c>
      <c r="T115" s="944" t="str">
        <f>IFERROR(IFS(E115='BBDD R'!$F$2,'BBDD R'!$M$2,E115='BBDD R'!$F$3,'BBDD R'!$M$3,E115='BBDD R'!$F$4,'BBDD R'!$M$4,E115='BBDD R'!$F$5,'BBDD R'!$M$5,E115='BBDD R'!$F$6,'BBDD R'!$M$6,E115='BBDD R'!$F$7,'BBDD R'!$M$7),"")</f>
        <v/>
      </c>
      <c r="U115" s="944" t="str">
        <f>IFERROR(IFS(E115='BBDD R'!$F$2,'BBDD R'!$N$2,E115='BBDD R'!$F$3,'BBDD R'!$N$3,E115='BBDD R'!$F$4,'BBDD R'!$N$4,E115='BBDD R'!$F$5,'BBDD R'!$N$5,E115='BBDD R'!$F$6,'BBDD R'!$N$6,E115='BBDD R'!$F$7,'BBDD R'!$N$7),"")</f>
        <v/>
      </c>
      <c r="V115" s="944" t="str">
        <f>IFERROR(IFS(E115='BBDD R'!$F$2,'BBDD R'!$O$2,E115='BBDD R'!$F$3,'BBDD R'!$O$3,E115='BBDD R'!$F$4,'BBDD R'!$O$4,E115='BBDD R'!$F$5,'BBDD R'!$O$5,E115='BBDD R'!$F$6,'BBDD R'!$O$6,E115='BBDD R'!$F$7,'BBDD R'!$O$7),"")</f>
        <v/>
      </c>
      <c r="W115" s="946" t="str">
        <f>IFERROR(IFS(E115='BBDD R'!$F$2,'BBDD R'!$P$2,E115='BBDD R'!$F$3,'BBDD R'!$P$3,E115='BBDD R'!$F$4,'BBDD R'!$P$4,E115='BBDD R'!$F$5,'BBDD R'!$P$5,E115='BBDD R'!$F$6,'BBDD R'!$P$6,E115='BBDD R'!$F$7,'BBDD R'!$P$7),"")</f>
        <v/>
      </c>
      <c r="X115" s="944" t="str">
        <f>IFERROR(IFS(E115='BBDD R'!$F$2,'BBDD R'!$Q$2,E115='BBDD R'!$F$3,'BBDD R'!$Q$3,E115='BBDD R'!$F$4,'BBDD R'!$Q$4,E115='BBDD R'!$F$5,'BBDD R'!$Q$5,E115='BBDD R'!$F$6,'BBDD R'!$Q$6,E115='BBDD R'!$F$7,'BBDD R'!$Q$7),"")</f>
        <v/>
      </c>
      <c r="Y115" s="944" t="str">
        <f>IFERROR(IFS(E115='BBDD R'!$F$2,'BBDD R'!$R$2,E115='BBDD R'!$F$3,'BBDD R'!$R$3,E115='BBDD R'!$F$4,'BBDD R'!$R$4,E115='BBDD R'!$F$5,'BBDD R'!$R$5,E115='BBDD R'!$F$6,'BBDD R'!$R$6,E115='BBDD R'!$F$7,'BBDD R'!$R$7),"")</f>
        <v/>
      </c>
      <c r="Z115" s="944" t="str">
        <f t="array" ref="Z115">IFERROR(ifs(AND(M115="Gasolina",O115="Vehículo Liviano (Sedán, Compacto)"),1
,AND(M115="Gasolina",O115="Vehículo Liviano (SUV, Jeep, Station Wagon)"),2
,AND(M115="Gasolina",O115="Utilitario, Furgón"),3
,AND(M115="Gasolina",O115="Camioneta 4x2"),4
,AND(M115="Gasolina",O115="Camioneta 4x4"),5
,AND(M115="Gasolina",O115="Camión liviano (hasta 3.5 ton)"),6
,AND(M115="Gasolina",O115="Camión mediano"),7
,AND(M115="Gasolina",O115="Camión pesado"),8
,AND(M115="Gasolina",O115="Maquinaria"),9
,AND(M115="Gasolina",O115="Otro (especifique): "),10
,AND(M115="Diesel",O115="Vehículo Liviano (Sedán, Compacto)"),11
,AND(M115="Diesel",O115="Vehículo Liviano (SUV, Jeep, Station Wagon)"),12
,AND(M115="Diesel",O115="Utilitario, Furgón"),13
,AND(M115="Diesel",O115="Camioneta 4x2"),14
,AND(M115="Diesel",O115="Camioneta 4x4"),15
,AND(M115="Diesel",O115="Camión liviano (hasta 3.5 ton)"),16
,AND(M115="Diesel",O115="Camión mediano"),17
,AND(M115="Diesel",O115="Camión pesado"),18
,AND(M115="Diesel",O115="Maquinaria"),19
,AND(M115="Diesel",O115="Otro (especifique): "),20
,O115="Selecciona...",21),"")</f>
        <v/>
      </c>
      <c r="AA115" s="947" t="str">
        <f>IFERROR((ifs(Z115=1,Data!$D$100,Z115=2,Data!$D$101,Z115=3,Data!$D$102,Z115=4,Data!$D$103,Z115=5,Data!$D$104,Z115=6,Data!$D$105,Z115=7,Data!$D$106,Z115=8,Data!$D$107,Z115=9,Data!$D$108,Z115=10,Data!$D$109,Z115=11,Data!$D$110,Z115=12,Data!$D$111,Z115=13,Data!$D$112,Z115=14,Data!$D$113,Z115=15,Data!$D$114,Z115=16,Data!$D$115,Z115=17,Data!$D$116,Z115=18,Data!$D$117,Z115=19,Data!$D$118,Z115=20,Data!$D$119,Z115=21,Data!$D$120,Z115=0,Data!$D$121))*K115,"")</f>
        <v/>
      </c>
      <c r="AB115" s="947" t="str">
        <f>IFERROR((ifs(Z115=1,Data!$E$100,Z115=2,Data!$E$101,Z115=3,Data!$E$102,Z115=4,Data!$E$103,Z115=5,Data!$E$104,Z115=6,Data!$E$105,Z115=7,Data!$E$106,Z115=8,Data!$E$107,Z115=9,Data!$E$108,Z115=10,Data!$E$109,Z115=11,Data!$E$110,Z115=12,Data!$E$111,Z115=13,Data!$E$112,Z115=14,Data!$E$113,Z115=15,Data!$E$114,Z115=16,Data!$E$115,Z115=17,Data!$E$116,Z115=18,Data!$E$117,Z115=19,Data!$E$118,Z115=20,Data!$E$119,Z115=21,Data!$E$120,Z115=0,Data!$E$121))*K115/1000,"")</f>
        <v/>
      </c>
      <c r="AC115" s="948" t="str">
        <f>IFERROR((ifs(
Z115=1,Data!$G$100,
Z115=2,Data!$G$101,
Z115=3,Data!$G$102,
Z115=4,Data!$G$103,
Z115=5,Data!$G$104,
Z115=6,Data!$G$105,
Z115=7,Data!$G$106,
Z115=8,Data!$G$107,
Z115=9,Data!$G$108,
Z115=10,Data!G$109,
Z115=11,Data!G$110,
Z115=12,Data!G$111,
Z115=13,Data!$G$112,
Z115=14,Data!$G$113,
Z115=15,Data!$G$114,
Z115=16,Data!$G$115,
Z115=17,Data!$G$116,
Z115=18,Data!$G$117,
Z115=19,Data!$G$118,
Z115=20,Data!$G$119,
Z115=21,Data!$G$120,
Z115=0,Data!$G$121))
*K115/1000,"")</f>
        <v/>
      </c>
      <c r="AD115" s="949" t="str">
        <f>IFERROR((ifs(
Z115=1,Data!$H$100,
Z115=2,Data!$H$101,
Z115=3,Data!$H$102,
Z115=4,Data!$H$103,
Z115=5,Data!$H$104,
Z115=6,Data!$H$105,
Z115=7,Data!$H$106,
Z115=8,Data!$H$107,
Z115=9,Data!$H$108,
Z115=10,Data!H$109,
Z115=11,Data!H$110,
Z115=12,Data!H$111,
Z115=13,Data!$H$112,
Z115=14,Data!$H$113,
Z115=15,Data!$H$114,
Z115=16,Data!$H$115,
Z115=17,Data!$H$116,
Z115=18,Data!$H$117,
Z115=19,Data!$H$118,
Z115=20,Data!$H$119,
Z115=21,Data!$H$120,
Z115=0,Data!$H$121))*K115/1000,"")</f>
        <v/>
      </c>
      <c r="AE115" s="948" t="str">
        <f>IFERROR((ifs(
Z115=1,Data!$I$100,
Z115=2,Data!$I$101,
Z115=3,Data!$I$102,
Z115=4,Data!$I$103,
Z115=5,Data!$I$104,
Z115=6,Data!$I$105,
Z115=7,Data!$I$106,
Z115=8,Data!$I$107,
Z115=9,Data!$I$108,
Z115=10,Data!I$109,
Z115=11,Data!I$110,
Z115=12,Data!I$111,
Z115=13,Data!$I$112,
Z115=14,Data!$I$113,
Z115=15,Data!$I$114,
Z115=16,Data!$I$115,
Z115=17,Data!$I$116,
Z115=18,Data!$I$117,
Z115=19,Data!$I$118,
Z115=20,Data!$I$119,
Z115=21,Data!$I$120,
Z115=0,Data!$I$121)*K115/1000),"")</f>
        <v/>
      </c>
      <c r="AF115" s="947" t="str">
        <f>IFERROR((ifs(
Z115=1,Data!$J$100,
Z115=2,Data!$J$101,
Z115=3,Data!$J$102,
Z115=4,Data!$J$103,
Z115=5,Data!$J$104,
Z115=6,Data!$J$105,
Z115=7,Data!$J$106,
Z115=8,Data!$J$107,
Z115=9,Data!$J$108,
Z115=10,Data!J$109,
Z115=11,Data!J$110,
Z115=12,Data!J$111,
Z115=13,Data!J$112,
Z115=14,Data!$J$113,
Z115=15,Data!$J$114,
Z115=16,Data!$J$115,
Z115=17,Data!$J$116,
Z115=18,Data!$J$117,
Z115=19,Data!$J$118,
Z115=20,Data!$J$119,
Z115=21,Data!$J$120,
Z115=0,Data!$J$121)*K115),"")</f>
        <v/>
      </c>
      <c r="AG115" s="947" t="str">
        <f>IFERROR((ifs(
Z115=1,Data!$K$100,
Z115=2,Data!$K$101,
Z115=3,Data!$K$102,
Z115=4,Data!$K$103,
Z115=5,Data!$K$104,
Z115=6,Data!$K$105,
Z115=7,Data!$K$106,
Z115=8,Data!$K$107,
Z115=9,Data!$K$108,
Z115=10,Data!K$109,
Z115=11,Data!K$110,
Z115=12,Data!K$111,
Z115=13,Data!$K$112,
Z115=14,Data!$K$113,
Z115=15,Data!$K$114,
Z115=16,Data!$K$115,
Z115=17,Data!$K$116,
Z115=18,Data!$K$117,
Z115=19,Data!$K$118,
Z115=20,Data!$K$119,
Z115=21,Data!$K$120,
Z115=0,Data!$K$121)*K115),"")</f>
        <v/>
      </c>
      <c r="AH115" s="947" t="str">
        <f>IFERROR((ifs(
Z115=1,Data!$L$100,
Z115=2,Data!$L$101,
Z115=3,Data!$L$102,
Z115=4,Data!$L$103,
Z115=5,Data!$L$104,
Z115=6,Data!$L$105,
Z115=7,Data!$L$106,
Z115=8,Data!$L$107,
Z115=9,Data!$L$108,
Z115=10,Data!L$109,
Z115=11,Data!L$110,
Z115=12,Data!L$111,
Z115=13,Data!$L$112,
Z115=14,Data!$L$113,
Z115=15,Data!$L$114,
Z115=16,Data!$L$115,
Z115=17,Data!$L$116,
Z115=18,Data!$L$117,
Z115=19,Data!$L$118,
Z115=20,Data!$L$119,
Z115=21,Data!$L$120,
Z115=0,Data!$L$121)*K115),"")</f>
        <v/>
      </c>
      <c r="AI115" s="950" t="str">
        <f>'Registro Veh'!J127</f>
        <v/>
      </c>
      <c r="AJ115" s="950" t="str">
        <f>'Registro Veh'!M127</f>
        <v/>
      </c>
      <c r="AK115" s="951"/>
      <c r="AL115" s="951"/>
      <c r="AM115" s="951"/>
      <c r="AN115" s="951"/>
    </row>
    <row r="116">
      <c r="A116" s="941" t="str">
        <f>'Registro Veh'!B127</f>
        <v/>
      </c>
      <c r="B116" s="941" t="str">
        <f>Equipo!$F$2</f>
        <v>4.0</v>
      </c>
      <c r="C116" s="941" t="str">
        <f>Equipo!$E$14</f>
        <v/>
      </c>
      <c r="D116" s="941" t="str">
        <f>Equipo!$E$10</f>
        <v/>
      </c>
      <c r="E116" s="941" t="str">
        <f>'Registro Veh'!C127</f>
        <v/>
      </c>
      <c r="F116" s="941" t="str">
        <f>'Registro Veh'!D127</f>
        <v/>
      </c>
      <c r="G116" s="941" t="str">
        <f>'Registro Veh'!E127</f>
        <v/>
      </c>
      <c r="H116" s="941" t="str">
        <f>'Registro Veh'!F127</f>
        <v/>
      </c>
      <c r="I116" s="942" t="str">
        <f>'Registro Veh'!G127</f>
        <v/>
      </c>
      <c r="J116" s="942" t="str">
        <f>'Registro Veh'!I127</f>
        <v/>
      </c>
      <c r="K116" s="942" t="str">
        <f>'Registro Veh'!K127</f>
        <v/>
      </c>
      <c r="L116" s="942" t="str">
        <f>'Registro Veh'!L127</f>
        <v/>
      </c>
      <c r="M116" s="942" t="str">
        <f>'Registro Veh'!N127</f>
        <v/>
      </c>
      <c r="N116" s="943" t="str">
        <f>IFERROR(IFS(E116='BBDD R'!$F$2,'BBDD R'!$G$2,E116='BBDD R'!$F$3,'BBDD R'!$G$3,E116='BBDD R'!$F$4,'BBDD R'!$G$4,E116='BBDD R'!$F$5,'BBDD R'!$G$5,E116='BBDD R'!$F$6,'BBDD R'!$G$6,E116='BBDD R'!$F$7,'BBDD R'!$G$7),"")</f>
        <v/>
      </c>
      <c r="O116" s="943" t="str">
        <f>IFERROR(IFS(E116='BBDD R'!$F$2,'BBDD R'!$H$2,E116='BBDD R'!$F$3,'BBDD R'!$H$3,E116='BBDD R'!$F$4,'BBDD R'!$H$4,E116='BBDD R'!$F$5,'BBDD R'!$H$5,E116='BBDD R'!$F$6,'BBDD R'!$H$6,E116='BBDD R'!$F$7,'BBDD R'!$H$7),"")</f>
        <v/>
      </c>
      <c r="P116" s="944" t="str">
        <f>IFERROR(IFS(E116='BBDD R'!$F$2,'BBDD R'!$I$2,E116='BBDD R'!$F$3,'BBDD R'!$I$3,E116='BBDD R'!$F$4,'BBDD R'!$I$4,E116='BBDD R'!$F$5,'BBDD R'!$I$5,E116='BBDD R'!$F$6,'BBDD R'!$I$6,E116='BBDD R'!$F$7,'BBDD R'!$I$7),"")</f>
        <v/>
      </c>
      <c r="Q116" s="945" t="str">
        <f>IFERROR(IFS(E116='BBDD R'!$F$2,'BBDD R'!$J$2,E116='BBDD R'!$F$3,'BBDD R'!$J$3,E116='BBDD R'!$F$4,'BBDD R'!$J$4,E116='BBDD R'!$F$5,'BBDD R'!$J$5,E116='BBDD R'!$F$6,'BBDD R'!$J$6,E116='BBDD R'!$F$7,'BBDD R'!$J$7))</f>
        <v/>
      </c>
      <c r="R116" s="945" t="str">
        <f>IFERROR(IFS(E116='BBDD R'!$F$2,'BBDD R'!$K$2,E116='BBDD R'!$F$3,'BBDD R'!$K$3,E116='BBDD R'!$F$4,'BBDD R'!$K$4,E116='BBDD R'!$F$5,'BBDD R'!$K$5,E116='BBDD R'!$F$6,'BBDD R'!$K$6,E116='BBDD R'!$F$7,'BBDD R'!$K$7),"")</f>
        <v/>
      </c>
      <c r="S116" s="944" t="str">
        <f>IFERROR(IFS(E116='BBDD R'!$F$2,'BBDD R'!$L$2,E116='BBDD R'!$F$3,'BBDD R'!$L$3,E116='BBDD R'!$F$4,'BBDD R'!$L$4,E116='BBDD R'!$F$5,'BBDD R'!$L$5,E116='BBDD R'!$F$6,'BBDD R'!$L$6,E116='BBDD R'!$F$7,'BBDD R'!$L$7),"")</f>
        <v/>
      </c>
      <c r="T116" s="944" t="str">
        <f>IFERROR(IFS(E116='BBDD R'!$F$2,'BBDD R'!$M$2,E116='BBDD R'!$F$3,'BBDD R'!$M$3,E116='BBDD R'!$F$4,'BBDD R'!$M$4,E116='BBDD R'!$F$5,'BBDD R'!$M$5,E116='BBDD R'!$F$6,'BBDD R'!$M$6,E116='BBDD R'!$F$7,'BBDD R'!$M$7),"")</f>
        <v/>
      </c>
      <c r="U116" s="944" t="str">
        <f>IFERROR(IFS(E116='BBDD R'!$F$2,'BBDD R'!$N$2,E116='BBDD R'!$F$3,'BBDD R'!$N$3,E116='BBDD R'!$F$4,'BBDD R'!$N$4,E116='BBDD R'!$F$5,'BBDD R'!$N$5,E116='BBDD R'!$F$6,'BBDD R'!$N$6,E116='BBDD R'!$F$7,'BBDD R'!$N$7),"")</f>
        <v/>
      </c>
      <c r="V116" s="944" t="str">
        <f>IFERROR(IFS(E116='BBDD R'!$F$2,'BBDD R'!$O$2,E116='BBDD R'!$F$3,'BBDD R'!$O$3,E116='BBDD R'!$F$4,'BBDD R'!$O$4,E116='BBDD R'!$F$5,'BBDD R'!$O$5,E116='BBDD R'!$F$6,'BBDD R'!$O$6,E116='BBDD R'!$F$7,'BBDD R'!$O$7),"")</f>
        <v/>
      </c>
      <c r="W116" s="946" t="str">
        <f>IFERROR(IFS(E116='BBDD R'!$F$2,'BBDD R'!$P$2,E116='BBDD R'!$F$3,'BBDD R'!$P$3,E116='BBDD R'!$F$4,'BBDD R'!$P$4,E116='BBDD R'!$F$5,'BBDD R'!$P$5,E116='BBDD R'!$F$6,'BBDD R'!$P$6,E116='BBDD R'!$F$7,'BBDD R'!$P$7),"")</f>
        <v/>
      </c>
      <c r="X116" s="944" t="str">
        <f>IFERROR(IFS(E116='BBDD R'!$F$2,'BBDD R'!$Q$2,E116='BBDD R'!$F$3,'BBDD R'!$Q$3,E116='BBDD R'!$F$4,'BBDD R'!$Q$4,E116='BBDD R'!$F$5,'BBDD R'!$Q$5,E116='BBDD R'!$F$6,'BBDD R'!$Q$6,E116='BBDD R'!$F$7,'BBDD R'!$Q$7),"")</f>
        <v/>
      </c>
      <c r="Y116" s="944" t="str">
        <f>IFERROR(IFS(E116='BBDD R'!$F$2,'BBDD R'!$R$2,E116='BBDD R'!$F$3,'BBDD R'!$R$3,E116='BBDD R'!$F$4,'BBDD R'!$R$4,E116='BBDD R'!$F$5,'BBDD R'!$R$5,E116='BBDD R'!$F$6,'BBDD R'!$R$6,E116='BBDD R'!$F$7,'BBDD R'!$R$7),"")</f>
        <v/>
      </c>
      <c r="Z116" s="944" t="str">
        <f t="array" ref="Z116">IFERROR(ifs(AND(M116="Gasolina",O116="Vehículo Liviano (Sedán, Compacto)"),1
,AND(M116="Gasolina",O116="Vehículo Liviano (SUV, Jeep, Station Wagon)"),2
,AND(M116="Gasolina",O116="Utilitario, Furgón"),3
,AND(M116="Gasolina",O116="Camioneta 4x2"),4
,AND(M116="Gasolina",O116="Camioneta 4x4"),5
,AND(M116="Gasolina",O116="Camión liviano (hasta 3.5 ton)"),6
,AND(M116="Gasolina",O116="Camión mediano"),7
,AND(M116="Gasolina",O116="Camión pesado"),8
,AND(M116="Gasolina",O116="Maquinaria"),9
,AND(M116="Gasolina",O116="Otro (especifique): "),10
,AND(M116="Diesel",O116="Vehículo Liviano (Sedán, Compacto)"),11
,AND(M116="Diesel",O116="Vehículo Liviano (SUV, Jeep, Station Wagon)"),12
,AND(M116="Diesel",O116="Utilitario, Furgón"),13
,AND(M116="Diesel",O116="Camioneta 4x2"),14
,AND(M116="Diesel",O116="Camioneta 4x4"),15
,AND(M116="Diesel",O116="Camión liviano (hasta 3.5 ton)"),16
,AND(M116="Diesel",O116="Camión mediano"),17
,AND(M116="Diesel",O116="Camión pesado"),18
,AND(M116="Diesel",O116="Maquinaria"),19
,AND(M116="Diesel",O116="Otro (especifique): "),20
,O116="Selecciona...",21),"")</f>
        <v/>
      </c>
      <c r="AA116" s="947" t="str">
        <f>IFERROR((ifs(Z116=1,Data!$D$100,Z116=2,Data!$D$101,Z116=3,Data!$D$102,Z116=4,Data!$D$103,Z116=5,Data!$D$104,Z116=6,Data!$D$105,Z116=7,Data!$D$106,Z116=8,Data!$D$107,Z116=9,Data!$D$108,Z116=10,Data!$D$109,Z116=11,Data!$D$110,Z116=12,Data!$D$111,Z116=13,Data!$D$112,Z116=14,Data!$D$113,Z116=15,Data!$D$114,Z116=16,Data!$D$115,Z116=17,Data!$D$116,Z116=18,Data!$D$117,Z116=19,Data!$D$118,Z116=20,Data!$D$119,Z116=21,Data!$D$120,Z116=0,Data!$D$121))*K116,"")</f>
        <v/>
      </c>
      <c r="AB116" s="947" t="str">
        <f>IFERROR((ifs(Z116=1,Data!$E$100,Z116=2,Data!$E$101,Z116=3,Data!$E$102,Z116=4,Data!$E$103,Z116=5,Data!$E$104,Z116=6,Data!$E$105,Z116=7,Data!$E$106,Z116=8,Data!$E$107,Z116=9,Data!$E$108,Z116=10,Data!$E$109,Z116=11,Data!$E$110,Z116=12,Data!$E$111,Z116=13,Data!$E$112,Z116=14,Data!$E$113,Z116=15,Data!$E$114,Z116=16,Data!$E$115,Z116=17,Data!$E$116,Z116=18,Data!$E$117,Z116=19,Data!$E$118,Z116=20,Data!$E$119,Z116=21,Data!$E$120,Z116=0,Data!$E$121))*K116/1000,"")</f>
        <v/>
      </c>
      <c r="AC116" s="948" t="str">
        <f>IFERROR((ifs(
Z116=1,Data!$G$100,
Z116=2,Data!$G$101,
Z116=3,Data!$G$102,
Z116=4,Data!$G$103,
Z116=5,Data!$G$104,
Z116=6,Data!$G$105,
Z116=7,Data!$G$106,
Z116=8,Data!$G$107,
Z116=9,Data!$G$108,
Z116=10,Data!G$109,
Z116=11,Data!G$110,
Z116=12,Data!G$111,
Z116=13,Data!$G$112,
Z116=14,Data!$G$113,
Z116=15,Data!$G$114,
Z116=16,Data!$G$115,
Z116=17,Data!$G$116,
Z116=18,Data!$G$117,
Z116=19,Data!$G$118,
Z116=20,Data!$G$119,
Z116=21,Data!$G$120,
Z116=0,Data!$G$121))
*K116/1000,"")</f>
        <v/>
      </c>
      <c r="AD116" s="949" t="str">
        <f>IFERROR((ifs(
Z116=1,Data!$H$100,
Z116=2,Data!$H$101,
Z116=3,Data!$H$102,
Z116=4,Data!$H$103,
Z116=5,Data!$H$104,
Z116=6,Data!$H$105,
Z116=7,Data!$H$106,
Z116=8,Data!$H$107,
Z116=9,Data!$H$108,
Z116=10,Data!H$109,
Z116=11,Data!H$110,
Z116=12,Data!H$111,
Z116=13,Data!$H$112,
Z116=14,Data!$H$113,
Z116=15,Data!$H$114,
Z116=16,Data!$H$115,
Z116=17,Data!$H$116,
Z116=18,Data!$H$117,
Z116=19,Data!$H$118,
Z116=20,Data!$H$119,
Z116=21,Data!$H$120,
Z116=0,Data!$H$121))*K116/1000,"")</f>
        <v/>
      </c>
      <c r="AE116" s="948" t="str">
        <f>IFERROR((ifs(
Z116=1,Data!$I$100,
Z116=2,Data!$I$101,
Z116=3,Data!$I$102,
Z116=4,Data!$I$103,
Z116=5,Data!$I$104,
Z116=6,Data!$I$105,
Z116=7,Data!$I$106,
Z116=8,Data!$I$107,
Z116=9,Data!$I$108,
Z116=10,Data!I$109,
Z116=11,Data!I$110,
Z116=12,Data!I$111,
Z116=13,Data!$I$112,
Z116=14,Data!$I$113,
Z116=15,Data!$I$114,
Z116=16,Data!$I$115,
Z116=17,Data!$I$116,
Z116=18,Data!$I$117,
Z116=19,Data!$I$118,
Z116=20,Data!$I$119,
Z116=21,Data!$I$120,
Z116=0,Data!$I$121)*K116/1000),"")</f>
        <v/>
      </c>
      <c r="AF116" s="947" t="str">
        <f>IFERROR((ifs(
Z116=1,Data!$J$100,
Z116=2,Data!$J$101,
Z116=3,Data!$J$102,
Z116=4,Data!$J$103,
Z116=5,Data!$J$104,
Z116=6,Data!$J$105,
Z116=7,Data!$J$106,
Z116=8,Data!$J$107,
Z116=9,Data!$J$108,
Z116=10,Data!J$109,
Z116=11,Data!J$110,
Z116=12,Data!J$111,
Z116=13,Data!J$112,
Z116=14,Data!$J$113,
Z116=15,Data!$J$114,
Z116=16,Data!$J$115,
Z116=17,Data!$J$116,
Z116=18,Data!$J$117,
Z116=19,Data!$J$118,
Z116=20,Data!$J$119,
Z116=21,Data!$J$120,
Z116=0,Data!$J$121)*K116),"")</f>
        <v/>
      </c>
      <c r="AG116" s="947" t="str">
        <f>IFERROR((ifs(
Z116=1,Data!$K$100,
Z116=2,Data!$K$101,
Z116=3,Data!$K$102,
Z116=4,Data!$K$103,
Z116=5,Data!$K$104,
Z116=6,Data!$K$105,
Z116=7,Data!$K$106,
Z116=8,Data!$K$107,
Z116=9,Data!$K$108,
Z116=10,Data!K$109,
Z116=11,Data!K$110,
Z116=12,Data!K$111,
Z116=13,Data!$K$112,
Z116=14,Data!$K$113,
Z116=15,Data!$K$114,
Z116=16,Data!$K$115,
Z116=17,Data!$K$116,
Z116=18,Data!$K$117,
Z116=19,Data!$K$118,
Z116=20,Data!$K$119,
Z116=21,Data!$K$120,
Z116=0,Data!$K$121)*K116),"")</f>
        <v/>
      </c>
      <c r="AH116" s="947" t="str">
        <f>IFERROR((ifs(
Z116=1,Data!$L$100,
Z116=2,Data!$L$101,
Z116=3,Data!$L$102,
Z116=4,Data!$L$103,
Z116=5,Data!$L$104,
Z116=6,Data!$L$105,
Z116=7,Data!$L$106,
Z116=8,Data!$L$107,
Z116=9,Data!$L$108,
Z116=10,Data!L$109,
Z116=11,Data!L$110,
Z116=12,Data!L$111,
Z116=13,Data!$L$112,
Z116=14,Data!$L$113,
Z116=15,Data!$L$114,
Z116=16,Data!$L$115,
Z116=17,Data!$L$116,
Z116=18,Data!$L$117,
Z116=19,Data!$L$118,
Z116=20,Data!$L$119,
Z116=21,Data!$L$120,
Z116=0,Data!$L$121)*K116),"")</f>
        <v/>
      </c>
      <c r="AI116" s="950" t="str">
        <f>'Registro Veh'!J128</f>
        <v/>
      </c>
      <c r="AJ116" s="950" t="str">
        <f>'Registro Veh'!M128</f>
        <v/>
      </c>
      <c r="AK116" s="951"/>
      <c r="AL116" s="951"/>
      <c r="AM116" s="951"/>
      <c r="AN116" s="951"/>
    </row>
    <row r="117">
      <c r="A117" s="941" t="str">
        <f>'Registro Veh'!B128</f>
        <v/>
      </c>
      <c r="B117" s="941" t="str">
        <f>Equipo!$F$2</f>
        <v>4.0</v>
      </c>
      <c r="C117" s="941" t="str">
        <f>Equipo!$E$14</f>
        <v/>
      </c>
      <c r="D117" s="941" t="str">
        <f>Equipo!$E$10</f>
        <v/>
      </c>
      <c r="E117" s="941" t="str">
        <f>'Registro Veh'!C128</f>
        <v/>
      </c>
      <c r="F117" s="941" t="str">
        <f>'Registro Veh'!D128</f>
        <v/>
      </c>
      <c r="G117" s="941" t="str">
        <f>'Registro Veh'!E128</f>
        <v/>
      </c>
      <c r="H117" s="941" t="str">
        <f>'Registro Veh'!F128</f>
        <v/>
      </c>
      <c r="I117" s="942" t="str">
        <f>'Registro Veh'!G128</f>
        <v/>
      </c>
      <c r="J117" s="942" t="str">
        <f>'Registro Veh'!I128</f>
        <v/>
      </c>
      <c r="K117" s="942" t="str">
        <f>'Registro Veh'!K128</f>
        <v/>
      </c>
      <c r="L117" s="942" t="str">
        <f>'Registro Veh'!L128</f>
        <v/>
      </c>
      <c r="M117" s="942" t="str">
        <f>'Registro Veh'!N128</f>
        <v/>
      </c>
      <c r="N117" s="943" t="str">
        <f>IFERROR(IFS(E117='BBDD R'!$F$2,'BBDD R'!$G$2,E117='BBDD R'!$F$3,'BBDD R'!$G$3,E117='BBDD R'!$F$4,'BBDD R'!$G$4,E117='BBDD R'!$F$5,'BBDD R'!$G$5,E117='BBDD R'!$F$6,'BBDD R'!$G$6,E117='BBDD R'!$F$7,'BBDD R'!$G$7),"")</f>
        <v/>
      </c>
      <c r="O117" s="943" t="str">
        <f>IFERROR(IFS(E117='BBDD R'!$F$2,'BBDD R'!$H$2,E117='BBDD R'!$F$3,'BBDD R'!$H$3,E117='BBDD R'!$F$4,'BBDD R'!$H$4,E117='BBDD R'!$F$5,'BBDD R'!$H$5,E117='BBDD R'!$F$6,'BBDD R'!$H$6,E117='BBDD R'!$F$7,'BBDD R'!$H$7),"")</f>
        <v/>
      </c>
      <c r="P117" s="944" t="str">
        <f>IFERROR(IFS(E117='BBDD R'!$F$2,'BBDD R'!$I$2,E117='BBDD R'!$F$3,'BBDD R'!$I$3,E117='BBDD R'!$F$4,'BBDD R'!$I$4,E117='BBDD R'!$F$5,'BBDD R'!$I$5,E117='BBDD R'!$F$6,'BBDD R'!$I$6,E117='BBDD R'!$F$7,'BBDD R'!$I$7),"")</f>
        <v/>
      </c>
      <c r="Q117" s="945" t="str">
        <f>IFERROR(IFS(E117='BBDD R'!$F$2,'BBDD R'!$J$2,E117='BBDD R'!$F$3,'BBDD R'!$J$3,E117='BBDD R'!$F$4,'BBDD R'!$J$4,E117='BBDD R'!$F$5,'BBDD R'!$J$5,E117='BBDD R'!$F$6,'BBDD R'!$J$6,E117='BBDD R'!$F$7,'BBDD R'!$J$7))</f>
        <v/>
      </c>
      <c r="R117" s="945" t="str">
        <f>IFERROR(IFS(E117='BBDD R'!$F$2,'BBDD R'!$K$2,E117='BBDD R'!$F$3,'BBDD R'!$K$3,E117='BBDD R'!$F$4,'BBDD R'!$K$4,E117='BBDD R'!$F$5,'BBDD R'!$K$5,E117='BBDD R'!$F$6,'BBDD R'!$K$6,E117='BBDD R'!$F$7,'BBDD R'!$K$7),"")</f>
        <v/>
      </c>
      <c r="S117" s="944" t="str">
        <f>IFERROR(IFS(E117='BBDD R'!$F$2,'BBDD R'!$L$2,E117='BBDD R'!$F$3,'BBDD R'!$L$3,E117='BBDD R'!$F$4,'BBDD R'!$L$4,E117='BBDD R'!$F$5,'BBDD R'!$L$5,E117='BBDD R'!$F$6,'BBDD R'!$L$6,E117='BBDD R'!$F$7,'BBDD R'!$L$7),"")</f>
        <v/>
      </c>
      <c r="T117" s="944" t="str">
        <f>IFERROR(IFS(E117='BBDD R'!$F$2,'BBDD R'!$M$2,E117='BBDD R'!$F$3,'BBDD R'!$M$3,E117='BBDD R'!$F$4,'BBDD R'!$M$4,E117='BBDD R'!$F$5,'BBDD R'!$M$5,E117='BBDD R'!$F$6,'BBDD R'!$M$6,E117='BBDD R'!$F$7,'BBDD R'!$M$7),"")</f>
        <v/>
      </c>
      <c r="U117" s="944" t="str">
        <f>IFERROR(IFS(E117='BBDD R'!$F$2,'BBDD R'!$N$2,E117='BBDD R'!$F$3,'BBDD R'!$N$3,E117='BBDD R'!$F$4,'BBDD R'!$N$4,E117='BBDD R'!$F$5,'BBDD R'!$N$5,E117='BBDD R'!$F$6,'BBDD R'!$N$6,E117='BBDD R'!$F$7,'BBDD R'!$N$7),"")</f>
        <v/>
      </c>
      <c r="V117" s="944" t="str">
        <f>IFERROR(IFS(E117='BBDD R'!$F$2,'BBDD R'!$O$2,E117='BBDD R'!$F$3,'BBDD R'!$O$3,E117='BBDD R'!$F$4,'BBDD R'!$O$4,E117='BBDD R'!$F$5,'BBDD R'!$O$5,E117='BBDD R'!$F$6,'BBDD R'!$O$6,E117='BBDD R'!$F$7,'BBDD R'!$O$7),"")</f>
        <v/>
      </c>
      <c r="W117" s="946" t="str">
        <f>IFERROR(IFS(E117='BBDD R'!$F$2,'BBDD R'!$P$2,E117='BBDD R'!$F$3,'BBDD R'!$P$3,E117='BBDD R'!$F$4,'BBDD R'!$P$4,E117='BBDD R'!$F$5,'BBDD R'!$P$5,E117='BBDD R'!$F$6,'BBDD R'!$P$6,E117='BBDD R'!$F$7,'BBDD R'!$P$7),"")</f>
        <v/>
      </c>
      <c r="X117" s="944" t="str">
        <f>IFERROR(IFS(E117='BBDD R'!$F$2,'BBDD R'!$Q$2,E117='BBDD R'!$F$3,'BBDD R'!$Q$3,E117='BBDD R'!$F$4,'BBDD R'!$Q$4,E117='BBDD R'!$F$5,'BBDD R'!$Q$5,E117='BBDD R'!$F$6,'BBDD R'!$Q$6,E117='BBDD R'!$F$7,'BBDD R'!$Q$7),"")</f>
        <v/>
      </c>
      <c r="Y117" s="944" t="str">
        <f>IFERROR(IFS(E117='BBDD R'!$F$2,'BBDD R'!$R$2,E117='BBDD R'!$F$3,'BBDD R'!$R$3,E117='BBDD R'!$F$4,'BBDD R'!$R$4,E117='BBDD R'!$F$5,'BBDD R'!$R$5,E117='BBDD R'!$F$6,'BBDD R'!$R$6,E117='BBDD R'!$F$7,'BBDD R'!$R$7),"")</f>
        <v/>
      </c>
      <c r="Z117" s="944" t="str">
        <f t="array" ref="Z117">IFERROR(ifs(AND(M117="Gasolina",O117="Vehículo Liviano (Sedán, Compacto)"),1
,AND(M117="Gasolina",O117="Vehículo Liviano (SUV, Jeep, Station Wagon)"),2
,AND(M117="Gasolina",O117="Utilitario, Furgón"),3
,AND(M117="Gasolina",O117="Camioneta 4x2"),4
,AND(M117="Gasolina",O117="Camioneta 4x4"),5
,AND(M117="Gasolina",O117="Camión liviano (hasta 3.5 ton)"),6
,AND(M117="Gasolina",O117="Camión mediano"),7
,AND(M117="Gasolina",O117="Camión pesado"),8
,AND(M117="Gasolina",O117="Maquinaria"),9
,AND(M117="Gasolina",O117="Otro (especifique): "),10
,AND(M117="Diesel",O117="Vehículo Liviano (Sedán, Compacto)"),11
,AND(M117="Diesel",O117="Vehículo Liviano (SUV, Jeep, Station Wagon)"),12
,AND(M117="Diesel",O117="Utilitario, Furgón"),13
,AND(M117="Diesel",O117="Camioneta 4x2"),14
,AND(M117="Diesel",O117="Camioneta 4x4"),15
,AND(M117="Diesel",O117="Camión liviano (hasta 3.5 ton)"),16
,AND(M117="Diesel",O117="Camión mediano"),17
,AND(M117="Diesel",O117="Camión pesado"),18
,AND(M117="Diesel",O117="Maquinaria"),19
,AND(M117="Diesel",O117="Otro (especifique): "),20
,O117="Selecciona...",21),"")</f>
        <v/>
      </c>
      <c r="AA117" s="947" t="str">
        <f>IFERROR((ifs(Z117=1,Data!$D$100,Z117=2,Data!$D$101,Z117=3,Data!$D$102,Z117=4,Data!$D$103,Z117=5,Data!$D$104,Z117=6,Data!$D$105,Z117=7,Data!$D$106,Z117=8,Data!$D$107,Z117=9,Data!$D$108,Z117=10,Data!$D$109,Z117=11,Data!$D$110,Z117=12,Data!$D$111,Z117=13,Data!$D$112,Z117=14,Data!$D$113,Z117=15,Data!$D$114,Z117=16,Data!$D$115,Z117=17,Data!$D$116,Z117=18,Data!$D$117,Z117=19,Data!$D$118,Z117=20,Data!$D$119,Z117=21,Data!$D$120,Z117=0,Data!$D$121))*K117,"")</f>
        <v/>
      </c>
      <c r="AB117" s="947" t="str">
        <f>IFERROR((ifs(Z117=1,Data!$E$100,Z117=2,Data!$E$101,Z117=3,Data!$E$102,Z117=4,Data!$E$103,Z117=5,Data!$E$104,Z117=6,Data!$E$105,Z117=7,Data!$E$106,Z117=8,Data!$E$107,Z117=9,Data!$E$108,Z117=10,Data!$E$109,Z117=11,Data!$E$110,Z117=12,Data!$E$111,Z117=13,Data!$E$112,Z117=14,Data!$E$113,Z117=15,Data!$E$114,Z117=16,Data!$E$115,Z117=17,Data!$E$116,Z117=18,Data!$E$117,Z117=19,Data!$E$118,Z117=20,Data!$E$119,Z117=21,Data!$E$120,Z117=0,Data!$E$121))*K117/1000,"")</f>
        <v/>
      </c>
      <c r="AC117" s="948" t="str">
        <f>IFERROR((ifs(
Z117=1,Data!$G$100,
Z117=2,Data!$G$101,
Z117=3,Data!$G$102,
Z117=4,Data!$G$103,
Z117=5,Data!$G$104,
Z117=6,Data!$G$105,
Z117=7,Data!$G$106,
Z117=8,Data!$G$107,
Z117=9,Data!$G$108,
Z117=10,Data!G$109,
Z117=11,Data!G$110,
Z117=12,Data!G$111,
Z117=13,Data!$G$112,
Z117=14,Data!$G$113,
Z117=15,Data!$G$114,
Z117=16,Data!$G$115,
Z117=17,Data!$G$116,
Z117=18,Data!$G$117,
Z117=19,Data!$G$118,
Z117=20,Data!$G$119,
Z117=21,Data!$G$120,
Z117=0,Data!$G$121))
*K117/1000,"")</f>
        <v/>
      </c>
      <c r="AD117" s="949" t="str">
        <f>IFERROR((ifs(
Z117=1,Data!$H$100,
Z117=2,Data!$H$101,
Z117=3,Data!$H$102,
Z117=4,Data!$H$103,
Z117=5,Data!$H$104,
Z117=6,Data!$H$105,
Z117=7,Data!$H$106,
Z117=8,Data!$H$107,
Z117=9,Data!$H$108,
Z117=10,Data!H$109,
Z117=11,Data!H$110,
Z117=12,Data!H$111,
Z117=13,Data!$H$112,
Z117=14,Data!$H$113,
Z117=15,Data!$H$114,
Z117=16,Data!$H$115,
Z117=17,Data!$H$116,
Z117=18,Data!$H$117,
Z117=19,Data!$H$118,
Z117=20,Data!$H$119,
Z117=21,Data!$H$120,
Z117=0,Data!$H$121))*K117/1000,"")</f>
        <v/>
      </c>
      <c r="AE117" s="948" t="str">
        <f>IFERROR((ifs(
Z117=1,Data!$I$100,
Z117=2,Data!$I$101,
Z117=3,Data!$I$102,
Z117=4,Data!$I$103,
Z117=5,Data!$I$104,
Z117=6,Data!$I$105,
Z117=7,Data!$I$106,
Z117=8,Data!$I$107,
Z117=9,Data!$I$108,
Z117=10,Data!I$109,
Z117=11,Data!I$110,
Z117=12,Data!I$111,
Z117=13,Data!$I$112,
Z117=14,Data!$I$113,
Z117=15,Data!$I$114,
Z117=16,Data!$I$115,
Z117=17,Data!$I$116,
Z117=18,Data!$I$117,
Z117=19,Data!$I$118,
Z117=20,Data!$I$119,
Z117=21,Data!$I$120,
Z117=0,Data!$I$121)*K117/1000),"")</f>
        <v/>
      </c>
      <c r="AF117" s="947" t="str">
        <f>IFERROR((ifs(
Z117=1,Data!$J$100,
Z117=2,Data!$J$101,
Z117=3,Data!$J$102,
Z117=4,Data!$J$103,
Z117=5,Data!$J$104,
Z117=6,Data!$J$105,
Z117=7,Data!$J$106,
Z117=8,Data!$J$107,
Z117=9,Data!$J$108,
Z117=10,Data!J$109,
Z117=11,Data!J$110,
Z117=12,Data!J$111,
Z117=13,Data!J$112,
Z117=14,Data!$J$113,
Z117=15,Data!$J$114,
Z117=16,Data!$J$115,
Z117=17,Data!$J$116,
Z117=18,Data!$J$117,
Z117=19,Data!$J$118,
Z117=20,Data!$J$119,
Z117=21,Data!$J$120,
Z117=0,Data!$J$121)*K117),"")</f>
        <v/>
      </c>
      <c r="AG117" s="947" t="str">
        <f>IFERROR((ifs(
Z117=1,Data!$K$100,
Z117=2,Data!$K$101,
Z117=3,Data!$K$102,
Z117=4,Data!$K$103,
Z117=5,Data!$K$104,
Z117=6,Data!$K$105,
Z117=7,Data!$K$106,
Z117=8,Data!$K$107,
Z117=9,Data!$K$108,
Z117=10,Data!K$109,
Z117=11,Data!K$110,
Z117=12,Data!K$111,
Z117=13,Data!$K$112,
Z117=14,Data!$K$113,
Z117=15,Data!$K$114,
Z117=16,Data!$K$115,
Z117=17,Data!$K$116,
Z117=18,Data!$K$117,
Z117=19,Data!$K$118,
Z117=20,Data!$K$119,
Z117=21,Data!$K$120,
Z117=0,Data!$K$121)*K117),"")</f>
        <v/>
      </c>
      <c r="AH117" s="947" t="str">
        <f>IFERROR((ifs(
Z117=1,Data!$L$100,
Z117=2,Data!$L$101,
Z117=3,Data!$L$102,
Z117=4,Data!$L$103,
Z117=5,Data!$L$104,
Z117=6,Data!$L$105,
Z117=7,Data!$L$106,
Z117=8,Data!$L$107,
Z117=9,Data!$L$108,
Z117=10,Data!L$109,
Z117=11,Data!L$110,
Z117=12,Data!L$111,
Z117=13,Data!$L$112,
Z117=14,Data!$L$113,
Z117=15,Data!$L$114,
Z117=16,Data!$L$115,
Z117=17,Data!$L$116,
Z117=18,Data!$L$117,
Z117=19,Data!$L$118,
Z117=20,Data!$L$119,
Z117=21,Data!$L$120,
Z117=0,Data!$L$121)*K117),"")</f>
        <v/>
      </c>
      <c r="AI117" s="950" t="str">
        <f>'Registro Veh'!J129</f>
        <v/>
      </c>
      <c r="AJ117" s="950" t="str">
        <f>'Registro Veh'!M129</f>
        <v/>
      </c>
      <c r="AK117" s="951"/>
      <c r="AL117" s="951"/>
      <c r="AM117" s="951"/>
      <c r="AN117" s="951"/>
    </row>
    <row r="118">
      <c r="A118" s="941" t="str">
        <f>'Registro Veh'!B129</f>
        <v/>
      </c>
      <c r="B118" s="941" t="str">
        <f>Equipo!$F$2</f>
        <v>4.0</v>
      </c>
      <c r="C118" s="941" t="str">
        <f>Equipo!$E$14</f>
        <v/>
      </c>
      <c r="D118" s="941" t="str">
        <f>Equipo!$E$10</f>
        <v/>
      </c>
      <c r="E118" s="941" t="str">
        <f>'Registro Veh'!C129</f>
        <v/>
      </c>
      <c r="F118" s="941" t="str">
        <f>'Registro Veh'!D129</f>
        <v/>
      </c>
      <c r="G118" s="941" t="str">
        <f>'Registro Veh'!E129</f>
        <v/>
      </c>
      <c r="H118" s="941" t="str">
        <f>'Registro Veh'!F129</f>
        <v/>
      </c>
      <c r="I118" s="942" t="str">
        <f>'Registro Veh'!G129</f>
        <v/>
      </c>
      <c r="J118" s="942" t="str">
        <f>'Registro Veh'!I129</f>
        <v/>
      </c>
      <c r="K118" s="942" t="str">
        <f>'Registro Veh'!K129</f>
        <v/>
      </c>
      <c r="L118" s="942" t="str">
        <f>'Registro Veh'!L129</f>
        <v/>
      </c>
      <c r="M118" s="942" t="str">
        <f>'Registro Veh'!N129</f>
        <v/>
      </c>
      <c r="N118" s="943" t="str">
        <f>IFERROR(IFS(E118='BBDD R'!$F$2,'BBDD R'!$G$2,E118='BBDD R'!$F$3,'BBDD R'!$G$3,E118='BBDD R'!$F$4,'BBDD R'!$G$4,E118='BBDD R'!$F$5,'BBDD R'!$G$5,E118='BBDD R'!$F$6,'BBDD R'!$G$6,E118='BBDD R'!$F$7,'BBDD R'!$G$7),"")</f>
        <v/>
      </c>
      <c r="O118" s="943" t="str">
        <f>IFERROR(IFS(E118='BBDD R'!$F$2,'BBDD R'!$H$2,E118='BBDD R'!$F$3,'BBDD R'!$H$3,E118='BBDD R'!$F$4,'BBDD R'!$H$4,E118='BBDD R'!$F$5,'BBDD R'!$H$5,E118='BBDD R'!$F$6,'BBDD R'!$H$6,E118='BBDD R'!$F$7,'BBDD R'!$H$7),"")</f>
        <v/>
      </c>
      <c r="P118" s="944" t="str">
        <f>IFERROR(IFS(E118='BBDD R'!$F$2,'BBDD R'!$I$2,E118='BBDD R'!$F$3,'BBDD R'!$I$3,E118='BBDD R'!$F$4,'BBDD R'!$I$4,E118='BBDD R'!$F$5,'BBDD R'!$I$5,E118='BBDD R'!$F$6,'BBDD R'!$I$6,E118='BBDD R'!$F$7,'BBDD R'!$I$7),"")</f>
        <v/>
      </c>
      <c r="Q118" s="945" t="str">
        <f>IFERROR(IFS(E118='BBDD R'!$F$2,'BBDD R'!$J$2,E118='BBDD R'!$F$3,'BBDD R'!$J$3,E118='BBDD R'!$F$4,'BBDD R'!$J$4,E118='BBDD R'!$F$5,'BBDD R'!$J$5,E118='BBDD R'!$F$6,'BBDD R'!$J$6,E118='BBDD R'!$F$7,'BBDD R'!$J$7))</f>
        <v/>
      </c>
      <c r="R118" s="945" t="str">
        <f>IFERROR(IFS(E118='BBDD R'!$F$2,'BBDD R'!$K$2,E118='BBDD R'!$F$3,'BBDD R'!$K$3,E118='BBDD R'!$F$4,'BBDD R'!$K$4,E118='BBDD R'!$F$5,'BBDD R'!$K$5,E118='BBDD R'!$F$6,'BBDD R'!$K$6,E118='BBDD R'!$F$7,'BBDD R'!$K$7),"")</f>
        <v/>
      </c>
      <c r="S118" s="944" t="str">
        <f>IFERROR(IFS(E118='BBDD R'!$F$2,'BBDD R'!$L$2,E118='BBDD R'!$F$3,'BBDD R'!$L$3,E118='BBDD R'!$F$4,'BBDD R'!$L$4,E118='BBDD R'!$F$5,'BBDD R'!$L$5,E118='BBDD R'!$F$6,'BBDD R'!$L$6,E118='BBDD R'!$F$7,'BBDD R'!$L$7),"")</f>
        <v/>
      </c>
      <c r="T118" s="944" t="str">
        <f>IFERROR(IFS(E118='BBDD R'!$F$2,'BBDD R'!$M$2,E118='BBDD R'!$F$3,'BBDD R'!$M$3,E118='BBDD R'!$F$4,'BBDD R'!$M$4,E118='BBDD R'!$F$5,'BBDD R'!$M$5,E118='BBDD R'!$F$6,'BBDD R'!$M$6,E118='BBDD R'!$F$7,'BBDD R'!$M$7),"")</f>
        <v/>
      </c>
      <c r="U118" s="944" t="str">
        <f>IFERROR(IFS(E118='BBDD R'!$F$2,'BBDD R'!$N$2,E118='BBDD R'!$F$3,'BBDD R'!$N$3,E118='BBDD R'!$F$4,'BBDD R'!$N$4,E118='BBDD R'!$F$5,'BBDD R'!$N$5,E118='BBDD R'!$F$6,'BBDD R'!$N$6,E118='BBDD R'!$F$7,'BBDD R'!$N$7),"")</f>
        <v/>
      </c>
      <c r="V118" s="944" t="str">
        <f>IFERROR(IFS(E118='BBDD R'!$F$2,'BBDD R'!$O$2,E118='BBDD R'!$F$3,'BBDD R'!$O$3,E118='BBDD R'!$F$4,'BBDD R'!$O$4,E118='BBDD R'!$F$5,'BBDD R'!$O$5,E118='BBDD R'!$F$6,'BBDD R'!$O$6,E118='BBDD R'!$F$7,'BBDD R'!$O$7),"")</f>
        <v/>
      </c>
      <c r="W118" s="946" t="str">
        <f>IFERROR(IFS(E118='BBDD R'!$F$2,'BBDD R'!$P$2,E118='BBDD R'!$F$3,'BBDD R'!$P$3,E118='BBDD R'!$F$4,'BBDD R'!$P$4,E118='BBDD R'!$F$5,'BBDD R'!$P$5,E118='BBDD R'!$F$6,'BBDD R'!$P$6,E118='BBDD R'!$F$7,'BBDD R'!$P$7),"")</f>
        <v/>
      </c>
      <c r="X118" s="944" t="str">
        <f>IFERROR(IFS(E118='BBDD R'!$F$2,'BBDD R'!$Q$2,E118='BBDD R'!$F$3,'BBDD R'!$Q$3,E118='BBDD R'!$F$4,'BBDD R'!$Q$4,E118='BBDD R'!$F$5,'BBDD R'!$Q$5,E118='BBDD R'!$F$6,'BBDD R'!$Q$6,E118='BBDD R'!$F$7,'BBDD R'!$Q$7),"")</f>
        <v/>
      </c>
      <c r="Y118" s="944" t="str">
        <f>IFERROR(IFS(E118='BBDD R'!$F$2,'BBDD R'!$R$2,E118='BBDD R'!$F$3,'BBDD R'!$R$3,E118='BBDD R'!$F$4,'BBDD R'!$R$4,E118='BBDD R'!$F$5,'BBDD R'!$R$5,E118='BBDD R'!$F$6,'BBDD R'!$R$6,E118='BBDD R'!$F$7,'BBDD R'!$R$7),"")</f>
        <v/>
      </c>
      <c r="Z118" s="944" t="str">
        <f t="array" ref="Z118">IFERROR(ifs(AND(M118="Gasolina",O118="Vehículo Liviano (Sedán, Compacto)"),1
,AND(M118="Gasolina",O118="Vehículo Liviano (SUV, Jeep, Station Wagon)"),2
,AND(M118="Gasolina",O118="Utilitario, Furgón"),3
,AND(M118="Gasolina",O118="Camioneta 4x2"),4
,AND(M118="Gasolina",O118="Camioneta 4x4"),5
,AND(M118="Gasolina",O118="Camión liviano (hasta 3.5 ton)"),6
,AND(M118="Gasolina",O118="Camión mediano"),7
,AND(M118="Gasolina",O118="Camión pesado"),8
,AND(M118="Gasolina",O118="Maquinaria"),9
,AND(M118="Gasolina",O118="Otro (especifique): "),10
,AND(M118="Diesel",O118="Vehículo Liviano (Sedán, Compacto)"),11
,AND(M118="Diesel",O118="Vehículo Liviano (SUV, Jeep, Station Wagon)"),12
,AND(M118="Diesel",O118="Utilitario, Furgón"),13
,AND(M118="Diesel",O118="Camioneta 4x2"),14
,AND(M118="Diesel",O118="Camioneta 4x4"),15
,AND(M118="Diesel",O118="Camión liviano (hasta 3.5 ton)"),16
,AND(M118="Diesel",O118="Camión mediano"),17
,AND(M118="Diesel",O118="Camión pesado"),18
,AND(M118="Diesel",O118="Maquinaria"),19
,AND(M118="Diesel",O118="Otro (especifique): "),20
,O118="Selecciona...",21),"")</f>
        <v/>
      </c>
      <c r="AA118" s="947" t="str">
        <f>IFERROR((ifs(Z118=1,Data!$D$100,Z118=2,Data!$D$101,Z118=3,Data!$D$102,Z118=4,Data!$D$103,Z118=5,Data!$D$104,Z118=6,Data!$D$105,Z118=7,Data!$D$106,Z118=8,Data!$D$107,Z118=9,Data!$D$108,Z118=10,Data!$D$109,Z118=11,Data!$D$110,Z118=12,Data!$D$111,Z118=13,Data!$D$112,Z118=14,Data!$D$113,Z118=15,Data!$D$114,Z118=16,Data!$D$115,Z118=17,Data!$D$116,Z118=18,Data!$D$117,Z118=19,Data!$D$118,Z118=20,Data!$D$119,Z118=21,Data!$D$120,Z118=0,Data!$D$121))*K118,"")</f>
        <v/>
      </c>
      <c r="AB118" s="947" t="str">
        <f>IFERROR((ifs(Z118=1,Data!$E$100,Z118=2,Data!$E$101,Z118=3,Data!$E$102,Z118=4,Data!$E$103,Z118=5,Data!$E$104,Z118=6,Data!$E$105,Z118=7,Data!$E$106,Z118=8,Data!$E$107,Z118=9,Data!$E$108,Z118=10,Data!$E$109,Z118=11,Data!$E$110,Z118=12,Data!$E$111,Z118=13,Data!$E$112,Z118=14,Data!$E$113,Z118=15,Data!$E$114,Z118=16,Data!$E$115,Z118=17,Data!$E$116,Z118=18,Data!$E$117,Z118=19,Data!$E$118,Z118=20,Data!$E$119,Z118=21,Data!$E$120,Z118=0,Data!$E$121))*K118/1000,"")</f>
        <v/>
      </c>
      <c r="AC118" s="948" t="str">
        <f>IFERROR((ifs(
Z118=1,Data!$G$100,
Z118=2,Data!$G$101,
Z118=3,Data!$G$102,
Z118=4,Data!$G$103,
Z118=5,Data!$G$104,
Z118=6,Data!$G$105,
Z118=7,Data!$G$106,
Z118=8,Data!$G$107,
Z118=9,Data!$G$108,
Z118=10,Data!G$109,
Z118=11,Data!G$110,
Z118=12,Data!G$111,
Z118=13,Data!$G$112,
Z118=14,Data!$G$113,
Z118=15,Data!$G$114,
Z118=16,Data!$G$115,
Z118=17,Data!$G$116,
Z118=18,Data!$G$117,
Z118=19,Data!$G$118,
Z118=20,Data!$G$119,
Z118=21,Data!$G$120,
Z118=0,Data!$G$121))
*K118/1000,"")</f>
        <v/>
      </c>
      <c r="AD118" s="949" t="str">
        <f>IFERROR((ifs(
Z118=1,Data!$H$100,
Z118=2,Data!$H$101,
Z118=3,Data!$H$102,
Z118=4,Data!$H$103,
Z118=5,Data!$H$104,
Z118=6,Data!$H$105,
Z118=7,Data!$H$106,
Z118=8,Data!$H$107,
Z118=9,Data!$H$108,
Z118=10,Data!H$109,
Z118=11,Data!H$110,
Z118=12,Data!H$111,
Z118=13,Data!$H$112,
Z118=14,Data!$H$113,
Z118=15,Data!$H$114,
Z118=16,Data!$H$115,
Z118=17,Data!$H$116,
Z118=18,Data!$H$117,
Z118=19,Data!$H$118,
Z118=20,Data!$H$119,
Z118=21,Data!$H$120,
Z118=0,Data!$H$121))*K118/1000,"")</f>
        <v/>
      </c>
      <c r="AE118" s="948" t="str">
        <f>IFERROR((ifs(
Z118=1,Data!$I$100,
Z118=2,Data!$I$101,
Z118=3,Data!$I$102,
Z118=4,Data!$I$103,
Z118=5,Data!$I$104,
Z118=6,Data!$I$105,
Z118=7,Data!$I$106,
Z118=8,Data!$I$107,
Z118=9,Data!$I$108,
Z118=10,Data!I$109,
Z118=11,Data!I$110,
Z118=12,Data!I$111,
Z118=13,Data!$I$112,
Z118=14,Data!$I$113,
Z118=15,Data!$I$114,
Z118=16,Data!$I$115,
Z118=17,Data!$I$116,
Z118=18,Data!$I$117,
Z118=19,Data!$I$118,
Z118=20,Data!$I$119,
Z118=21,Data!$I$120,
Z118=0,Data!$I$121)*K118/1000),"")</f>
        <v/>
      </c>
      <c r="AF118" s="947" t="str">
        <f>IFERROR((ifs(
Z118=1,Data!$J$100,
Z118=2,Data!$J$101,
Z118=3,Data!$J$102,
Z118=4,Data!$J$103,
Z118=5,Data!$J$104,
Z118=6,Data!$J$105,
Z118=7,Data!$J$106,
Z118=8,Data!$J$107,
Z118=9,Data!$J$108,
Z118=10,Data!J$109,
Z118=11,Data!J$110,
Z118=12,Data!J$111,
Z118=13,Data!J$112,
Z118=14,Data!$J$113,
Z118=15,Data!$J$114,
Z118=16,Data!$J$115,
Z118=17,Data!$J$116,
Z118=18,Data!$J$117,
Z118=19,Data!$J$118,
Z118=20,Data!$J$119,
Z118=21,Data!$J$120,
Z118=0,Data!$J$121)*K118),"")</f>
        <v/>
      </c>
      <c r="AG118" s="947" t="str">
        <f>IFERROR((ifs(
Z118=1,Data!$K$100,
Z118=2,Data!$K$101,
Z118=3,Data!$K$102,
Z118=4,Data!$K$103,
Z118=5,Data!$K$104,
Z118=6,Data!$K$105,
Z118=7,Data!$K$106,
Z118=8,Data!$K$107,
Z118=9,Data!$K$108,
Z118=10,Data!K$109,
Z118=11,Data!K$110,
Z118=12,Data!K$111,
Z118=13,Data!$K$112,
Z118=14,Data!$K$113,
Z118=15,Data!$K$114,
Z118=16,Data!$K$115,
Z118=17,Data!$K$116,
Z118=18,Data!$K$117,
Z118=19,Data!$K$118,
Z118=20,Data!$K$119,
Z118=21,Data!$K$120,
Z118=0,Data!$K$121)*K118),"")</f>
        <v/>
      </c>
      <c r="AH118" s="947" t="str">
        <f>IFERROR((ifs(
Z118=1,Data!$L$100,
Z118=2,Data!$L$101,
Z118=3,Data!$L$102,
Z118=4,Data!$L$103,
Z118=5,Data!$L$104,
Z118=6,Data!$L$105,
Z118=7,Data!$L$106,
Z118=8,Data!$L$107,
Z118=9,Data!$L$108,
Z118=10,Data!L$109,
Z118=11,Data!L$110,
Z118=12,Data!L$111,
Z118=13,Data!$L$112,
Z118=14,Data!$L$113,
Z118=15,Data!$L$114,
Z118=16,Data!$L$115,
Z118=17,Data!$L$116,
Z118=18,Data!$L$117,
Z118=19,Data!$L$118,
Z118=20,Data!$L$119,
Z118=21,Data!$L$120,
Z118=0,Data!$L$121)*K118),"")</f>
        <v/>
      </c>
      <c r="AI118" s="950" t="str">
        <f>'Registro Veh'!J130</f>
        <v/>
      </c>
      <c r="AJ118" s="950" t="str">
        <f>'Registro Veh'!M130</f>
        <v/>
      </c>
      <c r="AK118" s="951"/>
      <c r="AL118" s="951"/>
      <c r="AM118" s="951"/>
      <c r="AN118" s="951"/>
    </row>
    <row r="119">
      <c r="A119" s="941" t="str">
        <f>'Registro Veh'!B130</f>
        <v/>
      </c>
      <c r="B119" s="941" t="str">
        <f>Equipo!$F$2</f>
        <v>4.0</v>
      </c>
      <c r="C119" s="941" t="str">
        <f>Equipo!$E$14</f>
        <v/>
      </c>
      <c r="D119" s="941" t="str">
        <f>Equipo!$E$10</f>
        <v/>
      </c>
      <c r="E119" s="941" t="str">
        <f>'Registro Veh'!C130</f>
        <v/>
      </c>
      <c r="F119" s="941" t="str">
        <f>'Registro Veh'!D130</f>
        <v/>
      </c>
      <c r="G119" s="941" t="str">
        <f>'Registro Veh'!E130</f>
        <v/>
      </c>
      <c r="H119" s="941" t="str">
        <f>'Registro Veh'!F130</f>
        <v/>
      </c>
      <c r="I119" s="942" t="str">
        <f>'Registro Veh'!G130</f>
        <v/>
      </c>
      <c r="J119" s="942" t="str">
        <f>'Registro Veh'!I130</f>
        <v/>
      </c>
      <c r="K119" s="942" t="str">
        <f>'Registro Veh'!K130</f>
        <v/>
      </c>
      <c r="L119" s="942" t="str">
        <f>'Registro Veh'!L130</f>
        <v/>
      </c>
      <c r="M119" s="942" t="str">
        <f>'Registro Veh'!N130</f>
        <v/>
      </c>
      <c r="N119" s="943" t="str">
        <f>IFERROR(IFS(E119='BBDD R'!$F$2,'BBDD R'!$G$2,E119='BBDD R'!$F$3,'BBDD R'!$G$3,E119='BBDD R'!$F$4,'BBDD R'!$G$4,E119='BBDD R'!$F$5,'BBDD R'!$G$5,E119='BBDD R'!$F$6,'BBDD R'!$G$6,E119='BBDD R'!$F$7,'BBDD R'!$G$7),"")</f>
        <v/>
      </c>
      <c r="O119" s="943" t="str">
        <f>IFERROR(IFS(E119='BBDD R'!$F$2,'BBDD R'!$H$2,E119='BBDD R'!$F$3,'BBDD R'!$H$3,E119='BBDD R'!$F$4,'BBDD R'!$H$4,E119='BBDD R'!$F$5,'BBDD R'!$H$5,E119='BBDD R'!$F$6,'BBDD R'!$H$6,E119='BBDD R'!$F$7,'BBDD R'!$H$7),"")</f>
        <v/>
      </c>
      <c r="P119" s="944" t="str">
        <f>IFERROR(IFS(E119='BBDD R'!$F$2,'BBDD R'!$I$2,E119='BBDD R'!$F$3,'BBDD R'!$I$3,E119='BBDD R'!$F$4,'BBDD R'!$I$4,E119='BBDD R'!$F$5,'BBDD R'!$I$5,E119='BBDD R'!$F$6,'BBDD R'!$I$6,E119='BBDD R'!$F$7,'BBDD R'!$I$7),"")</f>
        <v/>
      </c>
      <c r="Q119" s="945" t="str">
        <f>IFERROR(IFS(E119='BBDD R'!$F$2,'BBDD R'!$J$2,E119='BBDD R'!$F$3,'BBDD R'!$J$3,E119='BBDD R'!$F$4,'BBDD R'!$J$4,E119='BBDD R'!$F$5,'BBDD R'!$J$5,E119='BBDD R'!$F$6,'BBDD R'!$J$6,E119='BBDD R'!$F$7,'BBDD R'!$J$7))</f>
        <v/>
      </c>
      <c r="R119" s="945" t="str">
        <f>IFERROR(IFS(E119='BBDD R'!$F$2,'BBDD R'!$K$2,E119='BBDD R'!$F$3,'BBDD R'!$K$3,E119='BBDD R'!$F$4,'BBDD R'!$K$4,E119='BBDD R'!$F$5,'BBDD R'!$K$5,E119='BBDD R'!$F$6,'BBDD R'!$K$6,E119='BBDD R'!$F$7,'BBDD R'!$K$7),"")</f>
        <v/>
      </c>
      <c r="S119" s="944" t="str">
        <f>IFERROR(IFS(E119='BBDD R'!$F$2,'BBDD R'!$L$2,E119='BBDD R'!$F$3,'BBDD R'!$L$3,E119='BBDD R'!$F$4,'BBDD R'!$L$4,E119='BBDD R'!$F$5,'BBDD R'!$L$5,E119='BBDD R'!$F$6,'BBDD R'!$L$6,E119='BBDD R'!$F$7,'BBDD R'!$L$7),"")</f>
        <v/>
      </c>
      <c r="T119" s="944" t="str">
        <f>IFERROR(IFS(E119='BBDD R'!$F$2,'BBDD R'!$M$2,E119='BBDD R'!$F$3,'BBDD R'!$M$3,E119='BBDD R'!$F$4,'BBDD R'!$M$4,E119='BBDD R'!$F$5,'BBDD R'!$M$5,E119='BBDD R'!$F$6,'BBDD R'!$M$6,E119='BBDD R'!$F$7,'BBDD R'!$M$7),"")</f>
        <v/>
      </c>
      <c r="U119" s="944" t="str">
        <f>IFERROR(IFS(E119='BBDD R'!$F$2,'BBDD R'!$N$2,E119='BBDD R'!$F$3,'BBDD R'!$N$3,E119='BBDD R'!$F$4,'BBDD R'!$N$4,E119='BBDD R'!$F$5,'BBDD R'!$N$5,E119='BBDD R'!$F$6,'BBDD R'!$N$6,E119='BBDD R'!$F$7,'BBDD R'!$N$7),"")</f>
        <v/>
      </c>
      <c r="V119" s="944" t="str">
        <f>IFERROR(IFS(E119='BBDD R'!$F$2,'BBDD R'!$O$2,E119='BBDD R'!$F$3,'BBDD R'!$O$3,E119='BBDD R'!$F$4,'BBDD R'!$O$4,E119='BBDD R'!$F$5,'BBDD R'!$O$5,E119='BBDD R'!$F$6,'BBDD R'!$O$6,E119='BBDD R'!$F$7,'BBDD R'!$O$7),"")</f>
        <v/>
      </c>
      <c r="W119" s="946" t="str">
        <f>IFERROR(IFS(E119='BBDD R'!$F$2,'BBDD R'!$P$2,E119='BBDD R'!$F$3,'BBDD R'!$P$3,E119='BBDD R'!$F$4,'BBDD R'!$P$4,E119='BBDD R'!$F$5,'BBDD R'!$P$5,E119='BBDD R'!$F$6,'BBDD R'!$P$6,E119='BBDD R'!$F$7,'BBDD R'!$P$7),"")</f>
        <v/>
      </c>
      <c r="X119" s="944" t="str">
        <f>IFERROR(IFS(E119='BBDD R'!$F$2,'BBDD R'!$Q$2,E119='BBDD R'!$F$3,'BBDD R'!$Q$3,E119='BBDD R'!$F$4,'BBDD R'!$Q$4,E119='BBDD R'!$F$5,'BBDD R'!$Q$5,E119='BBDD R'!$F$6,'BBDD R'!$Q$6,E119='BBDD R'!$F$7,'BBDD R'!$Q$7),"")</f>
        <v/>
      </c>
      <c r="Y119" s="944" t="str">
        <f>IFERROR(IFS(E119='BBDD R'!$F$2,'BBDD R'!$R$2,E119='BBDD R'!$F$3,'BBDD R'!$R$3,E119='BBDD R'!$F$4,'BBDD R'!$R$4,E119='BBDD R'!$F$5,'BBDD R'!$R$5,E119='BBDD R'!$F$6,'BBDD R'!$R$6,E119='BBDD R'!$F$7,'BBDD R'!$R$7),"")</f>
        <v/>
      </c>
      <c r="Z119" s="944" t="str">
        <f t="array" ref="Z119">IFERROR(ifs(AND(M119="Gasolina",O119="Vehículo Liviano (Sedán, Compacto)"),1
,AND(M119="Gasolina",O119="Vehículo Liviano (SUV, Jeep, Station Wagon)"),2
,AND(M119="Gasolina",O119="Utilitario, Furgón"),3
,AND(M119="Gasolina",O119="Camioneta 4x2"),4
,AND(M119="Gasolina",O119="Camioneta 4x4"),5
,AND(M119="Gasolina",O119="Camión liviano (hasta 3.5 ton)"),6
,AND(M119="Gasolina",O119="Camión mediano"),7
,AND(M119="Gasolina",O119="Camión pesado"),8
,AND(M119="Gasolina",O119="Maquinaria"),9
,AND(M119="Gasolina",O119="Otro (especifique): "),10
,AND(M119="Diesel",O119="Vehículo Liviano (Sedán, Compacto)"),11
,AND(M119="Diesel",O119="Vehículo Liviano (SUV, Jeep, Station Wagon)"),12
,AND(M119="Diesel",O119="Utilitario, Furgón"),13
,AND(M119="Diesel",O119="Camioneta 4x2"),14
,AND(M119="Diesel",O119="Camioneta 4x4"),15
,AND(M119="Diesel",O119="Camión liviano (hasta 3.5 ton)"),16
,AND(M119="Diesel",O119="Camión mediano"),17
,AND(M119="Diesel",O119="Camión pesado"),18
,AND(M119="Diesel",O119="Maquinaria"),19
,AND(M119="Diesel",O119="Otro (especifique): "),20
,O119="Selecciona...",21),"")</f>
        <v/>
      </c>
      <c r="AA119" s="947" t="str">
        <f>IFERROR((ifs(Z119=1,Data!$D$100,Z119=2,Data!$D$101,Z119=3,Data!$D$102,Z119=4,Data!$D$103,Z119=5,Data!$D$104,Z119=6,Data!$D$105,Z119=7,Data!$D$106,Z119=8,Data!$D$107,Z119=9,Data!$D$108,Z119=10,Data!$D$109,Z119=11,Data!$D$110,Z119=12,Data!$D$111,Z119=13,Data!$D$112,Z119=14,Data!$D$113,Z119=15,Data!$D$114,Z119=16,Data!$D$115,Z119=17,Data!$D$116,Z119=18,Data!$D$117,Z119=19,Data!$D$118,Z119=20,Data!$D$119,Z119=21,Data!$D$120,Z119=0,Data!$D$121))*K119,"")</f>
        <v/>
      </c>
      <c r="AB119" s="947" t="str">
        <f>IFERROR((ifs(Z119=1,Data!$E$100,Z119=2,Data!$E$101,Z119=3,Data!$E$102,Z119=4,Data!$E$103,Z119=5,Data!$E$104,Z119=6,Data!$E$105,Z119=7,Data!$E$106,Z119=8,Data!$E$107,Z119=9,Data!$E$108,Z119=10,Data!$E$109,Z119=11,Data!$E$110,Z119=12,Data!$E$111,Z119=13,Data!$E$112,Z119=14,Data!$E$113,Z119=15,Data!$E$114,Z119=16,Data!$E$115,Z119=17,Data!$E$116,Z119=18,Data!$E$117,Z119=19,Data!$E$118,Z119=20,Data!$E$119,Z119=21,Data!$E$120,Z119=0,Data!$E$121))*K119/1000,"")</f>
        <v/>
      </c>
      <c r="AC119" s="948" t="str">
        <f>IFERROR((ifs(
Z119=1,Data!$G$100,
Z119=2,Data!$G$101,
Z119=3,Data!$G$102,
Z119=4,Data!$G$103,
Z119=5,Data!$G$104,
Z119=6,Data!$G$105,
Z119=7,Data!$G$106,
Z119=8,Data!$G$107,
Z119=9,Data!$G$108,
Z119=10,Data!G$109,
Z119=11,Data!G$110,
Z119=12,Data!G$111,
Z119=13,Data!$G$112,
Z119=14,Data!$G$113,
Z119=15,Data!$G$114,
Z119=16,Data!$G$115,
Z119=17,Data!$G$116,
Z119=18,Data!$G$117,
Z119=19,Data!$G$118,
Z119=20,Data!$G$119,
Z119=21,Data!$G$120,
Z119=0,Data!$G$121))
*K119/1000,"")</f>
        <v/>
      </c>
      <c r="AD119" s="949" t="str">
        <f>IFERROR((ifs(
Z119=1,Data!$H$100,
Z119=2,Data!$H$101,
Z119=3,Data!$H$102,
Z119=4,Data!$H$103,
Z119=5,Data!$H$104,
Z119=6,Data!$H$105,
Z119=7,Data!$H$106,
Z119=8,Data!$H$107,
Z119=9,Data!$H$108,
Z119=10,Data!H$109,
Z119=11,Data!H$110,
Z119=12,Data!H$111,
Z119=13,Data!$H$112,
Z119=14,Data!$H$113,
Z119=15,Data!$H$114,
Z119=16,Data!$H$115,
Z119=17,Data!$H$116,
Z119=18,Data!$H$117,
Z119=19,Data!$H$118,
Z119=20,Data!$H$119,
Z119=21,Data!$H$120,
Z119=0,Data!$H$121))*K119/1000,"")</f>
        <v/>
      </c>
      <c r="AE119" s="948" t="str">
        <f>IFERROR((ifs(
Z119=1,Data!$I$100,
Z119=2,Data!$I$101,
Z119=3,Data!$I$102,
Z119=4,Data!$I$103,
Z119=5,Data!$I$104,
Z119=6,Data!$I$105,
Z119=7,Data!$I$106,
Z119=8,Data!$I$107,
Z119=9,Data!$I$108,
Z119=10,Data!I$109,
Z119=11,Data!I$110,
Z119=12,Data!I$111,
Z119=13,Data!$I$112,
Z119=14,Data!$I$113,
Z119=15,Data!$I$114,
Z119=16,Data!$I$115,
Z119=17,Data!$I$116,
Z119=18,Data!$I$117,
Z119=19,Data!$I$118,
Z119=20,Data!$I$119,
Z119=21,Data!$I$120,
Z119=0,Data!$I$121)*K119/1000),"")</f>
        <v/>
      </c>
      <c r="AF119" s="947" t="str">
        <f>IFERROR((ifs(
Z119=1,Data!$J$100,
Z119=2,Data!$J$101,
Z119=3,Data!$J$102,
Z119=4,Data!$J$103,
Z119=5,Data!$J$104,
Z119=6,Data!$J$105,
Z119=7,Data!$J$106,
Z119=8,Data!$J$107,
Z119=9,Data!$J$108,
Z119=10,Data!J$109,
Z119=11,Data!J$110,
Z119=12,Data!J$111,
Z119=13,Data!J$112,
Z119=14,Data!$J$113,
Z119=15,Data!$J$114,
Z119=16,Data!$J$115,
Z119=17,Data!$J$116,
Z119=18,Data!$J$117,
Z119=19,Data!$J$118,
Z119=20,Data!$J$119,
Z119=21,Data!$J$120,
Z119=0,Data!$J$121)*K119),"")</f>
        <v/>
      </c>
      <c r="AG119" s="947" t="str">
        <f>IFERROR((ifs(
Z119=1,Data!$K$100,
Z119=2,Data!$K$101,
Z119=3,Data!$K$102,
Z119=4,Data!$K$103,
Z119=5,Data!$K$104,
Z119=6,Data!$K$105,
Z119=7,Data!$K$106,
Z119=8,Data!$K$107,
Z119=9,Data!$K$108,
Z119=10,Data!K$109,
Z119=11,Data!K$110,
Z119=12,Data!K$111,
Z119=13,Data!$K$112,
Z119=14,Data!$K$113,
Z119=15,Data!$K$114,
Z119=16,Data!$K$115,
Z119=17,Data!$K$116,
Z119=18,Data!$K$117,
Z119=19,Data!$K$118,
Z119=20,Data!$K$119,
Z119=21,Data!$K$120,
Z119=0,Data!$K$121)*K119),"")</f>
        <v/>
      </c>
      <c r="AH119" s="947" t="str">
        <f>IFERROR((ifs(
Z119=1,Data!$L$100,
Z119=2,Data!$L$101,
Z119=3,Data!$L$102,
Z119=4,Data!$L$103,
Z119=5,Data!$L$104,
Z119=6,Data!$L$105,
Z119=7,Data!$L$106,
Z119=8,Data!$L$107,
Z119=9,Data!$L$108,
Z119=10,Data!L$109,
Z119=11,Data!L$110,
Z119=12,Data!L$111,
Z119=13,Data!$L$112,
Z119=14,Data!$L$113,
Z119=15,Data!$L$114,
Z119=16,Data!$L$115,
Z119=17,Data!$L$116,
Z119=18,Data!$L$117,
Z119=19,Data!$L$118,
Z119=20,Data!$L$119,
Z119=21,Data!$L$120,
Z119=0,Data!$L$121)*K119),"")</f>
        <v/>
      </c>
      <c r="AI119" s="950" t="str">
        <f>'Registro Veh'!J131</f>
        <v/>
      </c>
      <c r="AJ119" s="950" t="str">
        <f>'Registro Veh'!M131</f>
        <v/>
      </c>
      <c r="AK119" s="951"/>
      <c r="AL119" s="951"/>
      <c r="AM119" s="951"/>
      <c r="AN119" s="951"/>
    </row>
    <row r="120">
      <c r="A120" s="941" t="str">
        <f>'Registro Veh'!B131</f>
        <v/>
      </c>
      <c r="B120" s="941" t="str">
        <f>Equipo!$F$2</f>
        <v>4.0</v>
      </c>
      <c r="C120" s="941" t="str">
        <f>Equipo!$E$14</f>
        <v/>
      </c>
      <c r="D120" s="941" t="str">
        <f>Equipo!$E$10</f>
        <v/>
      </c>
      <c r="E120" s="941" t="str">
        <f>'Registro Veh'!C131</f>
        <v/>
      </c>
      <c r="F120" s="941" t="str">
        <f>'Registro Veh'!D131</f>
        <v/>
      </c>
      <c r="G120" s="941" t="str">
        <f>'Registro Veh'!E131</f>
        <v/>
      </c>
      <c r="H120" s="941" t="str">
        <f>'Registro Veh'!F131</f>
        <v/>
      </c>
      <c r="I120" s="942" t="str">
        <f>'Registro Veh'!G131</f>
        <v/>
      </c>
      <c r="J120" s="942" t="str">
        <f>'Registro Veh'!I131</f>
        <v/>
      </c>
      <c r="K120" s="942" t="str">
        <f>'Registro Veh'!K131</f>
        <v/>
      </c>
      <c r="L120" s="942" t="str">
        <f>'Registro Veh'!L131</f>
        <v/>
      </c>
      <c r="M120" s="942" t="str">
        <f>'Registro Veh'!N131</f>
        <v/>
      </c>
      <c r="N120" s="943" t="str">
        <f>IFERROR(IFS(E120='BBDD R'!$F$2,'BBDD R'!$G$2,E120='BBDD R'!$F$3,'BBDD R'!$G$3,E120='BBDD R'!$F$4,'BBDD R'!$G$4,E120='BBDD R'!$F$5,'BBDD R'!$G$5,E120='BBDD R'!$F$6,'BBDD R'!$G$6,E120='BBDD R'!$F$7,'BBDD R'!$G$7),"")</f>
        <v/>
      </c>
      <c r="O120" s="943" t="str">
        <f>IFERROR(IFS(E120='BBDD R'!$F$2,'BBDD R'!$H$2,E120='BBDD R'!$F$3,'BBDD R'!$H$3,E120='BBDD R'!$F$4,'BBDD R'!$H$4,E120='BBDD R'!$F$5,'BBDD R'!$H$5,E120='BBDD R'!$F$6,'BBDD R'!$H$6,E120='BBDD R'!$F$7,'BBDD R'!$H$7),"")</f>
        <v/>
      </c>
      <c r="P120" s="944" t="str">
        <f>IFERROR(IFS(E120='BBDD R'!$F$2,'BBDD R'!$I$2,E120='BBDD R'!$F$3,'BBDD R'!$I$3,E120='BBDD R'!$F$4,'BBDD R'!$I$4,E120='BBDD R'!$F$5,'BBDD R'!$I$5,E120='BBDD R'!$F$6,'BBDD R'!$I$6,E120='BBDD R'!$F$7,'BBDD R'!$I$7),"")</f>
        <v/>
      </c>
      <c r="Q120" s="945" t="str">
        <f>IFERROR(IFS(E120='BBDD R'!$F$2,'BBDD R'!$J$2,E120='BBDD R'!$F$3,'BBDD R'!$J$3,E120='BBDD R'!$F$4,'BBDD R'!$J$4,E120='BBDD R'!$F$5,'BBDD R'!$J$5,E120='BBDD R'!$F$6,'BBDD R'!$J$6,E120='BBDD R'!$F$7,'BBDD R'!$J$7))</f>
        <v/>
      </c>
      <c r="R120" s="945" t="str">
        <f>IFERROR(IFS(E120='BBDD R'!$F$2,'BBDD R'!$K$2,E120='BBDD R'!$F$3,'BBDD R'!$K$3,E120='BBDD R'!$F$4,'BBDD R'!$K$4,E120='BBDD R'!$F$5,'BBDD R'!$K$5,E120='BBDD R'!$F$6,'BBDD R'!$K$6,E120='BBDD R'!$F$7,'BBDD R'!$K$7),"")</f>
        <v/>
      </c>
      <c r="S120" s="944" t="str">
        <f>IFERROR(IFS(E120='BBDD R'!$F$2,'BBDD R'!$L$2,E120='BBDD R'!$F$3,'BBDD R'!$L$3,E120='BBDD R'!$F$4,'BBDD R'!$L$4,E120='BBDD R'!$F$5,'BBDD R'!$L$5,E120='BBDD R'!$F$6,'BBDD R'!$L$6,E120='BBDD R'!$F$7,'BBDD R'!$L$7),"")</f>
        <v/>
      </c>
      <c r="T120" s="944" t="str">
        <f>IFERROR(IFS(E120='BBDD R'!$F$2,'BBDD R'!$M$2,E120='BBDD R'!$F$3,'BBDD R'!$M$3,E120='BBDD R'!$F$4,'BBDD R'!$M$4,E120='BBDD R'!$F$5,'BBDD R'!$M$5,E120='BBDD R'!$F$6,'BBDD R'!$M$6,E120='BBDD R'!$F$7,'BBDD R'!$M$7),"")</f>
        <v/>
      </c>
      <c r="U120" s="944" t="str">
        <f>IFERROR(IFS(E120='BBDD R'!$F$2,'BBDD R'!$N$2,E120='BBDD R'!$F$3,'BBDD R'!$N$3,E120='BBDD R'!$F$4,'BBDD R'!$N$4,E120='BBDD R'!$F$5,'BBDD R'!$N$5,E120='BBDD R'!$F$6,'BBDD R'!$N$6,E120='BBDD R'!$F$7,'BBDD R'!$N$7),"")</f>
        <v/>
      </c>
      <c r="V120" s="944" t="str">
        <f>IFERROR(IFS(E120='BBDD R'!$F$2,'BBDD R'!$O$2,E120='BBDD R'!$F$3,'BBDD R'!$O$3,E120='BBDD R'!$F$4,'BBDD R'!$O$4,E120='BBDD R'!$F$5,'BBDD R'!$O$5,E120='BBDD R'!$F$6,'BBDD R'!$O$6,E120='BBDD R'!$F$7,'BBDD R'!$O$7),"")</f>
        <v/>
      </c>
      <c r="W120" s="946" t="str">
        <f>IFERROR(IFS(E120='BBDD R'!$F$2,'BBDD R'!$P$2,E120='BBDD R'!$F$3,'BBDD R'!$P$3,E120='BBDD R'!$F$4,'BBDD R'!$P$4,E120='BBDD R'!$F$5,'BBDD R'!$P$5,E120='BBDD R'!$F$6,'BBDD R'!$P$6,E120='BBDD R'!$F$7,'BBDD R'!$P$7),"")</f>
        <v/>
      </c>
      <c r="X120" s="944" t="str">
        <f>IFERROR(IFS(E120='BBDD R'!$F$2,'BBDD R'!$Q$2,E120='BBDD R'!$F$3,'BBDD R'!$Q$3,E120='BBDD R'!$F$4,'BBDD R'!$Q$4,E120='BBDD R'!$F$5,'BBDD R'!$Q$5,E120='BBDD R'!$F$6,'BBDD R'!$Q$6,E120='BBDD R'!$F$7,'BBDD R'!$Q$7),"")</f>
        <v/>
      </c>
      <c r="Y120" s="944" t="str">
        <f>IFERROR(IFS(E120='BBDD R'!$F$2,'BBDD R'!$R$2,E120='BBDD R'!$F$3,'BBDD R'!$R$3,E120='BBDD R'!$F$4,'BBDD R'!$R$4,E120='BBDD R'!$F$5,'BBDD R'!$R$5,E120='BBDD R'!$F$6,'BBDD R'!$R$6,E120='BBDD R'!$F$7,'BBDD R'!$R$7),"")</f>
        <v/>
      </c>
      <c r="Z120" s="944" t="str">
        <f t="array" ref="Z120">IFERROR(ifs(AND(M120="Gasolina",O120="Vehículo Liviano (Sedán, Compacto)"),1
,AND(M120="Gasolina",O120="Vehículo Liviano (SUV, Jeep, Station Wagon)"),2
,AND(M120="Gasolina",O120="Utilitario, Furgón"),3
,AND(M120="Gasolina",O120="Camioneta 4x2"),4
,AND(M120="Gasolina",O120="Camioneta 4x4"),5
,AND(M120="Gasolina",O120="Camión liviano (hasta 3.5 ton)"),6
,AND(M120="Gasolina",O120="Camión mediano"),7
,AND(M120="Gasolina",O120="Camión pesado"),8
,AND(M120="Gasolina",O120="Maquinaria"),9
,AND(M120="Gasolina",O120="Otro (especifique): "),10
,AND(M120="Diesel",O120="Vehículo Liviano (Sedán, Compacto)"),11
,AND(M120="Diesel",O120="Vehículo Liviano (SUV, Jeep, Station Wagon)"),12
,AND(M120="Diesel",O120="Utilitario, Furgón"),13
,AND(M120="Diesel",O120="Camioneta 4x2"),14
,AND(M120="Diesel",O120="Camioneta 4x4"),15
,AND(M120="Diesel",O120="Camión liviano (hasta 3.5 ton)"),16
,AND(M120="Diesel",O120="Camión mediano"),17
,AND(M120="Diesel",O120="Camión pesado"),18
,AND(M120="Diesel",O120="Maquinaria"),19
,AND(M120="Diesel",O120="Otro (especifique): "),20
,O120="Selecciona...",21),"")</f>
        <v/>
      </c>
      <c r="AA120" s="947" t="str">
        <f>IFERROR((ifs(Z120=1,Data!$D$100,Z120=2,Data!$D$101,Z120=3,Data!$D$102,Z120=4,Data!$D$103,Z120=5,Data!$D$104,Z120=6,Data!$D$105,Z120=7,Data!$D$106,Z120=8,Data!$D$107,Z120=9,Data!$D$108,Z120=10,Data!$D$109,Z120=11,Data!$D$110,Z120=12,Data!$D$111,Z120=13,Data!$D$112,Z120=14,Data!$D$113,Z120=15,Data!$D$114,Z120=16,Data!$D$115,Z120=17,Data!$D$116,Z120=18,Data!$D$117,Z120=19,Data!$D$118,Z120=20,Data!$D$119,Z120=21,Data!$D$120,Z120=0,Data!$D$121))*K120,"")</f>
        <v/>
      </c>
      <c r="AB120" s="947" t="str">
        <f>IFERROR((ifs(Z120=1,Data!$E$100,Z120=2,Data!$E$101,Z120=3,Data!$E$102,Z120=4,Data!$E$103,Z120=5,Data!$E$104,Z120=6,Data!$E$105,Z120=7,Data!$E$106,Z120=8,Data!$E$107,Z120=9,Data!$E$108,Z120=10,Data!$E$109,Z120=11,Data!$E$110,Z120=12,Data!$E$111,Z120=13,Data!$E$112,Z120=14,Data!$E$113,Z120=15,Data!$E$114,Z120=16,Data!$E$115,Z120=17,Data!$E$116,Z120=18,Data!$E$117,Z120=19,Data!$E$118,Z120=20,Data!$E$119,Z120=21,Data!$E$120,Z120=0,Data!$E$121))*K120/1000,"")</f>
        <v/>
      </c>
      <c r="AC120" s="948" t="str">
        <f>IFERROR((ifs(
Z120=1,Data!$G$100,
Z120=2,Data!$G$101,
Z120=3,Data!$G$102,
Z120=4,Data!$G$103,
Z120=5,Data!$G$104,
Z120=6,Data!$G$105,
Z120=7,Data!$G$106,
Z120=8,Data!$G$107,
Z120=9,Data!$G$108,
Z120=10,Data!G$109,
Z120=11,Data!G$110,
Z120=12,Data!G$111,
Z120=13,Data!$G$112,
Z120=14,Data!$G$113,
Z120=15,Data!$G$114,
Z120=16,Data!$G$115,
Z120=17,Data!$G$116,
Z120=18,Data!$G$117,
Z120=19,Data!$G$118,
Z120=20,Data!$G$119,
Z120=21,Data!$G$120,
Z120=0,Data!$G$121))
*K120/1000,"")</f>
        <v/>
      </c>
      <c r="AD120" s="949" t="str">
        <f>IFERROR((ifs(
Z120=1,Data!$H$100,
Z120=2,Data!$H$101,
Z120=3,Data!$H$102,
Z120=4,Data!$H$103,
Z120=5,Data!$H$104,
Z120=6,Data!$H$105,
Z120=7,Data!$H$106,
Z120=8,Data!$H$107,
Z120=9,Data!$H$108,
Z120=10,Data!H$109,
Z120=11,Data!H$110,
Z120=12,Data!H$111,
Z120=13,Data!$H$112,
Z120=14,Data!$H$113,
Z120=15,Data!$H$114,
Z120=16,Data!$H$115,
Z120=17,Data!$H$116,
Z120=18,Data!$H$117,
Z120=19,Data!$H$118,
Z120=20,Data!$H$119,
Z120=21,Data!$H$120,
Z120=0,Data!$H$121))*K120/1000,"")</f>
        <v/>
      </c>
      <c r="AE120" s="948" t="str">
        <f>IFERROR((ifs(
Z120=1,Data!$I$100,
Z120=2,Data!$I$101,
Z120=3,Data!$I$102,
Z120=4,Data!$I$103,
Z120=5,Data!$I$104,
Z120=6,Data!$I$105,
Z120=7,Data!$I$106,
Z120=8,Data!$I$107,
Z120=9,Data!$I$108,
Z120=10,Data!I$109,
Z120=11,Data!I$110,
Z120=12,Data!I$111,
Z120=13,Data!$I$112,
Z120=14,Data!$I$113,
Z120=15,Data!$I$114,
Z120=16,Data!$I$115,
Z120=17,Data!$I$116,
Z120=18,Data!$I$117,
Z120=19,Data!$I$118,
Z120=20,Data!$I$119,
Z120=21,Data!$I$120,
Z120=0,Data!$I$121)*K120/1000),"")</f>
        <v/>
      </c>
      <c r="AF120" s="947" t="str">
        <f>IFERROR((ifs(
Z120=1,Data!$J$100,
Z120=2,Data!$J$101,
Z120=3,Data!$J$102,
Z120=4,Data!$J$103,
Z120=5,Data!$J$104,
Z120=6,Data!$J$105,
Z120=7,Data!$J$106,
Z120=8,Data!$J$107,
Z120=9,Data!$J$108,
Z120=10,Data!J$109,
Z120=11,Data!J$110,
Z120=12,Data!J$111,
Z120=13,Data!J$112,
Z120=14,Data!$J$113,
Z120=15,Data!$J$114,
Z120=16,Data!$J$115,
Z120=17,Data!$J$116,
Z120=18,Data!$J$117,
Z120=19,Data!$J$118,
Z120=20,Data!$J$119,
Z120=21,Data!$J$120,
Z120=0,Data!$J$121)*K120),"")</f>
        <v/>
      </c>
      <c r="AG120" s="947" t="str">
        <f>IFERROR((ifs(
Z120=1,Data!$K$100,
Z120=2,Data!$K$101,
Z120=3,Data!$K$102,
Z120=4,Data!$K$103,
Z120=5,Data!$K$104,
Z120=6,Data!$K$105,
Z120=7,Data!$K$106,
Z120=8,Data!$K$107,
Z120=9,Data!$K$108,
Z120=10,Data!K$109,
Z120=11,Data!K$110,
Z120=12,Data!K$111,
Z120=13,Data!$K$112,
Z120=14,Data!$K$113,
Z120=15,Data!$K$114,
Z120=16,Data!$K$115,
Z120=17,Data!$K$116,
Z120=18,Data!$K$117,
Z120=19,Data!$K$118,
Z120=20,Data!$K$119,
Z120=21,Data!$K$120,
Z120=0,Data!$K$121)*K120),"")</f>
        <v/>
      </c>
      <c r="AH120" s="947" t="str">
        <f>IFERROR((ifs(
Z120=1,Data!$L$100,
Z120=2,Data!$L$101,
Z120=3,Data!$L$102,
Z120=4,Data!$L$103,
Z120=5,Data!$L$104,
Z120=6,Data!$L$105,
Z120=7,Data!$L$106,
Z120=8,Data!$L$107,
Z120=9,Data!$L$108,
Z120=10,Data!L$109,
Z120=11,Data!L$110,
Z120=12,Data!L$111,
Z120=13,Data!$L$112,
Z120=14,Data!$L$113,
Z120=15,Data!$L$114,
Z120=16,Data!$L$115,
Z120=17,Data!$L$116,
Z120=18,Data!$L$117,
Z120=19,Data!$L$118,
Z120=20,Data!$L$119,
Z120=21,Data!$L$120,
Z120=0,Data!$L$121)*K120),"")</f>
        <v/>
      </c>
      <c r="AI120" s="950" t="str">
        <f>'Registro Veh'!J132</f>
        <v/>
      </c>
      <c r="AJ120" s="950" t="str">
        <f>'Registro Veh'!M132</f>
        <v/>
      </c>
      <c r="AK120" s="951"/>
      <c r="AL120" s="951"/>
      <c r="AM120" s="951"/>
      <c r="AN120" s="951"/>
    </row>
    <row r="121">
      <c r="A121" s="941" t="str">
        <f>'Registro Veh'!B132</f>
        <v/>
      </c>
      <c r="B121" s="941" t="str">
        <f>Equipo!$F$2</f>
        <v>4.0</v>
      </c>
      <c r="C121" s="941" t="str">
        <f>Equipo!$E$14</f>
        <v/>
      </c>
      <c r="D121" s="941" t="str">
        <f>Equipo!$E$10</f>
        <v/>
      </c>
      <c r="E121" s="941" t="str">
        <f>'Registro Veh'!C132</f>
        <v/>
      </c>
      <c r="F121" s="941" t="str">
        <f>'Registro Veh'!D132</f>
        <v/>
      </c>
      <c r="G121" s="941" t="str">
        <f>'Registro Veh'!E132</f>
        <v/>
      </c>
      <c r="H121" s="941" t="str">
        <f>'Registro Veh'!F132</f>
        <v/>
      </c>
      <c r="I121" s="942" t="str">
        <f>'Registro Veh'!G132</f>
        <v/>
      </c>
      <c r="J121" s="942" t="str">
        <f>'Registro Veh'!I132</f>
        <v/>
      </c>
      <c r="K121" s="942" t="str">
        <f>'Registro Veh'!K132</f>
        <v/>
      </c>
      <c r="L121" s="942" t="str">
        <f>'Registro Veh'!L132</f>
        <v/>
      </c>
      <c r="M121" s="942" t="str">
        <f>'Registro Veh'!N132</f>
        <v/>
      </c>
      <c r="N121" s="943" t="str">
        <f>IFERROR(IFS(E121='BBDD R'!$F$2,'BBDD R'!$G$2,E121='BBDD R'!$F$3,'BBDD R'!$G$3,E121='BBDD R'!$F$4,'BBDD R'!$G$4,E121='BBDD R'!$F$5,'BBDD R'!$G$5,E121='BBDD R'!$F$6,'BBDD R'!$G$6,E121='BBDD R'!$F$7,'BBDD R'!$G$7),"")</f>
        <v/>
      </c>
      <c r="O121" s="943" t="str">
        <f>IFERROR(IFS(E121='BBDD R'!$F$2,'BBDD R'!$H$2,E121='BBDD R'!$F$3,'BBDD R'!$H$3,E121='BBDD R'!$F$4,'BBDD R'!$H$4,E121='BBDD R'!$F$5,'BBDD R'!$H$5,E121='BBDD R'!$F$6,'BBDD R'!$H$6,E121='BBDD R'!$F$7,'BBDD R'!$H$7),"")</f>
        <v/>
      </c>
      <c r="P121" s="944" t="str">
        <f>IFERROR(IFS(E121='BBDD R'!$F$2,'BBDD R'!$I$2,E121='BBDD R'!$F$3,'BBDD R'!$I$3,E121='BBDD R'!$F$4,'BBDD R'!$I$4,E121='BBDD R'!$F$5,'BBDD R'!$I$5,E121='BBDD R'!$F$6,'BBDD R'!$I$6,E121='BBDD R'!$F$7,'BBDD R'!$I$7),"")</f>
        <v/>
      </c>
      <c r="Q121" s="945" t="str">
        <f>IFERROR(IFS(E121='BBDD R'!$F$2,'BBDD R'!$J$2,E121='BBDD R'!$F$3,'BBDD R'!$J$3,E121='BBDD R'!$F$4,'BBDD R'!$J$4,E121='BBDD R'!$F$5,'BBDD R'!$J$5,E121='BBDD R'!$F$6,'BBDD R'!$J$6,E121='BBDD R'!$F$7,'BBDD R'!$J$7))</f>
        <v/>
      </c>
      <c r="R121" s="945" t="str">
        <f>IFERROR(IFS(E121='BBDD R'!$F$2,'BBDD R'!$K$2,E121='BBDD R'!$F$3,'BBDD R'!$K$3,E121='BBDD R'!$F$4,'BBDD R'!$K$4,E121='BBDD R'!$F$5,'BBDD R'!$K$5,E121='BBDD R'!$F$6,'BBDD R'!$K$6,E121='BBDD R'!$F$7,'BBDD R'!$K$7),"")</f>
        <v/>
      </c>
      <c r="S121" s="944" t="str">
        <f>IFERROR(IFS(E121='BBDD R'!$F$2,'BBDD R'!$L$2,E121='BBDD R'!$F$3,'BBDD R'!$L$3,E121='BBDD R'!$F$4,'BBDD R'!$L$4,E121='BBDD R'!$F$5,'BBDD R'!$L$5,E121='BBDD R'!$F$6,'BBDD R'!$L$6,E121='BBDD R'!$F$7,'BBDD R'!$L$7),"")</f>
        <v/>
      </c>
      <c r="T121" s="944" t="str">
        <f>IFERROR(IFS(E121='BBDD R'!$F$2,'BBDD R'!$M$2,E121='BBDD R'!$F$3,'BBDD R'!$M$3,E121='BBDD R'!$F$4,'BBDD R'!$M$4,E121='BBDD R'!$F$5,'BBDD R'!$M$5,E121='BBDD R'!$F$6,'BBDD R'!$M$6,E121='BBDD R'!$F$7,'BBDD R'!$M$7),"")</f>
        <v/>
      </c>
      <c r="U121" s="944" t="str">
        <f>IFERROR(IFS(E121='BBDD R'!$F$2,'BBDD R'!$N$2,E121='BBDD R'!$F$3,'BBDD R'!$N$3,E121='BBDD R'!$F$4,'BBDD R'!$N$4,E121='BBDD R'!$F$5,'BBDD R'!$N$5,E121='BBDD R'!$F$6,'BBDD R'!$N$6,E121='BBDD R'!$F$7,'BBDD R'!$N$7),"")</f>
        <v/>
      </c>
      <c r="V121" s="944" t="str">
        <f>IFERROR(IFS(E121='BBDD R'!$F$2,'BBDD R'!$O$2,E121='BBDD R'!$F$3,'BBDD R'!$O$3,E121='BBDD R'!$F$4,'BBDD R'!$O$4,E121='BBDD R'!$F$5,'BBDD R'!$O$5,E121='BBDD R'!$F$6,'BBDD R'!$O$6,E121='BBDD R'!$F$7,'BBDD R'!$O$7),"")</f>
        <v/>
      </c>
      <c r="W121" s="946" t="str">
        <f>IFERROR(IFS(E121='BBDD R'!$F$2,'BBDD R'!$P$2,E121='BBDD R'!$F$3,'BBDD R'!$P$3,E121='BBDD R'!$F$4,'BBDD R'!$P$4,E121='BBDD R'!$F$5,'BBDD R'!$P$5,E121='BBDD R'!$F$6,'BBDD R'!$P$6,E121='BBDD R'!$F$7,'BBDD R'!$P$7),"")</f>
        <v/>
      </c>
      <c r="X121" s="944" t="str">
        <f>IFERROR(IFS(E121='BBDD R'!$F$2,'BBDD R'!$Q$2,E121='BBDD R'!$F$3,'BBDD R'!$Q$3,E121='BBDD R'!$F$4,'BBDD R'!$Q$4,E121='BBDD R'!$F$5,'BBDD R'!$Q$5,E121='BBDD R'!$F$6,'BBDD R'!$Q$6,E121='BBDD R'!$F$7,'BBDD R'!$Q$7),"")</f>
        <v/>
      </c>
      <c r="Y121" s="944" t="str">
        <f>IFERROR(IFS(E121='BBDD R'!$F$2,'BBDD R'!$R$2,E121='BBDD R'!$F$3,'BBDD R'!$R$3,E121='BBDD R'!$F$4,'BBDD R'!$R$4,E121='BBDD R'!$F$5,'BBDD R'!$R$5,E121='BBDD R'!$F$6,'BBDD R'!$R$6,E121='BBDD R'!$F$7,'BBDD R'!$R$7),"")</f>
        <v/>
      </c>
      <c r="Z121" s="944" t="str">
        <f t="array" ref="Z121">IFERROR(ifs(AND(M121="Gasolina",O121="Vehículo Liviano (Sedán, Compacto)"),1
,AND(M121="Gasolina",O121="Vehículo Liviano (SUV, Jeep, Station Wagon)"),2
,AND(M121="Gasolina",O121="Utilitario, Furgón"),3
,AND(M121="Gasolina",O121="Camioneta 4x2"),4
,AND(M121="Gasolina",O121="Camioneta 4x4"),5
,AND(M121="Gasolina",O121="Camión liviano (hasta 3.5 ton)"),6
,AND(M121="Gasolina",O121="Camión mediano"),7
,AND(M121="Gasolina",O121="Camión pesado"),8
,AND(M121="Gasolina",O121="Maquinaria"),9
,AND(M121="Gasolina",O121="Otro (especifique): "),10
,AND(M121="Diesel",O121="Vehículo Liviano (Sedán, Compacto)"),11
,AND(M121="Diesel",O121="Vehículo Liviano (SUV, Jeep, Station Wagon)"),12
,AND(M121="Diesel",O121="Utilitario, Furgón"),13
,AND(M121="Diesel",O121="Camioneta 4x2"),14
,AND(M121="Diesel",O121="Camioneta 4x4"),15
,AND(M121="Diesel",O121="Camión liviano (hasta 3.5 ton)"),16
,AND(M121="Diesel",O121="Camión mediano"),17
,AND(M121="Diesel",O121="Camión pesado"),18
,AND(M121="Diesel",O121="Maquinaria"),19
,AND(M121="Diesel",O121="Otro (especifique): "),20
,O121="Selecciona...",21),"")</f>
        <v/>
      </c>
      <c r="AA121" s="947" t="str">
        <f>IFERROR((ifs(Z121=1,Data!$D$100,Z121=2,Data!$D$101,Z121=3,Data!$D$102,Z121=4,Data!$D$103,Z121=5,Data!$D$104,Z121=6,Data!$D$105,Z121=7,Data!$D$106,Z121=8,Data!$D$107,Z121=9,Data!$D$108,Z121=10,Data!$D$109,Z121=11,Data!$D$110,Z121=12,Data!$D$111,Z121=13,Data!$D$112,Z121=14,Data!$D$113,Z121=15,Data!$D$114,Z121=16,Data!$D$115,Z121=17,Data!$D$116,Z121=18,Data!$D$117,Z121=19,Data!$D$118,Z121=20,Data!$D$119,Z121=21,Data!$D$120,Z121=0,Data!$D$121))*K121,"")</f>
        <v/>
      </c>
      <c r="AB121" s="947" t="str">
        <f>IFERROR((ifs(Z121=1,Data!$E$100,Z121=2,Data!$E$101,Z121=3,Data!$E$102,Z121=4,Data!$E$103,Z121=5,Data!$E$104,Z121=6,Data!$E$105,Z121=7,Data!$E$106,Z121=8,Data!$E$107,Z121=9,Data!$E$108,Z121=10,Data!$E$109,Z121=11,Data!$E$110,Z121=12,Data!$E$111,Z121=13,Data!$E$112,Z121=14,Data!$E$113,Z121=15,Data!$E$114,Z121=16,Data!$E$115,Z121=17,Data!$E$116,Z121=18,Data!$E$117,Z121=19,Data!$E$118,Z121=20,Data!$E$119,Z121=21,Data!$E$120,Z121=0,Data!$E$121))*K121/1000,"")</f>
        <v/>
      </c>
      <c r="AC121" s="948" t="str">
        <f>IFERROR((ifs(
Z121=1,Data!$G$100,
Z121=2,Data!$G$101,
Z121=3,Data!$G$102,
Z121=4,Data!$G$103,
Z121=5,Data!$G$104,
Z121=6,Data!$G$105,
Z121=7,Data!$G$106,
Z121=8,Data!$G$107,
Z121=9,Data!$G$108,
Z121=10,Data!G$109,
Z121=11,Data!G$110,
Z121=12,Data!G$111,
Z121=13,Data!$G$112,
Z121=14,Data!$G$113,
Z121=15,Data!$G$114,
Z121=16,Data!$G$115,
Z121=17,Data!$G$116,
Z121=18,Data!$G$117,
Z121=19,Data!$G$118,
Z121=20,Data!$G$119,
Z121=21,Data!$G$120,
Z121=0,Data!$G$121))
*K121/1000,"")</f>
        <v/>
      </c>
      <c r="AD121" s="949" t="str">
        <f>IFERROR((ifs(
Z121=1,Data!$H$100,
Z121=2,Data!$H$101,
Z121=3,Data!$H$102,
Z121=4,Data!$H$103,
Z121=5,Data!$H$104,
Z121=6,Data!$H$105,
Z121=7,Data!$H$106,
Z121=8,Data!$H$107,
Z121=9,Data!$H$108,
Z121=10,Data!H$109,
Z121=11,Data!H$110,
Z121=12,Data!H$111,
Z121=13,Data!$H$112,
Z121=14,Data!$H$113,
Z121=15,Data!$H$114,
Z121=16,Data!$H$115,
Z121=17,Data!$H$116,
Z121=18,Data!$H$117,
Z121=19,Data!$H$118,
Z121=20,Data!$H$119,
Z121=21,Data!$H$120,
Z121=0,Data!$H$121))*K121/1000,"")</f>
        <v/>
      </c>
      <c r="AE121" s="948" t="str">
        <f>IFERROR((ifs(
Z121=1,Data!$I$100,
Z121=2,Data!$I$101,
Z121=3,Data!$I$102,
Z121=4,Data!$I$103,
Z121=5,Data!$I$104,
Z121=6,Data!$I$105,
Z121=7,Data!$I$106,
Z121=8,Data!$I$107,
Z121=9,Data!$I$108,
Z121=10,Data!I$109,
Z121=11,Data!I$110,
Z121=12,Data!I$111,
Z121=13,Data!$I$112,
Z121=14,Data!$I$113,
Z121=15,Data!$I$114,
Z121=16,Data!$I$115,
Z121=17,Data!$I$116,
Z121=18,Data!$I$117,
Z121=19,Data!$I$118,
Z121=20,Data!$I$119,
Z121=21,Data!$I$120,
Z121=0,Data!$I$121)*K121/1000),"")</f>
        <v/>
      </c>
      <c r="AF121" s="947" t="str">
        <f>IFERROR((ifs(
Z121=1,Data!$J$100,
Z121=2,Data!$J$101,
Z121=3,Data!$J$102,
Z121=4,Data!$J$103,
Z121=5,Data!$J$104,
Z121=6,Data!$J$105,
Z121=7,Data!$J$106,
Z121=8,Data!$J$107,
Z121=9,Data!$J$108,
Z121=10,Data!J$109,
Z121=11,Data!J$110,
Z121=12,Data!J$111,
Z121=13,Data!J$112,
Z121=14,Data!$J$113,
Z121=15,Data!$J$114,
Z121=16,Data!$J$115,
Z121=17,Data!$J$116,
Z121=18,Data!$J$117,
Z121=19,Data!$J$118,
Z121=20,Data!$J$119,
Z121=21,Data!$J$120,
Z121=0,Data!$J$121)*K121),"")</f>
        <v/>
      </c>
      <c r="AG121" s="947" t="str">
        <f>IFERROR((ifs(
Z121=1,Data!$K$100,
Z121=2,Data!$K$101,
Z121=3,Data!$K$102,
Z121=4,Data!$K$103,
Z121=5,Data!$K$104,
Z121=6,Data!$K$105,
Z121=7,Data!$K$106,
Z121=8,Data!$K$107,
Z121=9,Data!$K$108,
Z121=10,Data!K$109,
Z121=11,Data!K$110,
Z121=12,Data!K$111,
Z121=13,Data!$K$112,
Z121=14,Data!$K$113,
Z121=15,Data!$K$114,
Z121=16,Data!$K$115,
Z121=17,Data!$K$116,
Z121=18,Data!$K$117,
Z121=19,Data!$K$118,
Z121=20,Data!$K$119,
Z121=21,Data!$K$120,
Z121=0,Data!$K$121)*K121),"")</f>
        <v/>
      </c>
      <c r="AH121" s="947" t="str">
        <f>IFERROR((ifs(
Z121=1,Data!$L$100,
Z121=2,Data!$L$101,
Z121=3,Data!$L$102,
Z121=4,Data!$L$103,
Z121=5,Data!$L$104,
Z121=6,Data!$L$105,
Z121=7,Data!$L$106,
Z121=8,Data!$L$107,
Z121=9,Data!$L$108,
Z121=10,Data!L$109,
Z121=11,Data!L$110,
Z121=12,Data!L$111,
Z121=13,Data!$L$112,
Z121=14,Data!$L$113,
Z121=15,Data!$L$114,
Z121=16,Data!$L$115,
Z121=17,Data!$L$116,
Z121=18,Data!$L$117,
Z121=19,Data!$L$118,
Z121=20,Data!$L$119,
Z121=21,Data!$L$120,
Z121=0,Data!$L$121)*K121),"")</f>
        <v/>
      </c>
      <c r="AI121" s="950" t="str">
        <f>'Registro Veh'!J133</f>
        <v/>
      </c>
      <c r="AJ121" s="950" t="str">
        <f>'Registro Veh'!M133</f>
        <v/>
      </c>
      <c r="AK121" s="951"/>
      <c r="AL121" s="951"/>
      <c r="AM121" s="951"/>
      <c r="AN121" s="951"/>
    </row>
    <row r="122">
      <c r="A122" s="941" t="str">
        <f>'Registro Veh'!B133</f>
        <v/>
      </c>
      <c r="B122" s="941" t="str">
        <f>Equipo!$F$2</f>
        <v>4.0</v>
      </c>
      <c r="C122" s="941" t="str">
        <f>Equipo!$E$14</f>
        <v/>
      </c>
      <c r="D122" s="941" t="str">
        <f>Equipo!$E$10</f>
        <v/>
      </c>
      <c r="E122" s="941" t="str">
        <f>'Registro Veh'!C133</f>
        <v/>
      </c>
      <c r="F122" s="941" t="str">
        <f>'Registro Veh'!D133</f>
        <v/>
      </c>
      <c r="G122" s="941" t="str">
        <f>'Registro Veh'!E133</f>
        <v/>
      </c>
      <c r="H122" s="941" t="str">
        <f>'Registro Veh'!F133</f>
        <v/>
      </c>
      <c r="I122" s="942" t="str">
        <f>'Registro Veh'!G133</f>
        <v/>
      </c>
      <c r="J122" s="942" t="str">
        <f>'Registro Veh'!I133</f>
        <v/>
      </c>
      <c r="K122" s="942" t="str">
        <f>'Registro Veh'!K133</f>
        <v/>
      </c>
      <c r="L122" s="942" t="str">
        <f>'Registro Veh'!L133</f>
        <v/>
      </c>
      <c r="M122" s="942" t="str">
        <f>'Registro Veh'!N133</f>
        <v/>
      </c>
      <c r="N122" s="943" t="str">
        <f>IFERROR(IFS(E122='BBDD R'!$F$2,'BBDD R'!$G$2,E122='BBDD R'!$F$3,'BBDD R'!$G$3,E122='BBDD R'!$F$4,'BBDD R'!$G$4,E122='BBDD R'!$F$5,'BBDD R'!$G$5,E122='BBDD R'!$F$6,'BBDD R'!$G$6,E122='BBDD R'!$F$7,'BBDD R'!$G$7),"")</f>
        <v/>
      </c>
      <c r="O122" s="943" t="str">
        <f>IFERROR(IFS(E122='BBDD R'!$F$2,'BBDD R'!$H$2,E122='BBDD R'!$F$3,'BBDD R'!$H$3,E122='BBDD R'!$F$4,'BBDD R'!$H$4,E122='BBDD R'!$F$5,'BBDD R'!$H$5,E122='BBDD R'!$F$6,'BBDD R'!$H$6,E122='BBDD R'!$F$7,'BBDD R'!$H$7),"")</f>
        <v/>
      </c>
      <c r="P122" s="944" t="str">
        <f>IFERROR(IFS(E122='BBDD R'!$F$2,'BBDD R'!$I$2,E122='BBDD R'!$F$3,'BBDD R'!$I$3,E122='BBDD R'!$F$4,'BBDD R'!$I$4,E122='BBDD R'!$F$5,'BBDD R'!$I$5,E122='BBDD R'!$F$6,'BBDD R'!$I$6,E122='BBDD R'!$F$7,'BBDD R'!$I$7),"")</f>
        <v/>
      </c>
      <c r="Q122" s="945" t="str">
        <f>IFERROR(IFS(E122='BBDD R'!$F$2,'BBDD R'!$J$2,E122='BBDD R'!$F$3,'BBDD R'!$J$3,E122='BBDD R'!$F$4,'BBDD R'!$J$4,E122='BBDD R'!$F$5,'BBDD R'!$J$5,E122='BBDD R'!$F$6,'BBDD R'!$J$6,E122='BBDD R'!$F$7,'BBDD R'!$J$7))</f>
        <v/>
      </c>
      <c r="R122" s="945" t="str">
        <f>IFERROR(IFS(E122='BBDD R'!$F$2,'BBDD R'!$K$2,E122='BBDD R'!$F$3,'BBDD R'!$K$3,E122='BBDD R'!$F$4,'BBDD R'!$K$4,E122='BBDD R'!$F$5,'BBDD R'!$K$5,E122='BBDD R'!$F$6,'BBDD R'!$K$6,E122='BBDD R'!$F$7,'BBDD R'!$K$7),"")</f>
        <v/>
      </c>
      <c r="S122" s="944" t="str">
        <f>IFERROR(IFS(E122='BBDD R'!$F$2,'BBDD R'!$L$2,E122='BBDD R'!$F$3,'BBDD R'!$L$3,E122='BBDD R'!$F$4,'BBDD R'!$L$4,E122='BBDD R'!$F$5,'BBDD R'!$L$5,E122='BBDD R'!$F$6,'BBDD R'!$L$6,E122='BBDD R'!$F$7,'BBDD R'!$L$7),"")</f>
        <v/>
      </c>
      <c r="T122" s="944" t="str">
        <f>IFERROR(IFS(E122='BBDD R'!$F$2,'BBDD R'!$M$2,E122='BBDD R'!$F$3,'BBDD R'!$M$3,E122='BBDD R'!$F$4,'BBDD R'!$M$4,E122='BBDD R'!$F$5,'BBDD R'!$M$5,E122='BBDD R'!$F$6,'BBDD R'!$M$6,E122='BBDD R'!$F$7,'BBDD R'!$M$7),"")</f>
        <v/>
      </c>
      <c r="U122" s="944" t="str">
        <f>IFERROR(IFS(E122='BBDD R'!$F$2,'BBDD R'!$N$2,E122='BBDD R'!$F$3,'BBDD R'!$N$3,E122='BBDD R'!$F$4,'BBDD R'!$N$4,E122='BBDD R'!$F$5,'BBDD R'!$N$5,E122='BBDD R'!$F$6,'BBDD R'!$N$6,E122='BBDD R'!$F$7,'BBDD R'!$N$7),"")</f>
        <v/>
      </c>
      <c r="V122" s="944" t="str">
        <f>IFERROR(IFS(E122='BBDD R'!$F$2,'BBDD R'!$O$2,E122='BBDD R'!$F$3,'BBDD R'!$O$3,E122='BBDD R'!$F$4,'BBDD R'!$O$4,E122='BBDD R'!$F$5,'BBDD R'!$O$5,E122='BBDD R'!$F$6,'BBDD R'!$O$6,E122='BBDD R'!$F$7,'BBDD R'!$O$7),"")</f>
        <v/>
      </c>
      <c r="W122" s="946" t="str">
        <f>IFERROR(IFS(E122='BBDD R'!$F$2,'BBDD R'!$P$2,E122='BBDD R'!$F$3,'BBDD R'!$P$3,E122='BBDD R'!$F$4,'BBDD R'!$P$4,E122='BBDD R'!$F$5,'BBDD R'!$P$5,E122='BBDD R'!$F$6,'BBDD R'!$P$6,E122='BBDD R'!$F$7,'BBDD R'!$P$7),"")</f>
        <v/>
      </c>
      <c r="X122" s="944" t="str">
        <f>IFERROR(IFS(E122='BBDD R'!$F$2,'BBDD R'!$Q$2,E122='BBDD R'!$F$3,'BBDD R'!$Q$3,E122='BBDD R'!$F$4,'BBDD R'!$Q$4,E122='BBDD R'!$F$5,'BBDD R'!$Q$5,E122='BBDD R'!$F$6,'BBDD R'!$Q$6,E122='BBDD R'!$F$7,'BBDD R'!$Q$7),"")</f>
        <v/>
      </c>
      <c r="Y122" s="944" t="str">
        <f>IFERROR(IFS(E122='BBDD R'!$F$2,'BBDD R'!$R$2,E122='BBDD R'!$F$3,'BBDD R'!$R$3,E122='BBDD R'!$F$4,'BBDD R'!$R$4,E122='BBDD R'!$F$5,'BBDD R'!$R$5,E122='BBDD R'!$F$6,'BBDD R'!$R$6,E122='BBDD R'!$F$7,'BBDD R'!$R$7),"")</f>
        <v/>
      </c>
      <c r="Z122" s="944" t="str">
        <f t="array" ref="Z122">IFERROR(ifs(AND(M122="Gasolina",O122="Vehículo Liviano (Sedán, Compacto)"),1
,AND(M122="Gasolina",O122="Vehículo Liviano (SUV, Jeep, Station Wagon)"),2
,AND(M122="Gasolina",O122="Utilitario, Furgón"),3
,AND(M122="Gasolina",O122="Camioneta 4x2"),4
,AND(M122="Gasolina",O122="Camioneta 4x4"),5
,AND(M122="Gasolina",O122="Camión liviano (hasta 3.5 ton)"),6
,AND(M122="Gasolina",O122="Camión mediano"),7
,AND(M122="Gasolina",O122="Camión pesado"),8
,AND(M122="Gasolina",O122="Maquinaria"),9
,AND(M122="Gasolina",O122="Otro (especifique): "),10
,AND(M122="Diesel",O122="Vehículo Liviano (Sedán, Compacto)"),11
,AND(M122="Diesel",O122="Vehículo Liviano (SUV, Jeep, Station Wagon)"),12
,AND(M122="Diesel",O122="Utilitario, Furgón"),13
,AND(M122="Diesel",O122="Camioneta 4x2"),14
,AND(M122="Diesel",O122="Camioneta 4x4"),15
,AND(M122="Diesel",O122="Camión liviano (hasta 3.5 ton)"),16
,AND(M122="Diesel",O122="Camión mediano"),17
,AND(M122="Diesel",O122="Camión pesado"),18
,AND(M122="Diesel",O122="Maquinaria"),19
,AND(M122="Diesel",O122="Otro (especifique): "),20
,O122="Selecciona...",21),"")</f>
        <v/>
      </c>
      <c r="AA122" s="947" t="str">
        <f>IFERROR((ifs(Z122=1,Data!$D$100,Z122=2,Data!$D$101,Z122=3,Data!$D$102,Z122=4,Data!$D$103,Z122=5,Data!$D$104,Z122=6,Data!$D$105,Z122=7,Data!$D$106,Z122=8,Data!$D$107,Z122=9,Data!$D$108,Z122=10,Data!$D$109,Z122=11,Data!$D$110,Z122=12,Data!$D$111,Z122=13,Data!$D$112,Z122=14,Data!$D$113,Z122=15,Data!$D$114,Z122=16,Data!$D$115,Z122=17,Data!$D$116,Z122=18,Data!$D$117,Z122=19,Data!$D$118,Z122=20,Data!$D$119,Z122=21,Data!$D$120,Z122=0,Data!$D$121))*K122,"")</f>
        <v/>
      </c>
      <c r="AB122" s="947" t="str">
        <f>IFERROR((ifs(Z122=1,Data!$E$100,Z122=2,Data!$E$101,Z122=3,Data!$E$102,Z122=4,Data!$E$103,Z122=5,Data!$E$104,Z122=6,Data!$E$105,Z122=7,Data!$E$106,Z122=8,Data!$E$107,Z122=9,Data!$E$108,Z122=10,Data!$E$109,Z122=11,Data!$E$110,Z122=12,Data!$E$111,Z122=13,Data!$E$112,Z122=14,Data!$E$113,Z122=15,Data!$E$114,Z122=16,Data!$E$115,Z122=17,Data!$E$116,Z122=18,Data!$E$117,Z122=19,Data!$E$118,Z122=20,Data!$E$119,Z122=21,Data!$E$120,Z122=0,Data!$E$121))*K122/1000,"")</f>
        <v/>
      </c>
      <c r="AC122" s="948" t="str">
        <f>IFERROR((ifs(
Z122=1,Data!$G$100,
Z122=2,Data!$G$101,
Z122=3,Data!$G$102,
Z122=4,Data!$G$103,
Z122=5,Data!$G$104,
Z122=6,Data!$G$105,
Z122=7,Data!$G$106,
Z122=8,Data!$G$107,
Z122=9,Data!$G$108,
Z122=10,Data!G$109,
Z122=11,Data!G$110,
Z122=12,Data!G$111,
Z122=13,Data!$G$112,
Z122=14,Data!$G$113,
Z122=15,Data!$G$114,
Z122=16,Data!$G$115,
Z122=17,Data!$G$116,
Z122=18,Data!$G$117,
Z122=19,Data!$G$118,
Z122=20,Data!$G$119,
Z122=21,Data!$G$120,
Z122=0,Data!$G$121))
*K122/1000,"")</f>
        <v/>
      </c>
      <c r="AD122" s="949" t="str">
        <f>IFERROR((ifs(
Z122=1,Data!$H$100,
Z122=2,Data!$H$101,
Z122=3,Data!$H$102,
Z122=4,Data!$H$103,
Z122=5,Data!$H$104,
Z122=6,Data!$H$105,
Z122=7,Data!$H$106,
Z122=8,Data!$H$107,
Z122=9,Data!$H$108,
Z122=10,Data!H$109,
Z122=11,Data!H$110,
Z122=12,Data!H$111,
Z122=13,Data!$H$112,
Z122=14,Data!$H$113,
Z122=15,Data!$H$114,
Z122=16,Data!$H$115,
Z122=17,Data!$H$116,
Z122=18,Data!$H$117,
Z122=19,Data!$H$118,
Z122=20,Data!$H$119,
Z122=21,Data!$H$120,
Z122=0,Data!$H$121))*K122/1000,"")</f>
        <v/>
      </c>
      <c r="AE122" s="948" t="str">
        <f>IFERROR((ifs(
Z122=1,Data!$I$100,
Z122=2,Data!$I$101,
Z122=3,Data!$I$102,
Z122=4,Data!$I$103,
Z122=5,Data!$I$104,
Z122=6,Data!$I$105,
Z122=7,Data!$I$106,
Z122=8,Data!$I$107,
Z122=9,Data!$I$108,
Z122=10,Data!I$109,
Z122=11,Data!I$110,
Z122=12,Data!I$111,
Z122=13,Data!$I$112,
Z122=14,Data!$I$113,
Z122=15,Data!$I$114,
Z122=16,Data!$I$115,
Z122=17,Data!$I$116,
Z122=18,Data!$I$117,
Z122=19,Data!$I$118,
Z122=20,Data!$I$119,
Z122=21,Data!$I$120,
Z122=0,Data!$I$121)*K122/1000),"")</f>
        <v/>
      </c>
      <c r="AF122" s="947" t="str">
        <f>IFERROR((ifs(
Z122=1,Data!$J$100,
Z122=2,Data!$J$101,
Z122=3,Data!$J$102,
Z122=4,Data!$J$103,
Z122=5,Data!$J$104,
Z122=6,Data!$J$105,
Z122=7,Data!$J$106,
Z122=8,Data!$J$107,
Z122=9,Data!$J$108,
Z122=10,Data!J$109,
Z122=11,Data!J$110,
Z122=12,Data!J$111,
Z122=13,Data!J$112,
Z122=14,Data!$J$113,
Z122=15,Data!$J$114,
Z122=16,Data!$J$115,
Z122=17,Data!$J$116,
Z122=18,Data!$J$117,
Z122=19,Data!$J$118,
Z122=20,Data!$J$119,
Z122=21,Data!$J$120,
Z122=0,Data!$J$121)*K122),"")</f>
        <v/>
      </c>
      <c r="AG122" s="947" t="str">
        <f>IFERROR((ifs(
Z122=1,Data!$K$100,
Z122=2,Data!$K$101,
Z122=3,Data!$K$102,
Z122=4,Data!$K$103,
Z122=5,Data!$K$104,
Z122=6,Data!$K$105,
Z122=7,Data!$K$106,
Z122=8,Data!$K$107,
Z122=9,Data!$K$108,
Z122=10,Data!K$109,
Z122=11,Data!K$110,
Z122=12,Data!K$111,
Z122=13,Data!$K$112,
Z122=14,Data!$K$113,
Z122=15,Data!$K$114,
Z122=16,Data!$K$115,
Z122=17,Data!$K$116,
Z122=18,Data!$K$117,
Z122=19,Data!$K$118,
Z122=20,Data!$K$119,
Z122=21,Data!$K$120,
Z122=0,Data!$K$121)*K122),"")</f>
        <v/>
      </c>
      <c r="AH122" s="947" t="str">
        <f>IFERROR((ifs(
Z122=1,Data!$L$100,
Z122=2,Data!$L$101,
Z122=3,Data!$L$102,
Z122=4,Data!$L$103,
Z122=5,Data!$L$104,
Z122=6,Data!$L$105,
Z122=7,Data!$L$106,
Z122=8,Data!$L$107,
Z122=9,Data!$L$108,
Z122=10,Data!L$109,
Z122=11,Data!L$110,
Z122=12,Data!L$111,
Z122=13,Data!$L$112,
Z122=14,Data!$L$113,
Z122=15,Data!$L$114,
Z122=16,Data!$L$115,
Z122=17,Data!$L$116,
Z122=18,Data!$L$117,
Z122=19,Data!$L$118,
Z122=20,Data!$L$119,
Z122=21,Data!$L$120,
Z122=0,Data!$L$121)*K122),"")</f>
        <v/>
      </c>
      <c r="AI122" s="950" t="str">
        <f>'Registro Veh'!J134</f>
        <v/>
      </c>
      <c r="AJ122" s="950" t="str">
        <f>'Registro Veh'!M134</f>
        <v/>
      </c>
      <c r="AK122" s="951"/>
      <c r="AL122" s="951"/>
      <c r="AM122" s="951"/>
      <c r="AN122" s="951"/>
    </row>
    <row r="123">
      <c r="A123" s="941" t="str">
        <f>'Registro Veh'!B134</f>
        <v/>
      </c>
      <c r="B123" s="941" t="str">
        <f>Equipo!$F$2</f>
        <v>4.0</v>
      </c>
      <c r="C123" s="941" t="str">
        <f>Equipo!$E$14</f>
        <v/>
      </c>
      <c r="D123" s="941" t="str">
        <f>Equipo!$E$10</f>
        <v/>
      </c>
      <c r="E123" s="941" t="str">
        <f>'Registro Veh'!C134</f>
        <v/>
      </c>
      <c r="F123" s="941" t="str">
        <f>'Registro Veh'!D134</f>
        <v/>
      </c>
      <c r="G123" s="941" t="str">
        <f>'Registro Veh'!E134</f>
        <v/>
      </c>
      <c r="H123" s="941" t="str">
        <f>'Registro Veh'!F134</f>
        <v/>
      </c>
      <c r="I123" s="942" t="str">
        <f>'Registro Veh'!G134</f>
        <v/>
      </c>
      <c r="J123" s="942" t="str">
        <f>'Registro Veh'!I134</f>
        <v/>
      </c>
      <c r="K123" s="942" t="str">
        <f>'Registro Veh'!K134</f>
        <v/>
      </c>
      <c r="L123" s="942" t="str">
        <f>'Registro Veh'!L134</f>
        <v/>
      </c>
      <c r="M123" s="942" t="str">
        <f>'Registro Veh'!N134</f>
        <v/>
      </c>
      <c r="N123" s="943" t="str">
        <f>IFERROR(IFS(E123='BBDD R'!$F$2,'BBDD R'!$G$2,E123='BBDD R'!$F$3,'BBDD R'!$G$3,E123='BBDD R'!$F$4,'BBDD R'!$G$4,E123='BBDD R'!$F$5,'BBDD R'!$G$5,E123='BBDD R'!$F$6,'BBDD R'!$G$6,E123='BBDD R'!$F$7,'BBDD R'!$G$7),"")</f>
        <v/>
      </c>
      <c r="O123" s="943" t="str">
        <f>IFERROR(IFS(E123='BBDD R'!$F$2,'BBDD R'!$H$2,E123='BBDD R'!$F$3,'BBDD R'!$H$3,E123='BBDD R'!$F$4,'BBDD R'!$H$4,E123='BBDD R'!$F$5,'BBDD R'!$H$5,E123='BBDD R'!$F$6,'BBDD R'!$H$6,E123='BBDD R'!$F$7,'BBDD R'!$H$7),"")</f>
        <v/>
      </c>
      <c r="P123" s="944" t="str">
        <f>IFERROR(IFS(E123='BBDD R'!$F$2,'BBDD R'!$I$2,E123='BBDD R'!$F$3,'BBDD R'!$I$3,E123='BBDD R'!$F$4,'BBDD R'!$I$4,E123='BBDD R'!$F$5,'BBDD R'!$I$5,E123='BBDD R'!$F$6,'BBDD R'!$I$6,E123='BBDD R'!$F$7,'BBDD R'!$I$7),"")</f>
        <v/>
      </c>
      <c r="Q123" s="945" t="str">
        <f>IFERROR(IFS(E123='BBDD R'!$F$2,'BBDD R'!$J$2,E123='BBDD R'!$F$3,'BBDD R'!$J$3,E123='BBDD R'!$F$4,'BBDD R'!$J$4,E123='BBDD R'!$F$5,'BBDD R'!$J$5,E123='BBDD R'!$F$6,'BBDD R'!$J$6,E123='BBDD R'!$F$7,'BBDD R'!$J$7))</f>
        <v/>
      </c>
      <c r="R123" s="945" t="str">
        <f>IFERROR(IFS(E123='BBDD R'!$F$2,'BBDD R'!$K$2,E123='BBDD R'!$F$3,'BBDD R'!$K$3,E123='BBDD R'!$F$4,'BBDD R'!$K$4,E123='BBDD R'!$F$5,'BBDD R'!$K$5,E123='BBDD R'!$F$6,'BBDD R'!$K$6,E123='BBDD R'!$F$7,'BBDD R'!$K$7),"")</f>
        <v/>
      </c>
      <c r="S123" s="944" t="str">
        <f>IFERROR(IFS(E123='BBDD R'!$F$2,'BBDD R'!$L$2,E123='BBDD R'!$F$3,'BBDD R'!$L$3,E123='BBDD R'!$F$4,'BBDD R'!$L$4,E123='BBDD R'!$F$5,'BBDD R'!$L$5,E123='BBDD R'!$F$6,'BBDD R'!$L$6,E123='BBDD R'!$F$7,'BBDD R'!$L$7),"")</f>
        <v/>
      </c>
      <c r="T123" s="944" t="str">
        <f>IFERROR(IFS(E123='BBDD R'!$F$2,'BBDD R'!$M$2,E123='BBDD R'!$F$3,'BBDD R'!$M$3,E123='BBDD R'!$F$4,'BBDD R'!$M$4,E123='BBDD R'!$F$5,'BBDD R'!$M$5,E123='BBDD R'!$F$6,'BBDD R'!$M$6,E123='BBDD R'!$F$7,'BBDD R'!$M$7),"")</f>
        <v/>
      </c>
      <c r="U123" s="944" t="str">
        <f>IFERROR(IFS(E123='BBDD R'!$F$2,'BBDD R'!$N$2,E123='BBDD R'!$F$3,'BBDD R'!$N$3,E123='BBDD R'!$F$4,'BBDD R'!$N$4,E123='BBDD R'!$F$5,'BBDD R'!$N$5,E123='BBDD R'!$F$6,'BBDD R'!$N$6,E123='BBDD R'!$F$7,'BBDD R'!$N$7),"")</f>
        <v/>
      </c>
      <c r="V123" s="944" t="str">
        <f>IFERROR(IFS(E123='BBDD R'!$F$2,'BBDD R'!$O$2,E123='BBDD R'!$F$3,'BBDD R'!$O$3,E123='BBDD R'!$F$4,'BBDD R'!$O$4,E123='BBDD R'!$F$5,'BBDD R'!$O$5,E123='BBDD R'!$F$6,'BBDD R'!$O$6,E123='BBDD R'!$F$7,'BBDD R'!$O$7),"")</f>
        <v/>
      </c>
      <c r="W123" s="946" t="str">
        <f>IFERROR(IFS(E123='BBDD R'!$F$2,'BBDD R'!$P$2,E123='BBDD R'!$F$3,'BBDD R'!$P$3,E123='BBDD R'!$F$4,'BBDD R'!$P$4,E123='BBDD R'!$F$5,'BBDD R'!$P$5,E123='BBDD R'!$F$6,'BBDD R'!$P$6,E123='BBDD R'!$F$7,'BBDD R'!$P$7),"")</f>
        <v/>
      </c>
      <c r="X123" s="944" t="str">
        <f>IFERROR(IFS(E123='BBDD R'!$F$2,'BBDD R'!$Q$2,E123='BBDD R'!$F$3,'BBDD R'!$Q$3,E123='BBDD R'!$F$4,'BBDD R'!$Q$4,E123='BBDD R'!$F$5,'BBDD R'!$Q$5,E123='BBDD R'!$F$6,'BBDD R'!$Q$6,E123='BBDD R'!$F$7,'BBDD R'!$Q$7),"")</f>
        <v/>
      </c>
      <c r="Y123" s="944" t="str">
        <f>IFERROR(IFS(E123='BBDD R'!$F$2,'BBDD R'!$R$2,E123='BBDD R'!$F$3,'BBDD R'!$R$3,E123='BBDD R'!$F$4,'BBDD R'!$R$4,E123='BBDD R'!$F$5,'BBDD R'!$R$5,E123='BBDD R'!$F$6,'BBDD R'!$R$6,E123='BBDD R'!$F$7,'BBDD R'!$R$7),"")</f>
        <v/>
      </c>
      <c r="Z123" s="944" t="str">
        <f t="array" ref="Z123">IFERROR(ifs(AND(M123="Gasolina",O123="Vehículo Liviano (Sedán, Compacto)"),1
,AND(M123="Gasolina",O123="Vehículo Liviano (SUV, Jeep, Station Wagon)"),2
,AND(M123="Gasolina",O123="Utilitario, Furgón"),3
,AND(M123="Gasolina",O123="Camioneta 4x2"),4
,AND(M123="Gasolina",O123="Camioneta 4x4"),5
,AND(M123="Gasolina",O123="Camión liviano (hasta 3.5 ton)"),6
,AND(M123="Gasolina",O123="Camión mediano"),7
,AND(M123="Gasolina",O123="Camión pesado"),8
,AND(M123="Gasolina",O123="Maquinaria"),9
,AND(M123="Gasolina",O123="Otro (especifique): "),10
,AND(M123="Diesel",O123="Vehículo Liviano (Sedán, Compacto)"),11
,AND(M123="Diesel",O123="Vehículo Liviano (SUV, Jeep, Station Wagon)"),12
,AND(M123="Diesel",O123="Utilitario, Furgón"),13
,AND(M123="Diesel",O123="Camioneta 4x2"),14
,AND(M123="Diesel",O123="Camioneta 4x4"),15
,AND(M123="Diesel",O123="Camión liviano (hasta 3.5 ton)"),16
,AND(M123="Diesel",O123="Camión mediano"),17
,AND(M123="Diesel",O123="Camión pesado"),18
,AND(M123="Diesel",O123="Maquinaria"),19
,AND(M123="Diesel",O123="Otro (especifique): "),20
,O123="Selecciona...",21),"")</f>
        <v/>
      </c>
      <c r="AA123" s="947" t="str">
        <f>IFERROR((ifs(Z123=1,Data!$D$100,Z123=2,Data!$D$101,Z123=3,Data!$D$102,Z123=4,Data!$D$103,Z123=5,Data!$D$104,Z123=6,Data!$D$105,Z123=7,Data!$D$106,Z123=8,Data!$D$107,Z123=9,Data!$D$108,Z123=10,Data!$D$109,Z123=11,Data!$D$110,Z123=12,Data!$D$111,Z123=13,Data!$D$112,Z123=14,Data!$D$113,Z123=15,Data!$D$114,Z123=16,Data!$D$115,Z123=17,Data!$D$116,Z123=18,Data!$D$117,Z123=19,Data!$D$118,Z123=20,Data!$D$119,Z123=21,Data!$D$120,Z123=0,Data!$D$121))*K123,"")</f>
        <v/>
      </c>
      <c r="AB123" s="947" t="str">
        <f>IFERROR((ifs(Z123=1,Data!$E$100,Z123=2,Data!$E$101,Z123=3,Data!$E$102,Z123=4,Data!$E$103,Z123=5,Data!$E$104,Z123=6,Data!$E$105,Z123=7,Data!$E$106,Z123=8,Data!$E$107,Z123=9,Data!$E$108,Z123=10,Data!$E$109,Z123=11,Data!$E$110,Z123=12,Data!$E$111,Z123=13,Data!$E$112,Z123=14,Data!$E$113,Z123=15,Data!$E$114,Z123=16,Data!$E$115,Z123=17,Data!$E$116,Z123=18,Data!$E$117,Z123=19,Data!$E$118,Z123=20,Data!$E$119,Z123=21,Data!$E$120,Z123=0,Data!$E$121))*K123/1000,"")</f>
        <v/>
      </c>
      <c r="AC123" s="948" t="str">
        <f>IFERROR((ifs(
Z123=1,Data!$G$100,
Z123=2,Data!$G$101,
Z123=3,Data!$G$102,
Z123=4,Data!$G$103,
Z123=5,Data!$G$104,
Z123=6,Data!$G$105,
Z123=7,Data!$G$106,
Z123=8,Data!$G$107,
Z123=9,Data!$G$108,
Z123=10,Data!G$109,
Z123=11,Data!G$110,
Z123=12,Data!G$111,
Z123=13,Data!$G$112,
Z123=14,Data!$G$113,
Z123=15,Data!$G$114,
Z123=16,Data!$G$115,
Z123=17,Data!$G$116,
Z123=18,Data!$G$117,
Z123=19,Data!$G$118,
Z123=20,Data!$G$119,
Z123=21,Data!$G$120,
Z123=0,Data!$G$121))
*K123/1000,"")</f>
        <v/>
      </c>
      <c r="AD123" s="949" t="str">
        <f>IFERROR((ifs(
Z123=1,Data!$H$100,
Z123=2,Data!$H$101,
Z123=3,Data!$H$102,
Z123=4,Data!$H$103,
Z123=5,Data!$H$104,
Z123=6,Data!$H$105,
Z123=7,Data!$H$106,
Z123=8,Data!$H$107,
Z123=9,Data!$H$108,
Z123=10,Data!H$109,
Z123=11,Data!H$110,
Z123=12,Data!H$111,
Z123=13,Data!$H$112,
Z123=14,Data!$H$113,
Z123=15,Data!$H$114,
Z123=16,Data!$H$115,
Z123=17,Data!$H$116,
Z123=18,Data!$H$117,
Z123=19,Data!$H$118,
Z123=20,Data!$H$119,
Z123=21,Data!$H$120,
Z123=0,Data!$H$121))*K123/1000,"")</f>
        <v/>
      </c>
      <c r="AE123" s="948" t="str">
        <f>IFERROR((ifs(
Z123=1,Data!$I$100,
Z123=2,Data!$I$101,
Z123=3,Data!$I$102,
Z123=4,Data!$I$103,
Z123=5,Data!$I$104,
Z123=6,Data!$I$105,
Z123=7,Data!$I$106,
Z123=8,Data!$I$107,
Z123=9,Data!$I$108,
Z123=10,Data!I$109,
Z123=11,Data!I$110,
Z123=12,Data!I$111,
Z123=13,Data!$I$112,
Z123=14,Data!$I$113,
Z123=15,Data!$I$114,
Z123=16,Data!$I$115,
Z123=17,Data!$I$116,
Z123=18,Data!$I$117,
Z123=19,Data!$I$118,
Z123=20,Data!$I$119,
Z123=21,Data!$I$120,
Z123=0,Data!$I$121)*K123/1000),"")</f>
        <v/>
      </c>
      <c r="AF123" s="947" t="str">
        <f>IFERROR((ifs(
Z123=1,Data!$J$100,
Z123=2,Data!$J$101,
Z123=3,Data!$J$102,
Z123=4,Data!$J$103,
Z123=5,Data!$J$104,
Z123=6,Data!$J$105,
Z123=7,Data!$J$106,
Z123=8,Data!$J$107,
Z123=9,Data!$J$108,
Z123=10,Data!J$109,
Z123=11,Data!J$110,
Z123=12,Data!J$111,
Z123=13,Data!J$112,
Z123=14,Data!$J$113,
Z123=15,Data!$J$114,
Z123=16,Data!$J$115,
Z123=17,Data!$J$116,
Z123=18,Data!$J$117,
Z123=19,Data!$J$118,
Z123=20,Data!$J$119,
Z123=21,Data!$J$120,
Z123=0,Data!$J$121)*K123),"")</f>
        <v/>
      </c>
      <c r="AG123" s="947" t="str">
        <f>IFERROR((ifs(
Z123=1,Data!$K$100,
Z123=2,Data!$K$101,
Z123=3,Data!$K$102,
Z123=4,Data!$K$103,
Z123=5,Data!$K$104,
Z123=6,Data!$K$105,
Z123=7,Data!$K$106,
Z123=8,Data!$K$107,
Z123=9,Data!$K$108,
Z123=10,Data!K$109,
Z123=11,Data!K$110,
Z123=12,Data!K$111,
Z123=13,Data!$K$112,
Z123=14,Data!$K$113,
Z123=15,Data!$K$114,
Z123=16,Data!$K$115,
Z123=17,Data!$K$116,
Z123=18,Data!$K$117,
Z123=19,Data!$K$118,
Z123=20,Data!$K$119,
Z123=21,Data!$K$120,
Z123=0,Data!$K$121)*K123),"")</f>
        <v/>
      </c>
      <c r="AH123" s="947" t="str">
        <f>IFERROR((ifs(
Z123=1,Data!$L$100,
Z123=2,Data!$L$101,
Z123=3,Data!$L$102,
Z123=4,Data!$L$103,
Z123=5,Data!$L$104,
Z123=6,Data!$L$105,
Z123=7,Data!$L$106,
Z123=8,Data!$L$107,
Z123=9,Data!$L$108,
Z123=10,Data!L$109,
Z123=11,Data!L$110,
Z123=12,Data!L$111,
Z123=13,Data!$L$112,
Z123=14,Data!$L$113,
Z123=15,Data!$L$114,
Z123=16,Data!$L$115,
Z123=17,Data!$L$116,
Z123=18,Data!$L$117,
Z123=19,Data!$L$118,
Z123=20,Data!$L$119,
Z123=21,Data!$L$120,
Z123=0,Data!$L$121)*K123),"")</f>
        <v/>
      </c>
      <c r="AI123" s="950" t="str">
        <f>'Registro Veh'!J135</f>
        <v/>
      </c>
      <c r="AJ123" s="950" t="str">
        <f>'Registro Veh'!M135</f>
        <v/>
      </c>
      <c r="AK123" s="951"/>
      <c r="AL123" s="951"/>
      <c r="AM123" s="951"/>
      <c r="AN123" s="951"/>
    </row>
    <row r="124">
      <c r="A124" s="941" t="str">
        <f>'Registro Veh'!B135</f>
        <v/>
      </c>
      <c r="B124" s="941" t="str">
        <f>Equipo!$F$2</f>
        <v>4.0</v>
      </c>
      <c r="C124" s="941" t="str">
        <f>Equipo!$E$14</f>
        <v/>
      </c>
      <c r="D124" s="941" t="str">
        <f>Equipo!$E$10</f>
        <v/>
      </c>
      <c r="E124" s="941" t="str">
        <f>'Registro Veh'!C135</f>
        <v/>
      </c>
      <c r="F124" s="941" t="str">
        <f>'Registro Veh'!D135</f>
        <v/>
      </c>
      <c r="G124" s="941" t="str">
        <f>'Registro Veh'!E135</f>
        <v/>
      </c>
      <c r="H124" s="941" t="str">
        <f>'Registro Veh'!F135</f>
        <v/>
      </c>
      <c r="I124" s="942" t="str">
        <f>'Registro Veh'!G135</f>
        <v/>
      </c>
      <c r="J124" s="942" t="str">
        <f>'Registro Veh'!I135</f>
        <v/>
      </c>
      <c r="K124" s="942" t="str">
        <f>'Registro Veh'!K135</f>
        <v/>
      </c>
      <c r="L124" s="942" t="str">
        <f>'Registro Veh'!L135</f>
        <v/>
      </c>
      <c r="M124" s="942" t="str">
        <f>'Registro Veh'!N135</f>
        <v/>
      </c>
      <c r="N124" s="943" t="str">
        <f>IFERROR(IFS(E124='BBDD R'!$F$2,'BBDD R'!$G$2,E124='BBDD R'!$F$3,'BBDD R'!$G$3,E124='BBDD R'!$F$4,'BBDD R'!$G$4,E124='BBDD R'!$F$5,'BBDD R'!$G$5,E124='BBDD R'!$F$6,'BBDD R'!$G$6,E124='BBDD R'!$F$7,'BBDD R'!$G$7),"")</f>
        <v/>
      </c>
      <c r="O124" s="943" t="str">
        <f>IFERROR(IFS(E124='BBDD R'!$F$2,'BBDD R'!$H$2,E124='BBDD R'!$F$3,'BBDD R'!$H$3,E124='BBDD R'!$F$4,'BBDD R'!$H$4,E124='BBDD R'!$F$5,'BBDD R'!$H$5,E124='BBDD R'!$F$6,'BBDD R'!$H$6,E124='BBDD R'!$F$7,'BBDD R'!$H$7),"")</f>
        <v/>
      </c>
      <c r="P124" s="944" t="str">
        <f>IFERROR(IFS(E124='BBDD R'!$F$2,'BBDD R'!$I$2,E124='BBDD R'!$F$3,'BBDD R'!$I$3,E124='BBDD R'!$F$4,'BBDD R'!$I$4,E124='BBDD R'!$F$5,'BBDD R'!$I$5,E124='BBDD R'!$F$6,'BBDD R'!$I$6,E124='BBDD R'!$F$7,'BBDD R'!$I$7),"")</f>
        <v/>
      </c>
      <c r="Q124" s="945" t="str">
        <f>IFERROR(IFS(E124='BBDD R'!$F$2,'BBDD R'!$J$2,E124='BBDD R'!$F$3,'BBDD R'!$J$3,E124='BBDD R'!$F$4,'BBDD R'!$J$4,E124='BBDD R'!$F$5,'BBDD R'!$J$5,E124='BBDD R'!$F$6,'BBDD R'!$J$6,E124='BBDD R'!$F$7,'BBDD R'!$J$7))</f>
        <v/>
      </c>
      <c r="R124" s="945" t="str">
        <f>IFERROR(IFS(E124='BBDD R'!$F$2,'BBDD R'!$K$2,E124='BBDD R'!$F$3,'BBDD R'!$K$3,E124='BBDD R'!$F$4,'BBDD R'!$K$4,E124='BBDD R'!$F$5,'BBDD R'!$K$5,E124='BBDD R'!$F$6,'BBDD R'!$K$6,E124='BBDD R'!$F$7,'BBDD R'!$K$7),"")</f>
        <v/>
      </c>
      <c r="S124" s="944" t="str">
        <f>IFERROR(IFS(E124='BBDD R'!$F$2,'BBDD R'!$L$2,E124='BBDD R'!$F$3,'BBDD R'!$L$3,E124='BBDD R'!$F$4,'BBDD R'!$L$4,E124='BBDD R'!$F$5,'BBDD R'!$L$5,E124='BBDD R'!$F$6,'BBDD R'!$L$6,E124='BBDD R'!$F$7,'BBDD R'!$L$7),"")</f>
        <v/>
      </c>
      <c r="T124" s="944" t="str">
        <f>IFERROR(IFS(E124='BBDD R'!$F$2,'BBDD R'!$M$2,E124='BBDD R'!$F$3,'BBDD R'!$M$3,E124='BBDD R'!$F$4,'BBDD R'!$M$4,E124='BBDD R'!$F$5,'BBDD R'!$M$5,E124='BBDD R'!$F$6,'BBDD R'!$M$6,E124='BBDD R'!$F$7,'BBDD R'!$M$7),"")</f>
        <v/>
      </c>
      <c r="U124" s="944" t="str">
        <f>IFERROR(IFS(E124='BBDD R'!$F$2,'BBDD R'!$N$2,E124='BBDD R'!$F$3,'BBDD R'!$N$3,E124='BBDD R'!$F$4,'BBDD R'!$N$4,E124='BBDD R'!$F$5,'BBDD R'!$N$5,E124='BBDD R'!$F$6,'BBDD R'!$N$6,E124='BBDD R'!$F$7,'BBDD R'!$N$7),"")</f>
        <v/>
      </c>
      <c r="V124" s="944" t="str">
        <f>IFERROR(IFS(E124='BBDD R'!$F$2,'BBDD R'!$O$2,E124='BBDD R'!$F$3,'BBDD R'!$O$3,E124='BBDD R'!$F$4,'BBDD R'!$O$4,E124='BBDD R'!$F$5,'BBDD R'!$O$5,E124='BBDD R'!$F$6,'BBDD R'!$O$6,E124='BBDD R'!$F$7,'BBDD R'!$O$7),"")</f>
        <v/>
      </c>
      <c r="W124" s="946" t="str">
        <f>IFERROR(IFS(E124='BBDD R'!$F$2,'BBDD R'!$P$2,E124='BBDD R'!$F$3,'BBDD R'!$P$3,E124='BBDD R'!$F$4,'BBDD R'!$P$4,E124='BBDD R'!$F$5,'BBDD R'!$P$5,E124='BBDD R'!$F$6,'BBDD R'!$P$6,E124='BBDD R'!$F$7,'BBDD R'!$P$7),"")</f>
        <v/>
      </c>
      <c r="X124" s="944" t="str">
        <f>IFERROR(IFS(E124='BBDD R'!$F$2,'BBDD R'!$Q$2,E124='BBDD R'!$F$3,'BBDD R'!$Q$3,E124='BBDD R'!$F$4,'BBDD R'!$Q$4,E124='BBDD R'!$F$5,'BBDD R'!$Q$5,E124='BBDD R'!$F$6,'BBDD R'!$Q$6,E124='BBDD R'!$F$7,'BBDD R'!$Q$7),"")</f>
        <v/>
      </c>
      <c r="Y124" s="944" t="str">
        <f>IFERROR(IFS(E124='BBDD R'!$F$2,'BBDD R'!$R$2,E124='BBDD R'!$F$3,'BBDD R'!$R$3,E124='BBDD R'!$F$4,'BBDD R'!$R$4,E124='BBDD R'!$F$5,'BBDD R'!$R$5,E124='BBDD R'!$F$6,'BBDD R'!$R$6,E124='BBDD R'!$F$7,'BBDD R'!$R$7),"")</f>
        <v/>
      </c>
      <c r="Z124" s="944" t="str">
        <f t="array" ref="Z124">IFERROR(ifs(AND(M124="Gasolina",O124="Vehículo Liviano (Sedán, Compacto)"),1
,AND(M124="Gasolina",O124="Vehículo Liviano (SUV, Jeep, Station Wagon)"),2
,AND(M124="Gasolina",O124="Utilitario, Furgón"),3
,AND(M124="Gasolina",O124="Camioneta 4x2"),4
,AND(M124="Gasolina",O124="Camioneta 4x4"),5
,AND(M124="Gasolina",O124="Camión liviano (hasta 3.5 ton)"),6
,AND(M124="Gasolina",O124="Camión mediano"),7
,AND(M124="Gasolina",O124="Camión pesado"),8
,AND(M124="Gasolina",O124="Maquinaria"),9
,AND(M124="Gasolina",O124="Otro (especifique): "),10
,AND(M124="Diesel",O124="Vehículo Liviano (Sedán, Compacto)"),11
,AND(M124="Diesel",O124="Vehículo Liviano (SUV, Jeep, Station Wagon)"),12
,AND(M124="Diesel",O124="Utilitario, Furgón"),13
,AND(M124="Diesel",O124="Camioneta 4x2"),14
,AND(M124="Diesel",O124="Camioneta 4x4"),15
,AND(M124="Diesel",O124="Camión liviano (hasta 3.5 ton)"),16
,AND(M124="Diesel",O124="Camión mediano"),17
,AND(M124="Diesel",O124="Camión pesado"),18
,AND(M124="Diesel",O124="Maquinaria"),19
,AND(M124="Diesel",O124="Otro (especifique): "),20
,O124="Selecciona...",21),"")</f>
        <v/>
      </c>
      <c r="AA124" s="947" t="str">
        <f>IFERROR((ifs(Z124=1,Data!$D$100,Z124=2,Data!$D$101,Z124=3,Data!$D$102,Z124=4,Data!$D$103,Z124=5,Data!$D$104,Z124=6,Data!$D$105,Z124=7,Data!$D$106,Z124=8,Data!$D$107,Z124=9,Data!$D$108,Z124=10,Data!$D$109,Z124=11,Data!$D$110,Z124=12,Data!$D$111,Z124=13,Data!$D$112,Z124=14,Data!$D$113,Z124=15,Data!$D$114,Z124=16,Data!$D$115,Z124=17,Data!$D$116,Z124=18,Data!$D$117,Z124=19,Data!$D$118,Z124=20,Data!$D$119,Z124=21,Data!$D$120,Z124=0,Data!$D$121))*K124,"")</f>
        <v/>
      </c>
      <c r="AB124" s="947" t="str">
        <f>IFERROR((ifs(Z124=1,Data!$E$100,Z124=2,Data!$E$101,Z124=3,Data!$E$102,Z124=4,Data!$E$103,Z124=5,Data!$E$104,Z124=6,Data!$E$105,Z124=7,Data!$E$106,Z124=8,Data!$E$107,Z124=9,Data!$E$108,Z124=10,Data!$E$109,Z124=11,Data!$E$110,Z124=12,Data!$E$111,Z124=13,Data!$E$112,Z124=14,Data!$E$113,Z124=15,Data!$E$114,Z124=16,Data!$E$115,Z124=17,Data!$E$116,Z124=18,Data!$E$117,Z124=19,Data!$E$118,Z124=20,Data!$E$119,Z124=21,Data!$E$120,Z124=0,Data!$E$121))*K124/1000,"")</f>
        <v/>
      </c>
      <c r="AC124" s="948" t="str">
        <f>IFERROR((ifs(
Z124=1,Data!$G$100,
Z124=2,Data!$G$101,
Z124=3,Data!$G$102,
Z124=4,Data!$G$103,
Z124=5,Data!$G$104,
Z124=6,Data!$G$105,
Z124=7,Data!$G$106,
Z124=8,Data!$G$107,
Z124=9,Data!$G$108,
Z124=10,Data!G$109,
Z124=11,Data!G$110,
Z124=12,Data!G$111,
Z124=13,Data!$G$112,
Z124=14,Data!$G$113,
Z124=15,Data!$G$114,
Z124=16,Data!$G$115,
Z124=17,Data!$G$116,
Z124=18,Data!$G$117,
Z124=19,Data!$G$118,
Z124=20,Data!$G$119,
Z124=21,Data!$G$120,
Z124=0,Data!$G$121))
*K124/1000,"")</f>
        <v/>
      </c>
      <c r="AD124" s="949" t="str">
        <f>IFERROR((ifs(
Z124=1,Data!$H$100,
Z124=2,Data!$H$101,
Z124=3,Data!$H$102,
Z124=4,Data!$H$103,
Z124=5,Data!$H$104,
Z124=6,Data!$H$105,
Z124=7,Data!$H$106,
Z124=8,Data!$H$107,
Z124=9,Data!$H$108,
Z124=10,Data!H$109,
Z124=11,Data!H$110,
Z124=12,Data!H$111,
Z124=13,Data!$H$112,
Z124=14,Data!$H$113,
Z124=15,Data!$H$114,
Z124=16,Data!$H$115,
Z124=17,Data!$H$116,
Z124=18,Data!$H$117,
Z124=19,Data!$H$118,
Z124=20,Data!$H$119,
Z124=21,Data!$H$120,
Z124=0,Data!$H$121))*K124/1000,"")</f>
        <v/>
      </c>
      <c r="AE124" s="948" t="str">
        <f>IFERROR((ifs(
Z124=1,Data!$I$100,
Z124=2,Data!$I$101,
Z124=3,Data!$I$102,
Z124=4,Data!$I$103,
Z124=5,Data!$I$104,
Z124=6,Data!$I$105,
Z124=7,Data!$I$106,
Z124=8,Data!$I$107,
Z124=9,Data!$I$108,
Z124=10,Data!I$109,
Z124=11,Data!I$110,
Z124=12,Data!I$111,
Z124=13,Data!$I$112,
Z124=14,Data!$I$113,
Z124=15,Data!$I$114,
Z124=16,Data!$I$115,
Z124=17,Data!$I$116,
Z124=18,Data!$I$117,
Z124=19,Data!$I$118,
Z124=20,Data!$I$119,
Z124=21,Data!$I$120,
Z124=0,Data!$I$121)*K124/1000),"")</f>
        <v/>
      </c>
      <c r="AF124" s="947" t="str">
        <f>IFERROR((ifs(
Z124=1,Data!$J$100,
Z124=2,Data!$J$101,
Z124=3,Data!$J$102,
Z124=4,Data!$J$103,
Z124=5,Data!$J$104,
Z124=6,Data!$J$105,
Z124=7,Data!$J$106,
Z124=8,Data!$J$107,
Z124=9,Data!$J$108,
Z124=10,Data!J$109,
Z124=11,Data!J$110,
Z124=12,Data!J$111,
Z124=13,Data!J$112,
Z124=14,Data!$J$113,
Z124=15,Data!$J$114,
Z124=16,Data!$J$115,
Z124=17,Data!$J$116,
Z124=18,Data!$J$117,
Z124=19,Data!$J$118,
Z124=20,Data!$J$119,
Z124=21,Data!$J$120,
Z124=0,Data!$J$121)*K124),"")</f>
        <v/>
      </c>
      <c r="AG124" s="947" t="str">
        <f>IFERROR((ifs(
Z124=1,Data!$K$100,
Z124=2,Data!$K$101,
Z124=3,Data!$K$102,
Z124=4,Data!$K$103,
Z124=5,Data!$K$104,
Z124=6,Data!$K$105,
Z124=7,Data!$K$106,
Z124=8,Data!$K$107,
Z124=9,Data!$K$108,
Z124=10,Data!K$109,
Z124=11,Data!K$110,
Z124=12,Data!K$111,
Z124=13,Data!$K$112,
Z124=14,Data!$K$113,
Z124=15,Data!$K$114,
Z124=16,Data!$K$115,
Z124=17,Data!$K$116,
Z124=18,Data!$K$117,
Z124=19,Data!$K$118,
Z124=20,Data!$K$119,
Z124=21,Data!$K$120,
Z124=0,Data!$K$121)*K124),"")</f>
        <v/>
      </c>
      <c r="AH124" s="947" t="str">
        <f>IFERROR((ifs(
Z124=1,Data!$L$100,
Z124=2,Data!$L$101,
Z124=3,Data!$L$102,
Z124=4,Data!$L$103,
Z124=5,Data!$L$104,
Z124=6,Data!$L$105,
Z124=7,Data!$L$106,
Z124=8,Data!$L$107,
Z124=9,Data!$L$108,
Z124=10,Data!L$109,
Z124=11,Data!L$110,
Z124=12,Data!L$111,
Z124=13,Data!$L$112,
Z124=14,Data!$L$113,
Z124=15,Data!$L$114,
Z124=16,Data!$L$115,
Z124=17,Data!$L$116,
Z124=18,Data!$L$117,
Z124=19,Data!$L$118,
Z124=20,Data!$L$119,
Z124=21,Data!$L$120,
Z124=0,Data!$L$121)*K124),"")</f>
        <v/>
      </c>
      <c r="AI124" s="950" t="str">
        <f>'Registro Veh'!J136</f>
        <v/>
      </c>
      <c r="AJ124" s="950" t="str">
        <f>'Registro Veh'!M136</f>
        <v/>
      </c>
      <c r="AK124" s="951"/>
      <c r="AL124" s="951"/>
      <c r="AM124" s="951"/>
      <c r="AN124" s="951"/>
    </row>
    <row r="125">
      <c r="A125" s="941" t="str">
        <f>'Registro Veh'!B136</f>
        <v/>
      </c>
      <c r="B125" s="941" t="str">
        <f>Equipo!$F$2</f>
        <v>4.0</v>
      </c>
      <c r="C125" s="941" t="str">
        <f>Equipo!$E$14</f>
        <v/>
      </c>
      <c r="D125" s="941" t="str">
        <f>Equipo!$E$10</f>
        <v/>
      </c>
      <c r="E125" s="941" t="str">
        <f>'Registro Veh'!C136</f>
        <v/>
      </c>
      <c r="F125" s="941" t="str">
        <f>'Registro Veh'!D136</f>
        <v/>
      </c>
      <c r="G125" s="941" t="str">
        <f>'Registro Veh'!E136</f>
        <v/>
      </c>
      <c r="H125" s="941" t="str">
        <f>'Registro Veh'!F136</f>
        <v/>
      </c>
      <c r="I125" s="942" t="str">
        <f>'Registro Veh'!G136</f>
        <v/>
      </c>
      <c r="J125" s="942" t="str">
        <f>'Registro Veh'!I136</f>
        <v/>
      </c>
      <c r="K125" s="942" t="str">
        <f>'Registro Veh'!K136</f>
        <v/>
      </c>
      <c r="L125" s="942" t="str">
        <f>'Registro Veh'!L136</f>
        <v/>
      </c>
      <c r="M125" s="942" t="str">
        <f>'Registro Veh'!N136</f>
        <v/>
      </c>
      <c r="N125" s="943" t="str">
        <f>IFERROR(IFS(E125='BBDD R'!$F$2,'BBDD R'!$G$2,E125='BBDD R'!$F$3,'BBDD R'!$G$3,E125='BBDD R'!$F$4,'BBDD R'!$G$4,E125='BBDD R'!$F$5,'BBDD R'!$G$5,E125='BBDD R'!$F$6,'BBDD R'!$G$6,E125='BBDD R'!$F$7,'BBDD R'!$G$7),"")</f>
        <v/>
      </c>
      <c r="O125" s="943" t="str">
        <f>IFERROR(IFS(E125='BBDD R'!$F$2,'BBDD R'!$H$2,E125='BBDD R'!$F$3,'BBDD R'!$H$3,E125='BBDD R'!$F$4,'BBDD R'!$H$4,E125='BBDD R'!$F$5,'BBDD R'!$H$5,E125='BBDD R'!$F$6,'BBDD R'!$H$6,E125='BBDD R'!$F$7,'BBDD R'!$H$7),"")</f>
        <v/>
      </c>
      <c r="P125" s="944" t="str">
        <f>IFERROR(IFS(E125='BBDD R'!$F$2,'BBDD R'!$I$2,E125='BBDD R'!$F$3,'BBDD R'!$I$3,E125='BBDD R'!$F$4,'BBDD R'!$I$4,E125='BBDD R'!$F$5,'BBDD R'!$I$5,E125='BBDD R'!$F$6,'BBDD R'!$I$6,E125='BBDD R'!$F$7,'BBDD R'!$I$7),"")</f>
        <v/>
      </c>
      <c r="Q125" s="945" t="str">
        <f>IFERROR(IFS(E125='BBDD R'!$F$2,'BBDD R'!$J$2,E125='BBDD R'!$F$3,'BBDD R'!$J$3,E125='BBDD R'!$F$4,'BBDD R'!$J$4,E125='BBDD R'!$F$5,'BBDD R'!$J$5,E125='BBDD R'!$F$6,'BBDD R'!$J$6,E125='BBDD R'!$F$7,'BBDD R'!$J$7))</f>
        <v/>
      </c>
      <c r="R125" s="945" t="str">
        <f>IFERROR(IFS(E125='BBDD R'!$F$2,'BBDD R'!$K$2,E125='BBDD R'!$F$3,'BBDD R'!$K$3,E125='BBDD R'!$F$4,'BBDD R'!$K$4,E125='BBDD R'!$F$5,'BBDD R'!$K$5,E125='BBDD R'!$F$6,'BBDD R'!$K$6,E125='BBDD R'!$F$7,'BBDD R'!$K$7),"")</f>
        <v/>
      </c>
      <c r="S125" s="944" t="str">
        <f>IFERROR(IFS(E125='BBDD R'!$F$2,'BBDD R'!$L$2,E125='BBDD R'!$F$3,'BBDD R'!$L$3,E125='BBDD R'!$F$4,'BBDD R'!$L$4,E125='BBDD R'!$F$5,'BBDD R'!$L$5,E125='BBDD R'!$F$6,'BBDD R'!$L$6,E125='BBDD R'!$F$7,'BBDD R'!$L$7),"")</f>
        <v/>
      </c>
      <c r="T125" s="944" t="str">
        <f>IFERROR(IFS(E125='BBDD R'!$F$2,'BBDD R'!$M$2,E125='BBDD R'!$F$3,'BBDD R'!$M$3,E125='BBDD R'!$F$4,'BBDD R'!$M$4,E125='BBDD R'!$F$5,'BBDD R'!$M$5,E125='BBDD R'!$F$6,'BBDD R'!$M$6,E125='BBDD R'!$F$7,'BBDD R'!$M$7),"")</f>
        <v/>
      </c>
      <c r="U125" s="944" t="str">
        <f>IFERROR(IFS(E125='BBDD R'!$F$2,'BBDD R'!$N$2,E125='BBDD R'!$F$3,'BBDD R'!$N$3,E125='BBDD R'!$F$4,'BBDD R'!$N$4,E125='BBDD R'!$F$5,'BBDD R'!$N$5,E125='BBDD R'!$F$6,'BBDD R'!$N$6,E125='BBDD R'!$F$7,'BBDD R'!$N$7),"")</f>
        <v/>
      </c>
      <c r="V125" s="944" t="str">
        <f>IFERROR(IFS(E125='BBDD R'!$F$2,'BBDD R'!$O$2,E125='BBDD R'!$F$3,'BBDD R'!$O$3,E125='BBDD R'!$F$4,'BBDD R'!$O$4,E125='BBDD R'!$F$5,'BBDD R'!$O$5,E125='BBDD R'!$F$6,'BBDD R'!$O$6,E125='BBDD R'!$F$7,'BBDD R'!$O$7),"")</f>
        <v/>
      </c>
      <c r="W125" s="946" t="str">
        <f>IFERROR(IFS(E125='BBDD R'!$F$2,'BBDD R'!$P$2,E125='BBDD R'!$F$3,'BBDD R'!$P$3,E125='BBDD R'!$F$4,'BBDD R'!$P$4,E125='BBDD R'!$F$5,'BBDD R'!$P$5,E125='BBDD R'!$F$6,'BBDD R'!$P$6,E125='BBDD R'!$F$7,'BBDD R'!$P$7),"")</f>
        <v/>
      </c>
      <c r="X125" s="944" t="str">
        <f>IFERROR(IFS(E125='BBDD R'!$F$2,'BBDD R'!$Q$2,E125='BBDD R'!$F$3,'BBDD R'!$Q$3,E125='BBDD R'!$F$4,'BBDD R'!$Q$4,E125='BBDD R'!$F$5,'BBDD R'!$Q$5,E125='BBDD R'!$F$6,'BBDD R'!$Q$6,E125='BBDD R'!$F$7,'BBDD R'!$Q$7),"")</f>
        <v/>
      </c>
      <c r="Y125" s="944" t="str">
        <f>IFERROR(IFS(E125='BBDD R'!$F$2,'BBDD R'!$R$2,E125='BBDD R'!$F$3,'BBDD R'!$R$3,E125='BBDD R'!$F$4,'BBDD R'!$R$4,E125='BBDD R'!$F$5,'BBDD R'!$R$5,E125='BBDD R'!$F$6,'BBDD R'!$R$6,E125='BBDD R'!$F$7,'BBDD R'!$R$7),"")</f>
        <v/>
      </c>
      <c r="Z125" s="944" t="str">
        <f t="array" ref="Z125">IFERROR(ifs(AND(M125="Gasolina",O125="Vehículo Liviano (Sedán, Compacto)"),1
,AND(M125="Gasolina",O125="Vehículo Liviano (SUV, Jeep, Station Wagon)"),2
,AND(M125="Gasolina",O125="Utilitario, Furgón"),3
,AND(M125="Gasolina",O125="Camioneta 4x2"),4
,AND(M125="Gasolina",O125="Camioneta 4x4"),5
,AND(M125="Gasolina",O125="Camión liviano (hasta 3.5 ton)"),6
,AND(M125="Gasolina",O125="Camión mediano"),7
,AND(M125="Gasolina",O125="Camión pesado"),8
,AND(M125="Gasolina",O125="Maquinaria"),9
,AND(M125="Gasolina",O125="Otro (especifique): "),10
,AND(M125="Diesel",O125="Vehículo Liviano (Sedán, Compacto)"),11
,AND(M125="Diesel",O125="Vehículo Liviano (SUV, Jeep, Station Wagon)"),12
,AND(M125="Diesel",O125="Utilitario, Furgón"),13
,AND(M125="Diesel",O125="Camioneta 4x2"),14
,AND(M125="Diesel",O125="Camioneta 4x4"),15
,AND(M125="Diesel",O125="Camión liviano (hasta 3.5 ton)"),16
,AND(M125="Diesel",O125="Camión mediano"),17
,AND(M125="Diesel",O125="Camión pesado"),18
,AND(M125="Diesel",O125="Maquinaria"),19
,AND(M125="Diesel",O125="Otro (especifique): "),20
,O125="Selecciona...",21),"")</f>
        <v/>
      </c>
      <c r="AA125" s="947" t="str">
        <f>IFERROR((ifs(Z125=1,Data!$D$100,Z125=2,Data!$D$101,Z125=3,Data!$D$102,Z125=4,Data!$D$103,Z125=5,Data!$D$104,Z125=6,Data!$D$105,Z125=7,Data!$D$106,Z125=8,Data!$D$107,Z125=9,Data!$D$108,Z125=10,Data!$D$109,Z125=11,Data!$D$110,Z125=12,Data!$D$111,Z125=13,Data!$D$112,Z125=14,Data!$D$113,Z125=15,Data!$D$114,Z125=16,Data!$D$115,Z125=17,Data!$D$116,Z125=18,Data!$D$117,Z125=19,Data!$D$118,Z125=20,Data!$D$119,Z125=21,Data!$D$120,Z125=0,Data!$D$121))*K125,"")</f>
        <v/>
      </c>
      <c r="AB125" s="947" t="str">
        <f>IFERROR((ifs(Z125=1,Data!$E$100,Z125=2,Data!$E$101,Z125=3,Data!$E$102,Z125=4,Data!$E$103,Z125=5,Data!$E$104,Z125=6,Data!$E$105,Z125=7,Data!$E$106,Z125=8,Data!$E$107,Z125=9,Data!$E$108,Z125=10,Data!$E$109,Z125=11,Data!$E$110,Z125=12,Data!$E$111,Z125=13,Data!$E$112,Z125=14,Data!$E$113,Z125=15,Data!$E$114,Z125=16,Data!$E$115,Z125=17,Data!$E$116,Z125=18,Data!$E$117,Z125=19,Data!$E$118,Z125=20,Data!$E$119,Z125=21,Data!$E$120,Z125=0,Data!$E$121))*K125/1000,"")</f>
        <v/>
      </c>
      <c r="AC125" s="948" t="str">
        <f>IFERROR((ifs(
Z125=1,Data!$G$100,
Z125=2,Data!$G$101,
Z125=3,Data!$G$102,
Z125=4,Data!$G$103,
Z125=5,Data!$G$104,
Z125=6,Data!$G$105,
Z125=7,Data!$G$106,
Z125=8,Data!$G$107,
Z125=9,Data!$G$108,
Z125=10,Data!G$109,
Z125=11,Data!G$110,
Z125=12,Data!G$111,
Z125=13,Data!$G$112,
Z125=14,Data!$G$113,
Z125=15,Data!$G$114,
Z125=16,Data!$G$115,
Z125=17,Data!$G$116,
Z125=18,Data!$G$117,
Z125=19,Data!$G$118,
Z125=20,Data!$G$119,
Z125=21,Data!$G$120,
Z125=0,Data!$G$121))
*K125/1000,"")</f>
        <v/>
      </c>
      <c r="AD125" s="949" t="str">
        <f>IFERROR((ifs(
Z125=1,Data!$H$100,
Z125=2,Data!$H$101,
Z125=3,Data!$H$102,
Z125=4,Data!$H$103,
Z125=5,Data!$H$104,
Z125=6,Data!$H$105,
Z125=7,Data!$H$106,
Z125=8,Data!$H$107,
Z125=9,Data!$H$108,
Z125=10,Data!H$109,
Z125=11,Data!H$110,
Z125=12,Data!H$111,
Z125=13,Data!$H$112,
Z125=14,Data!$H$113,
Z125=15,Data!$H$114,
Z125=16,Data!$H$115,
Z125=17,Data!$H$116,
Z125=18,Data!$H$117,
Z125=19,Data!$H$118,
Z125=20,Data!$H$119,
Z125=21,Data!$H$120,
Z125=0,Data!$H$121))*K125/1000,"")</f>
        <v/>
      </c>
      <c r="AE125" s="948" t="str">
        <f>IFERROR((ifs(
Z125=1,Data!$I$100,
Z125=2,Data!$I$101,
Z125=3,Data!$I$102,
Z125=4,Data!$I$103,
Z125=5,Data!$I$104,
Z125=6,Data!$I$105,
Z125=7,Data!$I$106,
Z125=8,Data!$I$107,
Z125=9,Data!$I$108,
Z125=10,Data!I$109,
Z125=11,Data!I$110,
Z125=12,Data!I$111,
Z125=13,Data!$I$112,
Z125=14,Data!$I$113,
Z125=15,Data!$I$114,
Z125=16,Data!$I$115,
Z125=17,Data!$I$116,
Z125=18,Data!$I$117,
Z125=19,Data!$I$118,
Z125=20,Data!$I$119,
Z125=21,Data!$I$120,
Z125=0,Data!$I$121)*K125/1000),"")</f>
        <v/>
      </c>
      <c r="AF125" s="947" t="str">
        <f>IFERROR((ifs(
Z125=1,Data!$J$100,
Z125=2,Data!$J$101,
Z125=3,Data!$J$102,
Z125=4,Data!$J$103,
Z125=5,Data!$J$104,
Z125=6,Data!$J$105,
Z125=7,Data!$J$106,
Z125=8,Data!$J$107,
Z125=9,Data!$J$108,
Z125=10,Data!J$109,
Z125=11,Data!J$110,
Z125=12,Data!J$111,
Z125=13,Data!J$112,
Z125=14,Data!$J$113,
Z125=15,Data!$J$114,
Z125=16,Data!$J$115,
Z125=17,Data!$J$116,
Z125=18,Data!$J$117,
Z125=19,Data!$J$118,
Z125=20,Data!$J$119,
Z125=21,Data!$J$120,
Z125=0,Data!$J$121)*K125),"")</f>
        <v/>
      </c>
      <c r="AG125" s="947" t="str">
        <f>IFERROR((ifs(
Z125=1,Data!$K$100,
Z125=2,Data!$K$101,
Z125=3,Data!$K$102,
Z125=4,Data!$K$103,
Z125=5,Data!$K$104,
Z125=6,Data!$K$105,
Z125=7,Data!$K$106,
Z125=8,Data!$K$107,
Z125=9,Data!$K$108,
Z125=10,Data!K$109,
Z125=11,Data!K$110,
Z125=12,Data!K$111,
Z125=13,Data!$K$112,
Z125=14,Data!$K$113,
Z125=15,Data!$K$114,
Z125=16,Data!$K$115,
Z125=17,Data!$K$116,
Z125=18,Data!$K$117,
Z125=19,Data!$K$118,
Z125=20,Data!$K$119,
Z125=21,Data!$K$120,
Z125=0,Data!$K$121)*K125),"")</f>
        <v/>
      </c>
      <c r="AH125" s="947" t="str">
        <f>IFERROR((ifs(
Z125=1,Data!$L$100,
Z125=2,Data!$L$101,
Z125=3,Data!$L$102,
Z125=4,Data!$L$103,
Z125=5,Data!$L$104,
Z125=6,Data!$L$105,
Z125=7,Data!$L$106,
Z125=8,Data!$L$107,
Z125=9,Data!$L$108,
Z125=10,Data!L$109,
Z125=11,Data!L$110,
Z125=12,Data!L$111,
Z125=13,Data!$L$112,
Z125=14,Data!$L$113,
Z125=15,Data!$L$114,
Z125=16,Data!$L$115,
Z125=17,Data!$L$116,
Z125=18,Data!$L$117,
Z125=19,Data!$L$118,
Z125=20,Data!$L$119,
Z125=21,Data!$L$120,
Z125=0,Data!$L$121)*K125),"")</f>
        <v/>
      </c>
      <c r="AI125" s="950" t="str">
        <f>'Registro Veh'!J137</f>
        <v/>
      </c>
      <c r="AJ125" s="950" t="str">
        <f>'Registro Veh'!M137</f>
        <v/>
      </c>
      <c r="AK125" s="951"/>
      <c r="AL125" s="951"/>
      <c r="AM125" s="951"/>
      <c r="AN125" s="951"/>
    </row>
    <row r="126">
      <c r="A126" s="941" t="str">
        <f>'Registro Veh'!B137</f>
        <v/>
      </c>
      <c r="B126" s="941" t="str">
        <f>Equipo!$F$2</f>
        <v>4.0</v>
      </c>
      <c r="C126" s="941" t="str">
        <f>Equipo!$E$14</f>
        <v/>
      </c>
      <c r="D126" s="941" t="str">
        <f>Equipo!$E$10</f>
        <v/>
      </c>
      <c r="E126" s="941" t="str">
        <f>'Registro Veh'!C137</f>
        <v/>
      </c>
      <c r="F126" s="941" t="str">
        <f>'Registro Veh'!D137</f>
        <v/>
      </c>
      <c r="G126" s="941" t="str">
        <f>'Registro Veh'!E137</f>
        <v/>
      </c>
      <c r="H126" s="941" t="str">
        <f>'Registro Veh'!F137</f>
        <v/>
      </c>
      <c r="I126" s="942" t="str">
        <f>'Registro Veh'!G137</f>
        <v/>
      </c>
      <c r="J126" s="942" t="str">
        <f>'Registro Veh'!I137</f>
        <v/>
      </c>
      <c r="K126" s="942" t="str">
        <f>'Registro Veh'!K137</f>
        <v/>
      </c>
      <c r="L126" s="942" t="str">
        <f>'Registro Veh'!L137</f>
        <v/>
      </c>
      <c r="M126" s="942" t="str">
        <f>'Registro Veh'!N137</f>
        <v/>
      </c>
      <c r="N126" s="943" t="str">
        <f>IFERROR(IFS(E126='BBDD R'!$F$2,'BBDD R'!$G$2,E126='BBDD R'!$F$3,'BBDD R'!$G$3,E126='BBDD R'!$F$4,'BBDD R'!$G$4,E126='BBDD R'!$F$5,'BBDD R'!$G$5,E126='BBDD R'!$F$6,'BBDD R'!$G$6,E126='BBDD R'!$F$7,'BBDD R'!$G$7),"")</f>
        <v/>
      </c>
      <c r="O126" s="943" t="str">
        <f>IFERROR(IFS(E126='BBDD R'!$F$2,'BBDD R'!$H$2,E126='BBDD R'!$F$3,'BBDD R'!$H$3,E126='BBDD R'!$F$4,'BBDD R'!$H$4,E126='BBDD R'!$F$5,'BBDD R'!$H$5,E126='BBDD R'!$F$6,'BBDD R'!$H$6,E126='BBDD R'!$F$7,'BBDD R'!$H$7),"")</f>
        <v/>
      </c>
      <c r="P126" s="944" t="str">
        <f>IFERROR(IFS(E126='BBDD R'!$F$2,'BBDD R'!$I$2,E126='BBDD R'!$F$3,'BBDD R'!$I$3,E126='BBDD R'!$F$4,'BBDD R'!$I$4,E126='BBDD R'!$F$5,'BBDD R'!$I$5,E126='BBDD R'!$F$6,'BBDD R'!$I$6,E126='BBDD R'!$F$7,'BBDD R'!$I$7),"")</f>
        <v/>
      </c>
      <c r="Q126" s="945" t="str">
        <f>IFERROR(IFS(E126='BBDD R'!$F$2,'BBDD R'!$J$2,E126='BBDD R'!$F$3,'BBDD R'!$J$3,E126='BBDD R'!$F$4,'BBDD R'!$J$4,E126='BBDD R'!$F$5,'BBDD R'!$J$5,E126='BBDD R'!$F$6,'BBDD R'!$J$6,E126='BBDD R'!$F$7,'BBDD R'!$J$7))</f>
        <v/>
      </c>
      <c r="R126" s="945" t="str">
        <f>IFERROR(IFS(E126='BBDD R'!$F$2,'BBDD R'!$K$2,E126='BBDD R'!$F$3,'BBDD R'!$K$3,E126='BBDD R'!$F$4,'BBDD R'!$K$4,E126='BBDD R'!$F$5,'BBDD R'!$K$5,E126='BBDD R'!$F$6,'BBDD R'!$K$6,E126='BBDD R'!$F$7,'BBDD R'!$K$7),"")</f>
        <v/>
      </c>
      <c r="S126" s="944" t="str">
        <f>IFERROR(IFS(E126='BBDD R'!$F$2,'BBDD R'!$L$2,E126='BBDD R'!$F$3,'BBDD R'!$L$3,E126='BBDD R'!$F$4,'BBDD R'!$L$4,E126='BBDD R'!$F$5,'BBDD R'!$L$5,E126='BBDD R'!$F$6,'BBDD R'!$L$6,E126='BBDD R'!$F$7,'BBDD R'!$L$7),"")</f>
        <v/>
      </c>
      <c r="T126" s="944" t="str">
        <f>IFERROR(IFS(E126='BBDD R'!$F$2,'BBDD R'!$M$2,E126='BBDD R'!$F$3,'BBDD R'!$M$3,E126='BBDD R'!$F$4,'BBDD R'!$M$4,E126='BBDD R'!$F$5,'BBDD R'!$M$5,E126='BBDD R'!$F$6,'BBDD R'!$M$6,E126='BBDD R'!$F$7,'BBDD R'!$M$7),"")</f>
        <v/>
      </c>
      <c r="U126" s="944" t="str">
        <f>IFERROR(IFS(E126='BBDD R'!$F$2,'BBDD R'!$N$2,E126='BBDD R'!$F$3,'BBDD R'!$N$3,E126='BBDD R'!$F$4,'BBDD R'!$N$4,E126='BBDD R'!$F$5,'BBDD R'!$N$5,E126='BBDD R'!$F$6,'BBDD R'!$N$6,E126='BBDD R'!$F$7,'BBDD R'!$N$7),"")</f>
        <v/>
      </c>
      <c r="V126" s="944" t="str">
        <f>IFERROR(IFS(E126='BBDD R'!$F$2,'BBDD R'!$O$2,E126='BBDD R'!$F$3,'BBDD R'!$O$3,E126='BBDD R'!$F$4,'BBDD R'!$O$4,E126='BBDD R'!$F$5,'BBDD R'!$O$5,E126='BBDD R'!$F$6,'BBDD R'!$O$6,E126='BBDD R'!$F$7,'BBDD R'!$O$7),"")</f>
        <v/>
      </c>
      <c r="W126" s="946" t="str">
        <f>IFERROR(IFS(E126='BBDD R'!$F$2,'BBDD R'!$P$2,E126='BBDD R'!$F$3,'BBDD R'!$P$3,E126='BBDD R'!$F$4,'BBDD R'!$P$4,E126='BBDD R'!$F$5,'BBDD R'!$P$5,E126='BBDD R'!$F$6,'BBDD R'!$P$6,E126='BBDD R'!$F$7,'BBDD R'!$P$7),"")</f>
        <v/>
      </c>
      <c r="X126" s="944" t="str">
        <f>IFERROR(IFS(E126='BBDD R'!$F$2,'BBDD R'!$Q$2,E126='BBDD R'!$F$3,'BBDD R'!$Q$3,E126='BBDD R'!$F$4,'BBDD R'!$Q$4,E126='BBDD R'!$F$5,'BBDD R'!$Q$5,E126='BBDD R'!$F$6,'BBDD R'!$Q$6,E126='BBDD R'!$F$7,'BBDD R'!$Q$7),"")</f>
        <v/>
      </c>
      <c r="Y126" s="944" t="str">
        <f>IFERROR(IFS(E126='BBDD R'!$F$2,'BBDD R'!$R$2,E126='BBDD R'!$F$3,'BBDD R'!$R$3,E126='BBDD R'!$F$4,'BBDD R'!$R$4,E126='BBDD R'!$F$5,'BBDD R'!$R$5,E126='BBDD R'!$F$6,'BBDD R'!$R$6,E126='BBDD R'!$F$7,'BBDD R'!$R$7),"")</f>
        <v/>
      </c>
      <c r="Z126" s="944" t="str">
        <f t="array" ref="Z126">IFERROR(ifs(AND(M126="Gasolina",O126="Vehículo Liviano (Sedán, Compacto)"),1
,AND(M126="Gasolina",O126="Vehículo Liviano (SUV, Jeep, Station Wagon)"),2
,AND(M126="Gasolina",O126="Utilitario, Furgón"),3
,AND(M126="Gasolina",O126="Camioneta 4x2"),4
,AND(M126="Gasolina",O126="Camioneta 4x4"),5
,AND(M126="Gasolina",O126="Camión liviano (hasta 3.5 ton)"),6
,AND(M126="Gasolina",O126="Camión mediano"),7
,AND(M126="Gasolina",O126="Camión pesado"),8
,AND(M126="Gasolina",O126="Maquinaria"),9
,AND(M126="Gasolina",O126="Otro (especifique): "),10
,AND(M126="Diesel",O126="Vehículo Liviano (Sedán, Compacto)"),11
,AND(M126="Diesel",O126="Vehículo Liviano (SUV, Jeep, Station Wagon)"),12
,AND(M126="Diesel",O126="Utilitario, Furgón"),13
,AND(M126="Diesel",O126="Camioneta 4x2"),14
,AND(M126="Diesel",O126="Camioneta 4x4"),15
,AND(M126="Diesel",O126="Camión liviano (hasta 3.5 ton)"),16
,AND(M126="Diesel",O126="Camión mediano"),17
,AND(M126="Diesel",O126="Camión pesado"),18
,AND(M126="Diesel",O126="Maquinaria"),19
,AND(M126="Diesel",O126="Otro (especifique): "),20
,O126="Selecciona...",21),"")</f>
        <v/>
      </c>
      <c r="AA126" s="947" t="str">
        <f>IFERROR((ifs(Z126=1,Data!$D$100,Z126=2,Data!$D$101,Z126=3,Data!$D$102,Z126=4,Data!$D$103,Z126=5,Data!$D$104,Z126=6,Data!$D$105,Z126=7,Data!$D$106,Z126=8,Data!$D$107,Z126=9,Data!$D$108,Z126=10,Data!$D$109,Z126=11,Data!$D$110,Z126=12,Data!$D$111,Z126=13,Data!$D$112,Z126=14,Data!$D$113,Z126=15,Data!$D$114,Z126=16,Data!$D$115,Z126=17,Data!$D$116,Z126=18,Data!$D$117,Z126=19,Data!$D$118,Z126=20,Data!$D$119,Z126=21,Data!$D$120,Z126=0,Data!$D$121))*K126,"")</f>
        <v/>
      </c>
      <c r="AB126" s="947" t="str">
        <f>IFERROR((ifs(Z126=1,Data!$E$100,Z126=2,Data!$E$101,Z126=3,Data!$E$102,Z126=4,Data!$E$103,Z126=5,Data!$E$104,Z126=6,Data!$E$105,Z126=7,Data!$E$106,Z126=8,Data!$E$107,Z126=9,Data!$E$108,Z126=10,Data!$E$109,Z126=11,Data!$E$110,Z126=12,Data!$E$111,Z126=13,Data!$E$112,Z126=14,Data!$E$113,Z126=15,Data!$E$114,Z126=16,Data!$E$115,Z126=17,Data!$E$116,Z126=18,Data!$E$117,Z126=19,Data!$E$118,Z126=20,Data!$E$119,Z126=21,Data!$E$120,Z126=0,Data!$E$121))*K126/1000,"")</f>
        <v/>
      </c>
      <c r="AC126" s="948" t="str">
        <f>IFERROR((ifs(
Z126=1,Data!$G$100,
Z126=2,Data!$G$101,
Z126=3,Data!$G$102,
Z126=4,Data!$G$103,
Z126=5,Data!$G$104,
Z126=6,Data!$G$105,
Z126=7,Data!$G$106,
Z126=8,Data!$G$107,
Z126=9,Data!$G$108,
Z126=10,Data!G$109,
Z126=11,Data!G$110,
Z126=12,Data!G$111,
Z126=13,Data!$G$112,
Z126=14,Data!$G$113,
Z126=15,Data!$G$114,
Z126=16,Data!$G$115,
Z126=17,Data!$G$116,
Z126=18,Data!$G$117,
Z126=19,Data!$G$118,
Z126=20,Data!$G$119,
Z126=21,Data!$G$120,
Z126=0,Data!$G$121))
*K126/1000,"")</f>
        <v/>
      </c>
      <c r="AD126" s="949" t="str">
        <f>IFERROR((ifs(
Z126=1,Data!$H$100,
Z126=2,Data!$H$101,
Z126=3,Data!$H$102,
Z126=4,Data!$H$103,
Z126=5,Data!$H$104,
Z126=6,Data!$H$105,
Z126=7,Data!$H$106,
Z126=8,Data!$H$107,
Z126=9,Data!$H$108,
Z126=10,Data!H$109,
Z126=11,Data!H$110,
Z126=12,Data!H$111,
Z126=13,Data!$H$112,
Z126=14,Data!$H$113,
Z126=15,Data!$H$114,
Z126=16,Data!$H$115,
Z126=17,Data!$H$116,
Z126=18,Data!$H$117,
Z126=19,Data!$H$118,
Z126=20,Data!$H$119,
Z126=21,Data!$H$120,
Z126=0,Data!$H$121))*K126/1000,"")</f>
        <v/>
      </c>
      <c r="AE126" s="948" t="str">
        <f>IFERROR((ifs(
Z126=1,Data!$I$100,
Z126=2,Data!$I$101,
Z126=3,Data!$I$102,
Z126=4,Data!$I$103,
Z126=5,Data!$I$104,
Z126=6,Data!$I$105,
Z126=7,Data!$I$106,
Z126=8,Data!$I$107,
Z126=9,Data!$I$108,
Z126=10,Data!I$109,
Z126=11,Data!I$110,
Z126=12,Data!I$111,
Z126=13,Data!$I$112,
Z126=14,Data!$I$113,
Z126=15,Data!$I$114,
Z126=16,Data!$I$115,
Z126=17,Data!$I$116,
Z126=18,Data!$I$117,
Z126=19,Data!$I$118,
Z126=20,Data!$I$119,
Z126=21,Data!$I$120,
Z126=0,Data!$I$121)*K126/1000),"")</f>
        <v/>
      </c>
      <c r="AF126" s="947" t="str">
        <f>IFERROR((ifs(
Z126=1,Data!$J$100,
Z126=2,Data!$J$101,
Z126=3,Data!$J$102,
Z126=4,Data!$J$103,
Z126=5,Data!$J$104,
Z126=6,Data!$J$105,
Z126=7,Data!$J$106,
Z126=8,Data!$J$107,
Z126=9,Data!$J$108,
Z126=10,Data!J$109,
Z126=11,Data!J$110,
Z126=12,Data!J$111,
Z126=13,Data!J$112,
Z126=14,Data!$J$113,
Z126=15,Data!$J$114,
Z126=16,Data!$J$115,
Z126=17,Data!$J$116,
Z126=18,Data!$J$117,
Z126=19,Data!$J$118,
Z126=20,Data!$J$119,
Z126=21,Data!$J$120,
Z126=0,Data!$J$121)*K126),"")</f>
        <v/>
      </c>
      <c r="AG126" s="947" t="str">
        <f>IFERROR((ifs(
Z126=1,Data!$K$100,
Z126=2,Data!$K$101,
Z126=3,Data!$K$102,
Z126=4,Data!$K$103,
Z126=5,Data!$K$104,
Z126=6,Data!$K$105,
Z126=7,Data!$K$106,
Z126=8,Data!$K$107,
Z126=9,Data!$K$108,
Z126=10,Data!K$109,
Z126=11,Data!K$110,
Z126=12,Data!K$111,
Z126=13,Data!$K$112,
Z126=14,Data!$K$113,
Z126=15,Data!$K$114,
Z126=16,Data!$K$115,
Z126=17,Data!$K$116,
Z126=18,Data!$K$117,
Z126=19,Data!$K$118,
Z126=20,Data!$K$119,
Z126=21,Data!$K$120,
Z126=0,Data!$K$121)*K126),"")</f>
        <v/>
      </c>
      <c r="AH126" s="947" t="str">
        <f>IFERROR((ifs(
Z126=1,Data!$L$100,
Z126=2,Data!$L$101,
Z126=3,Data!$L$102,
Z126=4,Data!$L$103,
Z126=5,Data!$L$104,
Z126=6,Data!$L$105,
Z126=7,Data!$L$106,
Z126=8,Data!$L$107,
Z126=9,Data!$L$108,
Z126=10,Data!L$109,
Z126=11,Data!L$110,
Z126=12,Data!L$111,
Z126=13,Data!$L$112,
Z126=14,Data!$L$113,
Z126=15,Data!$L$114,
Z126=16,Data!$L$115,
Z126=17,Data!$L$116,
Z126=18,Data!$L$117,
Z126=19,Data!$L$118,
Z126=20,Data!$L$119,
Z126=21,Data!$L$120,
Z126=0,Data!$L$121)*K126),"")</f>
        <v/>
      </c>
      <c r="AI126" s="950" t="str">
        <f>'Registro Veh'!J138</f>
        <v/>
      </c>
      <c r="AJ126" s="950" t="str">
        <f>'Registro Veh'!M138</f>
        <v/>
      </c>
      <c r="AK126" s="951"/>
      <c r="AL126" s="951"/>
      <c r="AM126" s="951"/>
      <c r="AN126" s="951"/>
    </row>
    <row r="127">
      <c r="A127" s="941" t="str">
        <f>'Registro Veh'!B138</f>
        <v/>
      </c>
      <c r="B127" s="941" t="str">
        <f>Equipo!$F$2</f>
        <v>4.0</v>
      </c>
      <c r="C127" s="941" t="str">
        <f>Equipo!$E$14</f>
        <v/>
      </c>
      <c r="D127" s="941" t="str">
        <f>Equipo!$E$10</f>
        <v/>
      </c>
      <c r="E127" s="941" t="str">
        <f>'Registro Veh'!C138</f>
        <v/>
      </c>
      <c r="F127" s="941" t="str">
        <f>'Registro Veh'!D138</f>
        <v/>
      </c>
      <c r="G127" s="941" t="str">
        <f>'Registro Veh'!E138</f>
        <v/>
      </c>
      <c r="H127" s="941" t="str">
        <f>'Registro Veh'!F138</f>
        <v/>
      </c>
      <c r="I127" s="942" t="str">
        <f>'Registro Veh'!G138</f>
        <v/>
      </c>
      <c r="J127" s="942" t="str">
        <f>'Registro Veh'!I138</f>
        <v/>
      </c>
      <c r="K127" s="942" t="str">
        <f>'Registro Veh'!K138</f>
        <v/>
      </c>
      <c r="L127" s="942" t="str">
        <f>'Registro Veh'!L138</f>
        <v/>
      </c>
      <c r="M127" s="942" t="str">
        <f>'Registro Veh'!N138</f>
        <v/>
      </c>
      <c r="N127" s="943" t="str">
        <f>IFERROR(IFS(E127='BBDD R'!$F$2,'BBDD R'!$G$2,E127='BBDD R'!$F$3,'BBDD R'!$G$3,E127='BBDD R'!$F$4,'BBDD R'!$G$4,E127='BBDD R'!$F$5,'BBDD R'!$G$5,E127='BBDD R'!$F$6,'BBDD R'!$G$6,E127='BBDD R'!$F$7,'BBDD R'!$G$7),"")</f>
        <v/>
      </c>
      <c r="O127" s="943" t="str">
        <f>IFERROR(IFS(E127='BBDD R'!$F$2,'BBDD R'!$H$2,E127='BBDD R'!$F$3,'BBDD R'!$H$3,E127='BBDD R'!$F$4,'BBDD R'!$H$4,E127='BBDD R'!$F$5,'BBDD R'!$H$5,E127='BBDD R'!$F$6,'BBDD R'!$H$6,E127='BBDD R'!$F$7,'BBDD R'!$H$7),"")</f>
        <v/>
      </c>
      <c r="P127" s="944" t="str">
        <f>IFERROR(IFS(E127='BBDD R'!$F$2,'BBDD R'!$I$2,E127='BBDD R'!$F$3,'BBDD R'!$I$3,E127='BBDD R'!$F$4,'BBDD R'!$I$4,E127='BBDD R'!$F$5,'BBDD R'!$I$5,E127='BBDD R'!$F$6,'BBDD R'!$I$6,E127='BBDD R'!$F$7,'BBDD R'!$I$7),"")</f>
        <v/>
      </c>
      <c r="Q127" s="945" t="str">
        <f>IFERROR(IFS(E127='BBDD R'!$F$2,'BBDD R'!$J$2,E127='BBDD R'!$F$3,'BBDD R'!$J$3,E127='BBDD R'!$F$4,'BBDD R'!$J$4,E127='BBDD R'!$F$5,'BBDD R'!$J$5,E127='BBDD R'!$F$6,'BBDD R'!$J$6,E127='BBDD R'!$F$7,'BBDD R'!$J$7))</f>
        <v/>
      </c>
      <c r="R127" s="945" t="str">
        <f>IFERROR(IFS(E127='BBDD R'!$F$2,'BBDD R'!$K$2,E127='BBDD R'!$F$3,'BBDD R'!$K$3,E127='BBDD R'!$F$4,'BBDD R'!$K$4,E127='BBDD R'!$F$5,'BBDD R'!$K$5,E127='BBDD R'!$F$6,'BBDD R'!$K$6,E127='BBDD R'!$F$7,'BBDD R'!$K$7),"")</f>
        <v/>
      </c>
      <c r="S127" s="944" t="str">
        <f>IFERROR(IFS(E127='BBDD R'!$F$2,'BBDD R'!$L$2,E127='BBDD R'!$F$3,'BBDD R'!$L$3,E127='BBDD R'!$F$4,'BBDD R'!$L$4,E127='BBDD R'!$F$5,'BBDD R'!$L$5,E127='BBDD R'!$F$6,'BBDD R'!$L$6,E127='BBDD R'!$F$7,'BBDD R'!$L$7),"")</f>
        <v/>
      </c>
      <c r="T127" s="944" t="str">
        <f>IFERROR(IFS(E127='BBDD R'!$F$2,'BBDD R'!$M$2,E127='BBDD R'!$F$3,'BBDD R'!$M$3,E127='BBDD R'!$F$4,'BBDD R'!$M$4,E127='BBDD R'!$F$5,'BBDD R'!$M$5,E127='BBDD R'!$F$6,'BBDD R'!$M$6,E127='BBDD R'!$F$7,'BBDD R'!$M$7),"")</f>
        <v/>
      </c>
      <c r="U127" s="944" t="str">
        <f>IFERROR(IFS(E127='BBDD R'!$F$2,'BBDD R'!$N$2,E127='BBDD R'!$F$3,'BBDD R'!$N$3,E127='BBDD R'!$F$4,'BBDD R'!$N$4,E127='BBDD R'!$F$5,'BBDD R'!$N$5,E127='BBDD R'!$F$6,'BBDD R'!$N$6,E127='BBDD R'!$F$7,'BBDD R'!$N$7),"")</f>
        <v/>
      </c>
      <c r="V127" s="944" t="str">
        <f>IFERROR(IFS(E127='BBDD R'!$F$2,'BBDD R'!$O$2,E127='BBDD R'!$F$3,'BBDD R'!$O$3,E127='BBDD R'!$F$4,'BBDD R'!$O$4,E127='BBDD R'!$F$5,'BBDD R'!$O$5,E127='BBDD R'!$F$6,'BBDD R'!$O$6,E127='BBDD R'!$F$7,'BBDD R'!$O$7),"")</f>
        <v/>
      </c>
      <c r="W127" s="946" t="str">
        <f>IFERROR(IFS(E127='BBDD R'!$F$2,'BBDD R'!$P$2,E127='BBDD R'!$F$3,'BBDD R'!$P$3,E127='BBDD R'!$F$4,'BBDD R'!$P$4,E127='BBDD R'!$F$5,'BBDD R'!$P$5,E127='BBDD R'!$F$6,'BBDD R'!$P$6,E127='BBDD R'!$F$7,'BBDD R'!$P$7),"")</f>
        <v/>
      </c>
      <c r="X127" s="944" t="str">
        <f>IFERROR(IFS(E127='BBDD R'!$F$2,'BBDD R'!$Q$2,E127='BBDD R'!$F$3,'BBDD R'!$Q$3,E127='BBDD R'!$F$4,'BBDD R'!$Q$4,E127='BBDD R'!$F$5,'BBDD R'!$Q$5,E127='BBDD R'!$F$6,'BBDD R'!$Q$6,E127='BBDD R'!$F$7,'BBDD R'!$Q$7),"")</f>
        <v/>
      </c>
      <c r="Y127" s="944" t="str">
        <f>IFERROR(IFS(E127='BBDD R'!$F$2,'BBDD R'!$R$2,E127='BBDD R'!$F$3,'BBDD R'!$R$3,E127='BBDD R'!$F$4,'BBDD R'!$R$4,E127='BBDD R'!$F$5,'BBDD R'!$R$5,E127='BBDD R'!$F$6,'BBDD R'!$R$6,E127='BBDD R'!$F$7,'BBDD R'!$R$7),"")</f>
        <v/>
      </c>
      <c r="Z127" s="944" t="str">
        <f t="array" ref="Z127">IFERROR(ifs(AND(M127="Gasolina",O127="Vehículo Liviano (Sedán, Compacto)"),1
,AND(M127="Gasolina",O127="Vehículo Liviano (SUV, Jeep, Station Wagon)"),2
,AND(M127="Gasolina",O127="Utilitario, Furgón"),3
,AND(M127="Gasolina",O127="Camioneta 4x2"),4
,AND(M127="Gasolina",O127="Camioneta 4x4"),5
,AND(M127="Gasolina",O127="Camión liviano (hasta 3.5 ton)"),6
,AND(M127="Gasolina",O127="Camión mediano"),7
,AND(M127="Gasolina",O127="Camión pesado"),8
,AND(M127="Gasolina",O127="Maquinaria"),9
,AND(M127="Gasolina",O127="Otro (especifique): "),10
,AND(M127="Diesel",O127="Vehículo Liviano (Sedán, Compacto)"),11
,AND(M127="Diesel",O127="Vehículo Liviano (SUV, Jeep, Station Wagon)"),12
,AND(M127="Diesel",O127="Utilitario, Furgón"),13
,AND(M127="Diesel",O127="Camioneta 4x2"),14
,AND(M127="Diesel",O127="Camioneta 4x4"),15
,AND(M127="Diesel",O127="Camión liviano (hasta 3.5 ton)"),16
,AND(M127="Diesel",O127="Camión mediano"),17
,AND(M127="Diesel",O127="Camión pesado"),18
,AND(M127="Diesel",O127="Maquinaria"),19
,AND(M127="Diesel",O127="Otro (especifique): "),20
,O127="Selecciona...",21),"")</f>
        <v/>
      </c>
      <c r="AA127" s="947" t="str">
        <f>IFERROR((ifs(Z127=1,Data!$D$100,Z127=2,Data!$D$101,Z127=3,Data!$D$102,Z127=4,Data!$D$103,Z127=5,Data!$D$104,Z127=6,Data!$D$105,Z127=7,Data!$D$106,Z127=8,Data!$D$107,Z127=9,Data!$D$108,Z127=10,Data!$D$109,Z127=11,Data!$D$110,Z127=12,Data!$D$111,Z127=13,Data!$D$112,Z127=14,Data!$D$113,Z127=15,Data!$D$114,Z127=16,Data!$D$115,Z127=17,Data!$D$116,Z127=18,Data!$D$117,Z127=19,Data!$D$118,Z127=20,Data!$D$119,Z127=21,Data!$D$120,Z127=0,Data!$D$121))*K127,"")</f>
        <v/>
      </c>
      <c r="AB127" s="947" t="str">
        <f>IFERROR((ifs(Z127=1,Data!$E$100,Z127=2,Data!$E$101,Z127=3,Data!$E$102,Z127=4,Data!$E$103,Z127=5,Data!$E$104,Z127=6,Data!$E$105,Z127=7,Data!$E$106,Z127=8,Data!$E$107,Z127=9,Data!$E$108,Z127=10,Data!$E$109,Z127=11,Data!$E$110,Z127=12,Data!$E$111,Z127=13,Data!$E$112,Z127=14,Data!$E$113,Z127=15,Data!$E$114,Z127=16,Data!$E$115,Z127=17,Data!$E$116,Z127=18,Data!$E$117,Z127=19,Data!$E$118,Z127=20,Data!$E$119,Z127=21,Data!$E$120,Z127=0,Data!$E$121))*K127/1000,"")</f>
        <v/>
      </c>
      <c r="AC127" s="948" t="str">
        <f>IFERROR((ifs(
Z127=1,Data!$G$100,
Z127=2,Data!$G$101,
Z127=3,Data!$G$102,
Z127=4,Data!$G$103,
Z127=5,Data!$G$104,
Z127=6,Data!$G$105,
Z127=7,Data!$G$106,
Z127=8,Data!$G$107,
Z127=9,Data!$G$108,
Z127=10,Data!G$109,
Z127=11,Data!G$110,
Z127=12,Data!G$111,
Z127=13,Data!$G$112,
Z127=14,Data!$G$113,
Z127=15,Data!$G$114,
Z127=16,Data!$G$115,
Z127=17,Data!$G$116,
Z127=18,Data!$G$117,
Z127=19,Data!$G$118,
Z127=20,Data!$G$119,
Z127=21,Data!$G$120,
Z127=0,Data!$G$121))
*K127/1000,"")</f>
        <v/>
      </c>
      <c r="AD127" s="949" t="str">
        <f>IFERROR((ifs(
Z127=1,Data!$H$100,
Z127=2,Data!$H$101,
Z127=3,Data!$H$102,
Z127=4,Data!$H$103,
Z127=5,Data!$H$104,
Z127=6,Data!$H$105,
Z127=7,Data!$H$106,
Z127=8,Data!$H$107,
Z127=9,Data!$H$108,
Z127=10,Data!H$109,
Z127=11,Data!H$110,
Z127=12,Data!H$111,
Z127=13,Data!$H$112,
Z127=14,Data!$H$113,
Z127=15,Data!$H$114,
Z127=16,Data!$H$115,
Z127=17,Data!$H$116,
Z127=18,Data!$H$117,
Z127=19,Data!$H$118,
Z127=20,Data!$H$119,
Z127=21,Data!$H$120,
Z127=0,Data!$H$121))*K127/1000,"")</f>
        <v/>
      </c>
      <c r="AE127" s="948" t="str">
        <f>IFERROR((ifs(
Z127=1,Data!$I$100,
Z127=2,Data!$I$101,
Z127=3,Data!$I$102,
Z127=4,Data!$I$103,
Z127=5,Data!$I$104,
Z127=6,Data!$I$105,
Z127=7,Data!$I$106,
Z127=8,Data!$I$107,
Z127=9,Data!$I$108,
Z127=10,Data!I$109,
Z127=11,Data!I$110,
Z127=12,Data!I$111,
Z127=13,Data!$I$112,
Z127=14,Data!$I$113,
Z127=15,Data!$I$114,
Z127=16,Data!$I$115,
Z127=17,Data!$I$116,
Z127=18,Data!$I$117,
Z127=19,Data!$I$118,
Z127=20,Data!$I$119,
Z127=21,Data!$I$120,
Z127=0,Data!$I$121)*K127/1000),"")</f>
        <v/>
      </c>
      <c r="AF127" s="947" t="str">
        <f>IFERROR((ifs(
Z127=1,Data!$J$100,
Z127=2,Data!$J$101,
Z127=3,Data!$J$102,
Z127=4,Data!$J$103,
Z127=5,Data!$J$104,
Z127=6,Data!$J$105,
Z127=7,Data!$J$106,
Z127=8,Data!$J$107,
Z127=9,Data!$J$108,
Z127=10,Data!J$109,
Z127=11,Data!J$110,
Z127=12,Data!J$111,
Z127=13,Data!J$112,
Z127=14,Data!$J$113,
Z127=15,Data!$J$114,
Z127=16,Data!$J$115,
Z127=17,Data!$J$116,
Z127=18,Data!$J$117,
Z127=19,Data!$J$118,
Z127=20,Data!$J$119,
Z127=21,Data!$J$120,
Z127=0,Data!$J$121)*K127),"")</f>
        <v/>
      </c>
      <c r="AG127" s="947" t="str">
        <f>IFERROR((ifs(
Z127=1,Data!$K$100,
Z127=2,Data!$K$101,
Z127=3,Data!$K$102,
Z127=4,Data!$K$103,
Z127=5,Data!$K$104,
Z127=6,Data!$K$105,
Z127=7,Data!$K$106,
Z127=8,Data!$K$107,
Z127=9,Data!$K$108,
Z127=10,Data!K$109,
Z127=11,Data!K$110,
Z127=12,Data!K$111,
Z127=13,Data!$K$112,
Z127=14,Data!$K$113,
Z127=15,Data!$K$114,
Z127=16,Data!$K$115,
Z127=17,Data!$K$116,
Z127=18,Data!$K$117,
Z127=19,Data!$K$118,
Z127=20,Data!$K$119,
Z127=21,Data!$K$120,
Z127=0,Data!$K$121)*K127),"")</f>
        <v/>
      </c>
      <c r="AH127" s="947" t="str">
        <f>IFERROR((ifs(
Z127=1,Data!$L$100,
Z127=2,Data!$L$101,
Z127=3,Data!$L$102,
Z127=4,Data!$L$103,
Z127=5,Data!$L$104,
Z127=6,Data!$L$105,
Z127=7,Data!$L$106,
Z127=8,Data!$L$107,
Z127=9,Data!$L$108,
Z127=10,Data!L$109,
Z127=11,Data!L$110,
Z127=12,Data!L$111,
Z127=13,Data!$L$112,
Z127=14,Data!$L$113,
Z127=15,Data!$L$114,
Z127=16,Data!$L$115,
Z127=17,Data!$L$116,
Z127=18,Data!$L$117,
Z127=19,Data!$L$118,
Z127=20,Data!$L$119,
Z127=21,Data!$L$120,
Z127=0,Data!$L$121)*K127),"")</f>
        <v/>
      </c>
      <c r="AI127" s="950" t="str">
        <f>'Registro Veh'!J139</f>
        <v/>
      </c>
      <c r="AJ127" s="950" t="str">
        <f>'Registro Veh'!M139</f>
        <v/>
      </c>
      <c r="AK127" s="951"/>
      <c r="AL127" s="951"/>
      <c r="AM127" s="951"/>
      <c r="AN127" s="951"/>
    </row>
    <row r="128">
      <c r="A128" s="941" t="str">
        <f>'Registro Veh'!B139</f>
        <v/>
      </c>
      <c r="B128" s="941" t="str">
        <f>Equipo!$F$2</f>
        <v>4.0</v>
      </c>
      <c r="C128" s="941" t="str">
        <f>Equipo!$E$14</f>
        <v/>
      </c>
      <c r="D128" s="941" t="str">
        <f>Equipo!$E$10</f>
        <v/>
      </c>
      <c r="E128" s="941" t="str">
        <f>'Registro Veh'!C139</f>
        <v/>
      </c>
      <c r="F128" s="941" t="str">
        <f>'Registro Veh'!D139</f>
        <v/>
      </c>
      <c r="G128" s="941" t="str">
        <f>'Registro Veh'!E139</f>
        <v/>
      </c>
      <c r="H128" s="941" t="str">
        <f>'Registro Veh'!F139</f>
        <v/>
      </c>
      <c r="I128" s="942" t="str">
        <f>'Registro Veh'!G139</f>
        <v/>
      </c>
      <c r="J128" s="942" t="str">
        <f>'Registro Veh'!I139</f>
        <v/>
      </c>
      <c r="K128" s="942" t="str">
        <f>'Registro Veh'!K139</f>
        <v/>
      </c>
      <c r="L128" s="942" t="str">
        <f>'Registro Veh'!L139</f>
        <v/>
      </c>
      <c r="M128" s="942" t="str">
        <f>'Registro Veh'!N139</f>
        <v/>
      </c>
      <c r="N128" s="943" t="str">
        <f>IFERROR(IFS(E128='BBDD R'!$F$2,'BBDD R'!$G$2,E128='BBDD R'!$F$3,'BBDD R'!$G$3,E128='BBDD R'!$F$4,'BBDD R'!$G$4,E128='BBDD R'!$F$5,'BBDD R'!$G$5,E128='BBDD R'!$F$6,'BBDD R'!$G$6,E128='BBDD R'!$F$7,'BBDD R'!$G$7),"")</f>
        <v/>
      </c>
      <c r="O128" s="943" t="str">
        <f>IFERROR(IFS(E128='BBDD R'!$F$2,'BBDD R'!$H$2,E128='BBDD R'!$F$3,'BBDD R'!$H$3,E128='BBDD R'!$F$4,'BBDD R'!$H$4,E128='BBDD R'!$F$5,'BBDD R'!$H$5,E128='BBDD R'!$F$6,'BBDD R'!$H$6,E128='BBDD R'!$F$7,'BBDD R'!$H$7),"")</f>
        <v/>
      </c>
      <c r="P128" s="944" t="str">
        <f>IFERROR(IFS(E128='BBDD R'!$F$2,'BBDD R'!$I$2,E128='BBDD R'!$F$3,'BBDD R'!$I$3,E128='BBDD R'!$F$4,'BBDD R'!$I$4,E128='BBDD R'!$F$5,'BBDD R'!$I$5,E128='BBDD R'!$F$6,'BBDD R'!$I$6,E128='BBDD R'!$F$7,'BBDD R'!$I$7),"")</f>
        <v/>
      </c>
      <c r="Q128" s="945" t="str">
        <f>IFERROR(IFS(E128='BBDD R'!$F$2,'BBDD R'!$J$2,E128='BBDD R'!$F$3,'BBDD R'!$J$3,E128='BBDD R'!$F$4,'BBDD R'!$J$4,E128='BBDD R'!$F$5,'BBDD R'!$J$5,E128='BBDD R'!$F$6,'BBDD R'!$J$6,E128='BBDD R'!$F$7,'BBDD R'!$J$7))</f>
        <v/>
      </c>
      <c r="R128" s="945" t="str">
        <f>IFERROR(IFS(E128='BBDD R'!$F$2,'BBDD R'!$K$2,E128='BBDD R'!$F$3,'BBDD R'!$K$3,E128='BBDD R'!$F$4,'BBDD R'!$K$4,E128='BBDD R'!$F$5,'BBDD R'!$K$5,E128='BBDD R'!$F$6,'BBDD R'!$K$6,E128='BBDD R'!$F$7,'BBDD R'!$K$7),"")</f>
        <v/>
      </c>
      <c r="S128" s="944" t="str">
        <f>IFERROR(IFS(E128='BBDD R'!$F$2,'BBDD R'!$L$2,E128='BBDD R'!$F$3,'BBDD R'!$L$3,E128='BBDD R'!$F$4,'BBDD R'!$L$4,E128='BBDD R'!$F$5,'BBDD R'!$L$5,E128='BBDD R'!$F$6,'BBDD R'!$L$6,E128='BBDD R'!$F$7,'BBDD R'!$L$7),"")</f>
        <v/>
      </c>
      <c r="T128" s="944" t="str">
        <f>IFERROR(IFS(E128='BBDD R'!$F$2,'BBDD R'!$M$2,E128='BBDD R'!$F$3,'BBDD R'!$M$3,E128='BBDD R'!$F$4,'BBDD R'!$M$4,E128='BBDD R'!$F$5,'BBDD R'!$M$5,E128='BBDD R'!$F$6,'BBDD R'!$M$6,E128='BBDD R'!$F$7,'BBDD R'!$M$7),"")</f>
        <v/>
      </c>
      <c r="U128" s="944" t="str">
        <f>IFERROR(IFS(E128='BBDD R'!$F$2,'BBDD R'!$N$2,E128='BBDD R'!$F$3,'BBDD R'!$N$3,E128='BBDD R'!$F$4,'BBDD R'!$N$4,E128='BBDD R'!$F$5,'BBDD R'!$N$5,E128='BBDD R'!$F$6,'BBDD R'!$N$6,E128='BBDD R'!$F$7,'BBDD R'!$N$7),"")</f>
        <v/>
      </c>
      <c r="V128" s="944" t="str">
        <f>IFERROR(IFS(E128='BBDD R'!$F$2,'BBDD R'!$O$2,E128='BBDD R'!$F$3,'BBDD R'!$O$3,E128='BBDD R'!$F$4,'BBDD R'!$O$4,E128='BBDD R'!$F$5,'BBDD R'!$O$5,E128='BBDD R'!$F$6,'BBDD R'!$O$6,E128='BBDD R'!$F$7,'BBDD R'!$O$7),"")</f>
        <v/>
      </c>
      <c r="W128" s="946" t="str">
        <f>IFERROR(IFS(E128='BBDD R'!$F$2,'BBDD R'!$P$2,E128='BBDD R'!$F$3,'BBDD R'!$P$3,E128='BBDD R'!$F$4,'BBDD R'!$P$4,E128='BBDD R'!$F$5,'BBDD R'!$P$5,E128='BBDD R'!$F$6,'BBDD R'!$P$6,E128='BBDD R'!$F$7,'BBDD R'!$P$7),"")</f>
        <v/>
      </c>
      <c r="X128" s="944" t="str">
        <f>IFERROR(IFS(E128='BBDD R'!$F$2,'BBDD R'!$Q$2,E128='BBDD R'!$F$3,'BBDD R'!$Q$3,E128='BBDD R'!$F$4,'BBDD R'!$Q$4,E128='BBDD R'!$F$5,'BBDD R'!$Q$5,E128='BBDD R'!$F$6,'BBDD R'!$Q$6,E128='BBDD R'!$F$7,'BBDD R'!$Q$7),"")</f>
        <v/>
      </c>
      <c r="Y128" s="944" t="str">
        <f>IFERROR(IFS(E128='BBDD R'!$F$2,'BBDD R'!$R$2,E128='BBDD R'!$F$3,'BBDD R'!$R$3,E128='BBDD R'!$F$4,'BBDD R'!$R$4,E128='BBDD R'!$F$5,'BBDD R'!$R$5,E128='BBDD R'!$F$6,'BBDD R'!$R$6,E128='BBDD R'!$F$7,'BBDD R'!$R$7),"")</f>
        <v/>
      </c>
      <c r="Z128" s="944" t="str">
        <f t="array" ref="Z128">IFERROR(ifs(AND(M128="Gasolina",O128="Vehículo Liviano (Sedán, Compacto)"),1
,AND(M128="Gasolina",O128="Vehículo Liviano (SUV, Jeep, Station Wagon)"),2
,AND(M128="Gasolina",O128="Utilitario, Furgón"),3
,AND(M128="Gasolina",O128="Camioneta 4x2"),4
,AND(M128="Gasolina",O128="Camioneta 4x4"),5
,AND(M128="Gasolina",O128="Camión liviano (hasta 3.5 ton)"),6
,AND(M128="Gasolina",O128="Camión mediano"),7
,AND(M128="Gasolina",O128="Camión pesado"),8
,AND(M128="Gasolina",O128="Maquinaria"),9
,AND(M128="Gasolina",O128="Otro (especifique): "),10
,AND(M128="Diesel",O128="Vehículo Liviano (Sedán, Compacto)"),11
,AND(M128="Diesel",O128="Vehículo Liviano (SUV, Jeep, Station Wagon)"),12
,AND(M128="Diesel",O128="Utilitario, Furgón"),13
,AND(M128="Diesel",O128="Camioneta 4x2"),14
,AND(M128="Diesel",O128="Camioneta 4x4"),15
,AND(M128="Diesel",O128="Camión liviano (hasta 3.5 ton)"),16
,AND(M128="Diesel",O128="Camión mediano"),17
,AND(M128="Diesel",O128="Camión pesado"),18
,AND(M128="Diesel",O128="Maquinaria"),19
,AND(M128="Diesel",O128="Otro (especifique): "),20
,O128="Selecciona...",21),"")</f>
        <v/>
      </c>
      <c r="AA128" s="947" t="str">
        <f>IFERROR((ifs(Z128=1,Data!$D$100,Z128=2,Data!$D$101,Z128=3,Data!$D$102,Z128=4,Data!$D$103,Z128=5,Data!$D$104,Z128=6,Data!$D$105,Z128=7,Data!$D$106,Z128=8,Data!$D$107,Z128=9,Data!$D$108,Z128=10,Data!$D$109,Z128=11,Data!$D$110,Z128=12,Data!$D$111,Z128=13,Data!$D$112,Z128=14,Data!$D$113,Z128=15,Data!$D$114,Z128=16,Data!$D$115,Z128=17,Data!$D$116,Z128=18,Data!$D$117,Z128=19,Data!$D$118,Z128=20,Data!$D$119,Z128=21,Data!$D$120,Z128=0,Data!$D$121))*K128,"")</f>
        <v/>
      </c>
      <c r="AB128" s="947" t="str">
        <f>IFERROR((ifs(Z128=1,Data!$E$100,Z128=2,Data!$E$101,Z128=3,Data!$E$102,Z128=4,Data!$E$103,Z128=5,Data!$E$104,Z128=6,Data!$E$105,Z128=7,Data!$E$106,Z128=8,Data!$E$107,Z128=9,Data!$E$108,Z128=10,Data!$E$109,Z128=11,Data!$E$110,Z128=12,Data!$E$111,Z128=13,Data!$E$112,Z128=14,Data!$E$113,Z128=15,Data!$E$114,Z128=16,Data!$E$115,Z128=17,Data!$E$116,Z128=18,Data!$E$117,Z128=19,Data!$E$118,Z128=20,Data!$E$119,Z128=21,Data!$E$120,Z128=0,Data!$E$121))*K128/1000,"")</f>
        <v/>
      </c>
      <c r="AC128" s="948" t="str">
        <f>IFERROR((ifs(
Z128=1,Data!$G$100,
Z128=2,Data!$G$101,
Z128=3,Data!$G$102,
Z128=4,Data!$G$103,
Z128=5,Data!$G$104,
Z128=6,Data!$G$105,
Z128=7,Data!$G$106,
Z128=8,Data!$G$107,
Z128=9,Data!$G$108,
Z128=10,Data!G$109,
Z128=11,Data!G$110,
Z128=12,Data!G$111,
Z128=13,Data!$G$112,
Z128=14,Data!$G$113,
Z128=15,Data!$G$114,
Z128=16,Data!$G$115,
Z128=17,Data!$G$116,
Z128=18,Data!$G$117,
Z128=19,Data!$G$118,
Z128=20,Data!$G$119,
Z128=21,Data!$G$120,
Z128=0,Data!$G$121))
*K128/1000,"")</f>
        <v/>
      </c>
      <c r="AD128" s="949" t="str">
        <f>IFERROR((ifs(
Z128=1,Data!$H$100,
Z128=2,Data!$H$101,
Z128=3,Data!$H$102,
Z128=4,Data!$H$103,
Z128=5,Data!$H$104,
Z128=6,Data!$H$105,
Z128=7,Data!$H$106,
Z128=8,Data!$H$107,
Z128=9,Data!$H$108,
Z128=10,Data!H$109,
Z128=11,Data!H$110,
Z128=12,Data!H$111,
Z128=13,Data!$H$112,
Z128=14,Data!$H$113,
Z128=15,Data!$H$114,
Z128=16,Data!$H$115,
Z128=17,Data!$H$116,
Z128=18,Data!$H$117,
Z128=19,Data!$H$118,
Z128=20,Data!$H$119,
Z128=21,Data!$H$120,
Z128=0,Data!$H$121))*K128/1000,"")</f>
        <v/>
      </c>
      <c r="AE128" s="948" t="str">
        <f>IFERROR((ifs(
Z128=1,Data!$I$100,
Z128=2,Data!$I$101,
Z128=3,Data!$I$102,
Z128=4,Data!$I$103,
Z128=5,Data!$I$104,
Z128=6,Data!$I$105,
Z128=7,Data!$I$106,
Z128=8,Data!$I$107,
Z128=9,Data!$I$108,
Z128=10,Data!I$109,
Z128=11,Data!I$110,
Z128=12,Data!I$111,
Z128=13,Data!$I$112,
Z128=14,Data!$I$113,
Z128=15,Data!$I$114,
Z128=16,Data!$I$115,
Z128=17,Data!$I$116,
Z128=18,Data!$I$117,
Z128=19,Data!$I$118,
Z128=20,Data!$I$119,
Z128=21,Data!$I$120,
Z128=0,Data!$I$121)*K128/1000),"")</f>
        <v/>
      </c>
      <c r="AF128" s="947" t="str">
        <f>IFERROR((ifs(
Z128=1,Data!$J$100,
Z128=2,Data!$J$101,
Z128=3,Data!$J$102,
Z128=4,Data!$J$103,
Z128=5,Data!$J$104,
Z128=6,Data!$J$105,
Z128=7,Data!$J$106,
Z128=8,Data!$J$107,
Z128=9,Data!$J$108,
Z128=10,Data!J$109,
Z128=11,Data!J$110,
Z128=12,Data!J$111,
Z128=13,Data!J$112,
Z128=14,Data!$J$113,
Z128=15,Data!$J$114,
Z128=16,Data!$J$115,
Z128=17,Data!$J$116,
Z128=18,Data!$J$117,
Z128=19,Data!$J$118,
Z128=20,Data!$J$119,
Z128=21,Data!$J$120,
Z128=0,Data!$J$121)*K128),"")</f>
        <v/>
      </c>
      <c r="AG128" s="947" t="str">
        <f>IFERROR((ifs(
Z128=1,Data!$K$100,
Z128=2,Data!$K$101,
Z128=3,Data!$K$102,
Z128=4,Data!$K$103,
Z128=5,Data!$K$104,
Z128=6,Data!$K$105,
Z128=7,Data!$K$106,
Z128=8,Data!$K$107,
Z128=9,Data!$K$108,
Z128=10,Data!K$109,
Z128=11,Data!K$110,
Z128=12,Data!K$111,
Z128=13,Data!$K$112,
Z128=14,Data!$K$113,
Z128=15,Data!$K$114,
Z128=16,Data!$K$115,
Z128=17,Data!$K$116,
Z128=18,Data!$K$117,
Z128=19,Data!$K$118,
Z128=20,Data!$K$119,
Z128=21,Data!$K$120,
Z128=0,Data!$K$121)*K128),"")</f>
        <v/>
      </c>
      <c r="AH128" s="947" t="str">
        <f>IFERROR((ifs(
Z128=1,Data!$L$100,
Z128=2,Data!$L$101,
Z128=3,Data!$L$102,
Z128=4,Data!$L$103,
Z128=5,Data!$L$104,
Z128=6,Data!$L$105,
Z128=7,Data!$L$106,
Z128=8,Data!$L$107,
Z128=9,Data!$L$108,
Z128=10,Data!L$109,
Z128=11,Data!L$110,
Z128=12,Data!L$111,
Z128=13,Data!$L$112,
Z128=14,Data!$L$113,
Z128=15,Data!$L$114,
Z128=16,Data!$L$115,
Z128=17,Data!$L$116,
Z128=18,Data!$L$117,
Z128=19,Data!$L$118,
Z128=20,Data!$L$119,
Z128=21,Data!$L$120,
Z128=0,Data!$L$121)*K128),"")</f>
        <v/>
      </c>
      <c r="AI128" s="950" t="str">
        <f>'Registro Veh'!J140</f>
        <v/>
      </c>
      <c r="AJ128" s="950" t="str">
        <f>'Registro Veh'!M140</f>
        <v/>
      </c>
      <c r="AK128" s="951"/>
      <c r="AL128" s="951"/>
      <c r="AM128" s="951"/>
      <c r="AN128" s="951"/>
    </row>
    <row r="129">
      <c r="A129" s="941" t="str">
        <f>'Registro Veh'!B140</f>
        <v/>
      </c>
      <c r="B129" s="941" t="str">
        <f>Equipo!$F$2</f>
        <v>4.0</v>
      </c>
      <c r="C129" s="941" t="str">
        <f>Equipo!$E$14</f>
        <v/>
      </c>
      <c r="D129" s="941" t="str">
        <f>Equipo!$E$10</f>
        <v/>
      </c>
      <c r="E129" s="941" t="str">
        <f>'Registro Veh'!C140</f>
        <v/>
      </c>
      <c r="F129" s="941" t="str">
        <f>'Registro Veh'!D140</f>
        <v/>
      </c>
      <c r="G129" s="941" t="str">
        <f>'Registro Veh'!E140</f>
        <v/>
      </c>
      <c r="H129" s="941" t="str">
        <f>'Registro Veh'!F140</f>
        <v/>
      </c>
      <c r="I129" s="942" t="str">
        <f>'Registro Veh'!G140</f>
        <v/>
      </c>
      <c r="J129" s="942" t="str">
        <f>'Registro Veh'!I140</f>
        <v/>
      </c>
      <c r="K129" s="942" t="str">
        <f>'Registro Veh'!K140</f>
        <v/>
      </c>
      <c r="L129" s="942" t="str">
        <f>'Registro Veh'!L140</f>
        <v/>
      </c>
      <c r="M129" s="942" t="str">
        <f>'Registro Veh'!N140</f>
        <v/>
      </c>
      <c r="N129" s="943" t="str">
        <f>IFERROR(IFS(E129='BBDD R'!$F$2,'BBDD R'!$G$2,E129='BBDD R'!$F$3,'BBDD R'!$G$3,E129='BBDD R'!$F$4,'BBDD R'!$G$4,E129='BBDD R'!$F$5,'BBDD R'!$G$5,E129='BBDD R'!$F$6,'BBDD R'!$G$6,E129='BBDD R'!$F$7,'BBDD R'!$G$7),"")</f>
        <v/>
      </c>
      <c r="O129" s="943" t="str">
        <f>IFERROR(IFS(E129='BBDD R'!$F$2,'BBDD R'!$H$2,E129='BBDD R'!$F$3,'BBDD R'!$H$3,E129='BBDD R'!$F$4,'BBDD R'!$H$4,E129='BBDD R'!$F$5,'BBDD R'!$H$5,E129='BBDD R'!$F$6,'BBDD R'!$H$6,E129='BBDD R'!$F$7,'BBDD R'!$H$7),"")</f>
        <v/>
      </c>
      <c r="P129" s="944" t="str">
        <f>IFERROR(IFS(E129='BBDD R'!$F$2,'BBDD R'!$I$2,E129='BBDD R'!$F$3,'BBDD R'!$I$3,E129='BBDD R'!$F$4,'BBDD R'!$I$4,E129='BBDD R'!$F$5,'BBDD R'!$I$5,E129='BBDD R'!$F$6,'BBDD R'!$I$6,E129='BBDD R'!$F$7,'BBDD R'!$I$7),"")</f>
        <v/>
      </c>
      <c r="Q129" s="945" t="str">
        <f>IFERROR(IFS(E129='BBDD R'!$F$2,'BBDD R'!$J$2,E129='BBDD R'!$F$3,'BBDD R'!$J$3,E129='BBDD R'!$F$4,'BBDD R'!$J$4,E129='BBDD R'!$F$5,'BBDD R'!$J$5,E129='BBDD R'!$F$6,'BBDD R'!$J$6,E129='BBDD R'!$F$7,'BBDD R'!$J$7))</f>
        <v/>
      </c>
      <c r="R129" s="945" t="str">
        <f>IFERROR(IFS(E129='BBDD R'!$F$2,'BBDD R'!$K$2,E129='BBDD R'!$F$3,'BBDD R'!$K$3,E129='BBDD R'!$F$4,'BBDD R'!$K$4,E129='BBDD R'!$F$5,'BBDD R'!$K$5,E129='BBDD R'!$F$6,'BBDD R'!$K$6,E129='BBDD R'!$F$7,'BBDD R'!$K$7),"")</f>
        <v/>
      </c>
      <c r="S129" s="944" t="str">
        <f>IFERROR(IFS(E129='BBDD R'!$F$2,'BBDD R'!$L$2,E129='BBDD R'!$F$3,'BBDD R'!$L$3,E129='BBDD R'!$F$4,'BBDD R'!$L$4,E129='BBDD R'!$F$5,'BBDD R'!$L$5,E129='BBDD R'!$F$6,'BBDD R'!$L$6,E129='BBDD R'!$F$7,'BBDD R'!$L$7),"")</f>
        <v/>
      </c>
      <c r="T129" s="944" t="str">
        <f>IFERROR(IFS(E129='BBDD R'!$F$2,'BBDD R'!$M$2,E129='BBDD R'!$F$3,'BBDD R'!$M$3,E129='BBDD R'!$F$4,'BBDD R'!$M$4,E129='BBDD R'!$F$5,'BBDD R'!$M$5,E129='BBDD R'!$F$6,'BBDD R'!$M$6,E129='BBDD R'!$F$7,'BBDD R'!$M$7),"")</f>
        <v/>
      </c>
      <c r="U129" s="944" t="str">
        <f>IFERROR(IFS(E129='BBDD R'!$F$2,'BBDD R'!$N$2,E129='BBDD R'!$F$3,'BBDD R'!$N$3,E129='BBDD R'!$F$4,'BBDD R'!$N$4,E129='BBDD R'!$F$5,'BBDD R'!$N$5,E129='BBDD R'!$F$6,'BBDD R'!$N$6,E129='BBDD R'!$F$7,'BBDD R'!$N$7),"")</f>
        <v/>
      </c>
      <c r="V129" s="944" t="str">
        <f>IFERROR(IFS(E129='BBDD R'!$F$2,'BBDD R'!$O$2,E129='BBDD R'!$F$3,'BBDD R'!$O$3,E129='BBDD R'!$F$4,'BBDD R'!$O$4,E129='BBDD R'!$F$5,'BBDD R'!$O$5,E129='BBDD R'!$F$6,'BBDD R'!$O$6,E129='BBDD R'!$F$7,'BBDD R'!$O$7),"")</f>
        <v/>
      </c>
      <c r="W129" s="946" t="str">
        <f>IFERROR(IFS(E129='BBDD R'!$F$2,'BBDD R'!$P$2,E129='BBDD R'!$F$3,'BBDD R'!$P$3,E129='BBDD R'!$F$4,'BBDD R'!$P$4,E129='BBDD R'!$F$5,'BBDD R'!$P$5,E129='BBDD R'!$F$6,'BBDD R'!$P$6,E129='BBDD R'!$F$7,'BBDD R'!$P$7),"")</f>
        <v/>
      </c>
      <c r="X129" s="944" t="str">
        <f>IFERROR(IFS(E129='BBDD R'!$F$2,'BBDD R'!$Q$2,E129='BBDD R'!$F$3,'BBDD R'!$Q$3,E129='BBDD R'!$F$4,'BBDD R'!$Q$4,E129='BBDD R'!$F$5,'BBDD R'!$Q$5,E129='BBDD R'!$F$6,'BBDD R'!$Q$6,E129='BBDD R'!$F$7,'BBDD R'!$Q$7),"")</f>
        <v/>
      </c>
      <c r="Y129" s="944" t="str">
        <f>IFERROR(IFS(E129='BBDD R'!$F$2,'BBDD R'!$R$2,E129='BBDD R'!$F$3,'BBDD R'!$R$3,E129='BBDD R'!$F$4,'BBDD R'!$R$4,E129='BBDD R'!$F$5,'BBDD R'!$R$5,E129='BBDD R'!$F$6,'BBDD R'!$R$6,E129='BBDD R'!$F$7,'BBDD R'!$R$7),"")</f>
        <v/>
      </c>
      <c r="Z129" s="944" t="str">
        <f t="array" ref="Z129">IFERROR(ifs(AND(M129="Gasolina",O129="Vehículo Liviano (Sedán, Compacto)"),1
,AND(M129="Gasolina",O129="Vehículo Liviano (SUV, Jeep, Station Wagon)"),2
,AND(M129="Gasolina",O129="Utilitario, Furgón"),3
,AND(M129="Gasolina",O129="Camioneta 4x2"),4
,AND(M129="Gasolina",O129="Camioneta 4x4"),5
,AND(M129="Gasolina",O129="Camión liviano (hasta 3.5 ton)"),6
,AND(M129="Gasolina",O129="Camión mediano"),7
,AND(M129="Gasolina",O129="Camión pesado"),8
,AND(M129="Gasolina",O129="Maquinaria"),9
,AND(M129="Gasolina",O129="Otro (especifique): "),10
,AND(M129="Diesel",O129="Vehículo Liviano (Sedán, Compacto)"),11
,AND(M129="Diesel",O129="Vehículo Liviano (SUV, Jeep, Station Wagon)"),12
,AND(M129="Diesel",O129="Utilitario, Furgón"),13
,AND(M129="Diesel",O129="Camioneta 4x2"),14
,AND(M129="Diesel",O129="Camioneta 4x4"),15
,AND(M129="Diesel",O129="Camión liviano (hasta 3.5 ton)"),16
,AND(M129="Diesel",O129="Camión mediano"),17
,AND(M129="Diesel",O129="Camión pesado"),18
,AND(M129="Diesel",O129="Maquinaria"),19
,AND(M129="Diesel",O129="Otro (especifique): "),20
,O129="Selecciona...",21),"")</f>
        <v/>
      </c>
      <c r="AA129" s="947" t="str">
        <f>IFERROR((ifs(Z129=1,Data!$D$100,Z129=2,Data!$D$101,Z129=3,Data!$D$102,Z129=4,Data!$D$103,Z129=5,Data!$D$104,Z129=6,Data!$D$105,Z129=7,Data!$D$106,Z129=8,Data!$D$107,Z129=9,Data!$D$108,Z129=10,Data!$D$109,Z129=11,Data!$D$110,Z129=12,Data!$D$111,Z129=13,Data!$D$112,Z129=14,Data!$D$113,Z129=15,Data!$D$114,Z129=16,Data!$D$115,Z129=17,Data!$D$116,Z129=18,Data!$D$117,Z129=19,Data!$D$118,Z129=20,Data!$D$119,Z129=21,Data!$D$120,Z129=0,Data!$D$121))*K129,"")</f>
        <v/>
      </c>
      <c r="AB129" s="947" t="str">
        <f>IFERROR((ifs(Z129=1,Data!$E$100,Z129=2,Data!$E$101,Z129=3,Data!$E$102,Z129=4,Data!$E$103,Z129=5,Data!$E$104,Z129=6,Data!$E$105,Z129=7,Data!$E$106,Z129=8,Data!$E$107,Z129=9,Data!$E$108,Z129=10,Data!$E$109,Z129=11,Data!$E$110,Z129=12,Data!$E$111,Z129=13,Data!$E$112,Z129=14,Data!$E$113,Z129=15,Data!$E$114,Z129=16,Data!$E$115,Z129=17,Data!$E$116,Z129=18,Data!$E$117,Z129=19,Data!$E$118,Z129=20,Data!$E$119,Z129=21,Data!$E$120,Z129=0,Data!$E$121))*K129/1000,"")</f>
        <v/>
      </c>
      <c r="AC129" s="948" t="str">
        <f>IFERROR((ifs(
Z129=1,Data!$G$100,
Z129=2,Data!$G$101,
Z129=3,Data!$G$102,
Z129=4,Data!$G$103,
Z129=5,Data!$G$104,
Z129=6,Data!$G$105,
Z129=7,Data!$G$106,
Z129=8,Data!$G$107,
Z129=9,Data!$G$108,
Z129=10,Data!G$109,
Z129=11,Data!G$110,
Z129=12,Data!G$111,
Z129=13,Data!$G$112,
Z129=14,Data!$G$113,
Z129=15,Data!$G$114,
Z129=16,Data!$G$115,
Z129=17,Data!$G$116,
Z129=18,Data!$G$117,
Z129=19,Data!$G$118,
Z129=20,Data!$G$119,
Z129=21,Data!$G$120,
Z129=0,Data!$G$121))
*K129/1000,"")</f>
        <v/>
      </c>
      <c r="AD129" s="949" t="str">
        <f>IFERROR((ifs(
Z129=1,Data!$H$100,
Z129=2,Data!$H$101,
Z129=3,Data!$H$102,
Z129=4,Data!$H$103,
Z129=5,Data!$H$104,
Z129=6,Data!$H$105,
Z129=7,Data!$H$106,
Z129=8,Data!$H$107,
Z129=9,Data!$H$108,
Z129=10,Data!H$109,
Z129=11,Data!H$110,
Z129=12,Data!H$111,
Z129=13,Data!$H$112,
Z129=14,Data!$H$113,
Z129=15,Data!$H$114,
Z129=16,Data!$H$115,
Z129=17,Data!$H$116,
Z129=18,Data!$H$117,
Z129=19,Data!$H$118,
Z129=20,Data!$H$119,
Z129=21,Data!$H$120,
Z129=0,Data!$H$121))*K129/1000,"")</f>
        <v/>
      </c>
      <c r="AE129" s="948" t="str">
        <f>IFERROR((ifs(
Z129=1,Data!$I$100,
Z129=2,Data!$I$101,
Z129=3,Data!$I$102,
Z129=4,Data!$I$103,
Z129=5,Data!$I$104,
Z129=6,Data!$I$105,
Z129=7,Data!$I$106,
Z129=8,Data!$I$107,
Z129=9,Data!$I$108,
Z129=10,Data!I$109,
Z129=11,Data!I$110,
Z129=12,Data!I$111,
Z129=13,Data!$I$112,
Z129=14,Data!$I$113,
Z129=15,Data!$I$114,
Z129=16,Data!$I$115,
Z129=17,Data!$I$116,
Z129=18,Data!$I$117,
Z129=19,Data!$I$118,
Z129=20,Data!$I$119,
Z129=21,Data!$I$120,
Z129=0,Data!$I$121)*K129/1000),"")</f>
        <v/>
      </c>
      <c r="AF129" s="947" t="str">
        <f>IFERROR((ifs(
Z129=1,Data!$J$100,
Z129=2,Data!$J$101,
Z129=3,Data!$J$102,
Z129=4,Data!$J$103,
Z129=5,Data!$J$104,
Z129=6,Data!$J$105,
Z129=7,Data!$J$106,
Z129=8,Data!$J$107,
Z129=9,Data!$J$108,
Z129=10,Data!J$109,
Z129=11,Data!J$110,
Z129=12,Data!J$111,
Z129=13,Data!J$112,
Z129=14,Data!$J$113,
Z129=15,Data!$J$114,
Z129=16,Data!$J$115,
Z129=17,Data!$J$116,
Z129=18,Data!$J$117,
Z129=19,Data!$J$118,
Z129=20,Data!$J$119,
Z129=21,Data!$J$120,
Z129=0,Data!$J$121)*K129),"")</f>
        <v/>
      </c>
      <c r="AG129" s="947" t="str">
        <f>IFERROR((ifs(
Z129=1,Data!$K$100,
Z129=2,Data!$K$101,
Z129=3,Data!$K$102,
Z129=4,Data!$K$103,
Z129=5,Data!$K$104,
Z129=6,Data!$K$105,
Z129=7,Data!$K$106,
Z129=8,Data!$K$107,
Z129=9,Data!$K$108,
Z129=10,Data!K$109,
Z129=11,Data!K$110,
Z129=12,Data!K$111,
Z129=13,Data!$K$112,
Z129=14,Data!$K$113,
Z129=15,Data!$K$114,
Z129=16,Data!$K$115,
Z129=17,Data!$K$116,
Z129=18,Data!$K$117,
Z129=19,Data!$K$118,
Z129=20,Data!$K$119,
Z129=21,Data!$K$120,
Z129=0,Data!$K$121)*K129),"")</f>
        <v/>
      </c>
      <c r="AH129" s="947" t="str">
        <f>IFERROR((ifs(
Z129=1,Data!$L$100,
Z129=2,Data!$L$101,
Z129=3,Data!$L$102,
Z129=4,Data!$L$103,
Z129=5,Data!$L$104,
Z129=6,Data!$L$105,
Z129=7,Data!$L$106,
Z129=8,Data!$L$107,
Z129=9,Data!$L$108,
Z129=10,Data!L$109,
Z129=11,Data!L$110,
Z129=12,Data!L$111,
Z129=13,Data!$L$112,
Z129=14,Data!$L$113,
Z129=15,Data!$L$114,
Z129=16,Data!$L$115,
Z129=17,Data!$L$116,
Z129=18,Data!$L$117,
Z129=19,Data!$L$118,
Z129=20,Data!$L$119,
Z129=21,Data!$L$120,
Z129=0,Data!$L$121)*K129),"")</f>
        <v/>
      </c>
      <c r="AI129" s="950" t="str">
        <f>'Registro Veh'!J141</f>
        <v/>
      </c>
      <c r="AJ129" s="950" t="str">
        <f>'Registro Veh'!M141</f>
        <v/>
      </c>
      <c r="AK129" s="951"/>
      <c r="AL129" s="951"/>
      <c r="AM129" s="951"/>
      <c r="AN129" s="951"/>
    </row>
    <row r="130">
      <c r="A130" s="941" t="str">
        <f>'Registro Veh'!B141</f>
        <v/>
      </c>
      <c r="B130" s="941" t="str">
        <f>Equipo!$F$2</f>
        <v>4.0</v>
      </c>
      <c r="C130" s="941" t="str">
        <f>Equipo!$E$14</f>
        <v/>
      </c>
      <c r="D130" s="941" t="str">
        <f>Equipo!$E$10</f>
        <v/>
      </c>
      <c r="E130" s="941" t="str">
        <f>'Registro Veh'!C141</f>
        <v/>
      </c>
      <c r="F130" s="941" t="str">
        <f>'Registro Veh'!D141</f>
        <v/>
      </c>
      <c r="G130" s="941" t="str">
        <f>'Registro Veh'!E141</f>
        <v/>
      </c>
      <c r="H130" s="941" t="str">
        <f>'Registro Veh'!F141</f>
        <v/>
      </c>
      <c r="I130" s="942" t="str">
        <f>'Registro Veh'!G141</f>
        <v/>
      </c>
      <c r="J130" s="942" t="str">
        <f>'Registro Veh'!I141</f>
        <v/>
      </c>
      <c r="K130" s="942" t="str">
        <f>'Registro Veh'!K141</f>
        <v/>
      </c>
      <c r="L130" s="942" t="str">
        <f>'Registro Veh'!L141</f>
        <v/>
      </c>
      <c r="M130" s="942" t="str">
        <f>'Registro Veh'!N141</f>
        <v/>
      </c>
      <c r="N130" s="943" t="str">
        <f>IFERROR(IFS(E130='BBDD R'!$F$2,'BBDD R'!$G$2,E130='BBDD R'!$F$3,'BBDD R'!$G$3,E130='BBDD R'!$F$4,'BBDD R'!$G$4,E130='BBDD R'!$F$5,'BBDD R'!$G$5,E130='BBDD R'!$F$6,'BBDD R'!$G$6,E130='BBDD R'!$F$7,'BBDD R'!$G$7),"")</f>
        <v/>
      </c>
      <c r="O130" s="943" t="str">
        <f>IFERROR(IFS(E130='BBDD R'!$F$2,'BBDD R'!$H$2,E130='BBDD R'!$F$3,'BBDD R'!$H$3,E130='BBDD R'!$F$4,'BBDD R'!$H$4,E130='BBDD R'!$F$5,'BBDD R'!$H$5,E130='BBDD R'!$F$6,'BBDD R'!$H$6,E130='BBDD R'!$F$7,'BBDD R'!$H$7),"")</f>
        <v/>
      </c>
      <c r="P130" s="944" t="str">
        <f>IFERROR(IFS(E130='BBDD R'!$F$2,'BBDD R'!$I$2,E130='BBDD R'!$F$3,'BBDD R'!$I$3,E130='BBDD R'!$F$4,'BBDD R'!$I$4,E130='BBDD R'!$F$5,'BBDD R'!$I$5,E130='BBDD R'!$F$6,'BBDD R'!$I$6,E130='BBDD R'!$F$7,'BBDD R'!$I$7),"")</f>
        <v/>
      </c>
      <c r="Q130" s="945" t="str">
        <f>IFERROR(IFS(E130='BBDD R'!$F$2,'BBDD R'!$J$2,E130='BBDD R'!$F$3,'BBDD R'!$J$3,E130='BBDD R'!$F$4,'BBDD R'!$J$4,E130='BBDD R'!$F$5,'BBDD R'!$J$5,E130='BBDD R'!$F$6,'BBDD R'!$J$6,E130='BBDD R'!$F$7,'BBDD R'!$J$7))</f>
        <v/>
      </c>
      <c r="R130" s="945" t="str">
        <f>IFERROR(IFS(E130='BBDD R'!$F$2,'BBDD R'!$K$2,E130='BBDD R'!$F$3,'BBDD R'!$K$3,E130='BBDD R'!$F$4,'BBDD R'!$K$4,E130='BBDD R'!$F$5,'BBDD R'!$K$5,E130='BBDD R'!$F$6,'BBDD R'!$K$6,E130='BBDD R'!$F$7,'BBDD R'!$K$7),"")</f>
        <v/>
      </c>
      <c r="S130" s="944" t="str">
        <f>IFERROR(IFS(E130='BBDD R'!$F$2,'BBDD R'!$L$2,E130='BBDD R'!$F$3,'BBDD R'!$L$3,E130='BBDD R'!$F$4,'BBDD R'!$L$4,E130='BBDD R'!$F$5,'BBDD R'!$L$5,E130='BBDD R'!$F$6,'BBDD R'!$L$6,E130='BBDD R'!$F$7,'BBDD R'!$L$7),"")</f>
        <v/>
      </c>
      <c r="T130" s="944" t="str">
        <f>IFERROR(IFS(E130='BBDD R'!$F$2,'BBDD R'!$M$2,E130='BBDD R'!$F$3,'BBDD R'!$M$3,E130='BBDD R'!$F$4,'BBDD R'!$M$4,E130='BBDD R'!$F$5,'BBDD R'!$M$5,E130='BBDD R'!$F$6,'BBDD R'!$M$6,E130='BBDD R'!$F$7,'BBDD R'!$M$7),"")</f>
        <v/>
      </c>
      <c r="U130" s="944" t="str">
        <f>IFERROR(IFS(E130='BBDD R'!$F$2,'BBDD R'!$N$2,E130='BBDD R'!$F$3,'BBDD R'!$N$3,E130='BBDD R'!$F$4,'BBDD R'!$N$4,E130='BBDD R'!$F$5,'BBDD R'!$N$5,E130='BBDD R'!$F$6,'BBDD R'!$N$6,E130='BBDD R'!$F$7,'BBDD R'!$N$7),"")</f>
        <v/>
      </c>
      <c r="V130" s="944" t="str">
        <f>IFERROR(IFS(E130='BBDD R'!$F$2,'BBDD R'!$O$2,E130='BBDD R'!$F$3,'BBDD R'!$O$3,E130='BBDD R'!$F$4,'BBDD R'!$O$4,E130='BBDD R'!$F$5,'BBDD R'!$O$5,E130='BBDD R'!$F$6,'BBDD R'!$O$6,E130='BBDD R'!$F$7,'BBDD R'!$O$7),"")</f>
        <v/>
      </c>
      <c r="W130" s="946" t="str">
        <f>IFERROR(IFS(E130='BBDD R'!$F$2,'BBDD R'!$P$2,E130='BBDD R'!$F$3,'BBDD R'!$P$3,E130='BBDD R'!$F$4,'BBDD R'!$P$4,E130='BBDD R'!$F$5,'BBDD R'!$P$5,E130='BBDD R'!$F$6,'BBDD R'!$P$6,E130='BBDD R'!$F$7,'BBDD R'!$P$7),"")</f>
        <v/>
      </c>
      <c r="X130" s="944" t="str">
        <f>IFERROR(IFS(E130='BBDD R'!$F$2,'BBDD R'!$Q$2,E130='BBDD R'!$F$3,'BBDD R'!$Q$3,E130='BBDD R'!$F$4,'BBDD R'!$Q$4,E130='BBDD R'!$F$5,'BBDD R'!$Q$5,E130='BBDD R'!$F$6,'BBDD R'!$Q$6,E130='BBDD R'!$F$7,'BBDD R'!$Q$7),"")</f>
        <v/>
      </c>
      <c r="Y130" s="944" t="str">
        <f>IFERROR(IFS(E130='BBDD R'!$F$2,'BBDD R'!$R$2,E130='BBDD R'!$F$3,'BBDD R'!$R$3,E130='BBDD R'!$F$4,'BBDD R'!$R$4,E130='BBDD R'!$F$5,'BBDD R'!$R$5,E130='BBDD R'!$F$6,'BBDD R'!$R$6,E130='BBDD R'!$F$7,'BBDD R'!$R$7),"")</f>
        <v/>
      </c>
      <c r="Z130" s="944" t="str">
        <f t="array" ref="Z130">IFERROR(ifs(AND(M130="Gasolina",O130="Vehículo Liviano (Sedán, Compacto)"),1
,AND(M130="Gasolina",O130="Vehículo Liviano (SUV, Jeep, Station Wagon)"),2
,AND(M130="Gasolina",O130="Utilitario, Furgón"),3
,AND(M130="Gasolina",O130="Camioneta 4x2"),4
,AND(M130="Gasolina",O130="Camioneta 4x4"),5
,AND(M130="Gasolina",O130="Camión liviano (hasta 3.5 ton)"),6
,AND(M130="Gasolina",O130="Camión mediano"),7
,AND(M130="Gasolina",O130="Camión pesado"),8
,AND(M130="Gasolina",O130="Maquinaria"),9
,AND(M130="Gasolina",O130="Otro (especifique): "),10
,AND(M130="Diesel",O130="Vehículo Liviano (Sedán, Compacto)"),11
,AND(M130="Diesel",O130="Vehículo Liviano (SUV, Jeep, Station Wagon)"),12
,AND(M130="Diesel",O130="Utilitario, Furgón"),13
,AND(M130="Diesel",O130="Camioneta 4x2"),14
,AND(M130="Diesel",O130="Camioneta 4x4"),15
,AND(M130="Diesel",O130="Camión liviano (hasta 3.5 ton)"),16
,AND(M130="Diesel",O130="Camión mediano"),17
,AND(M130="Diesel",O130="Camión pesado"),18
,AND(M130="Diesel",O130="Maquinaria"),19
,AND(M130="Diesel",O130="Otro (especifique): "),20
,O130="Selecciona...",21),"")</f>
        <v/>
      </c>
      <c r="AA130" s="947" t="str">
        <f>IFERROR((ifs(Z130=1,Data!$D$100,Z130=2,Data!$D$101,Z130=3,Data!$D$102,Z130=4,Data!$D$103,Z130=5,Data!$D$104,Z130=6,Data!$D$105,Z130=7,Data!$D$106,Z130=8,Data!$D$107,Z130=9,Data!$D$108,Z130=10,Data!$D$109,Z130=11,Data!$D$110,Z130=12,Data!$D$111,Z130=13,Data!$D$112,Z130=14,Data!$D$113,Z130=15,Data!$D$114,Z130=16,Data!$D$115,Z130=17,Data!$D$116,Z130=18,Data!$D$117,Z130=19,Data!$D$118,Z130=20,Data!$D$119,Z130=21,Data!$D$120,Z130=0,Data!$D$121))*K130,"")</f>
        <v/>
      </c>
      <c r="AB130" s="947" t="str">
        <f>IFERROR((ifs(Z130=1,Data!$E$100,Z130=2,Data!$E$101,Z130=3,Data!$E$102,Z130=4,Data!$E$103,Z130=5,Data!$E$104,Z130=6,Data!$E$105,Z130=7,Data!$E$106,Z130=8,Data!$E$107,Z130=9,Data!$E$108,Z130=10,Data!$E$109,Z130=11,Data!$E$110,Z130=12,Data!$E$111,Z130=13,Data!$E$112,Z130=14,Data!$E$113,Z130=15,Data!$E$114,Z130=16,Data!$E$115,Z130=17,Data!$E$116,Z130=18,Data!$E$117,Z130=19,Data!$E$118,Z130=20,Data!$E$119,Z130=21,Data!$E$120,Z130=0,Data!$E$121))*K130/1000,"")</f>
        <v/>
      </c>
      <c r="AC130" s="948" t="str">
        <f>IFERROR((ifs(
Z130=1,Data!$G$100,
Z130=2,Data!$G$101,
Z130=3,Data!$G$102,
Z130=4,Data!$G$103,
Z130=5,Data!$G$104,
Z130=6,Data!$G$105,
Z130=7,Data!$G$106,
Z130=8,Data!$G$107,
Z130=9,Data!$G$108,
Z130=10,Data!G$109,
Z130=11,Data!G$110,
Z130=12,Data!G$111,
Z130=13,Data!$G$112,
Z130=14,Data!$G$113,
Z130=15,Data!$G$114,
Z130=16,Data!$G$115,
Z130=17,Data!$G$116,
Z130=18,Data!$G$117,
Z130=19,Data!$G$118,
Z130=20,Data!$G$119,
Z130=21,Data!$G$120,
Z130=0,Data!$G$121))
*K130/1000,"")</f>
        <v/>
      </c>
      <c r="AD130" s="949" t="str">
        <f>IFERROR((ifs(
Z130=1,Data!$H$100,
Z130=2,Data!$H$101,
Z130=3,Data!$H$102,
Z130=4,Data!$H$103,
Z130=5,Data!$H$104,
Z130=6,Data!$H$105,
Z130=7,Data!$H$106,
Z130=8,Data!$H$107,
Z130=9,Data!$H$108,
Z130=10,Data!H$109,
Z130=11,Data!H$110,
Z130=12,Data!H$111,
Z130=13,Data!$H$112,
Z130=14,Data!$H$113,
Z130=15,Data!$H$114,
Z130=16,Data!$H$115,
Z130=17,Data!$H$116,
Z130=18,Data!$H$117,
Z130=19,Data!$H$118,
Z130=20,Data!$H$119,
Z130=21,Data!$H$120,
Z130=0,Data!$H$121))*K130/1000,"")</f>
        <v/>
      </c>
      <c r="AE130" s="948" t="str">
        <f>IFERROR((ifs(
Z130=1,Data!$I$100,
Z130=2,Data!$I$101,
Z130=3,Data!$I$102,
Z130=4,Data!$I$103,
Z130=5,Data!$I$104,
Z130=6,Data!$I$105,
Z130=7,Data!$I$106,
Z130=8,Data!$I$107,
Z130=9,Data!$I$108,
Z130=10,Data!I$109,
Z130=11,Data!I$110,
Z130=12,Data!I$111,
Z130=13,Data!$I$112,
Z130=14,Data!$I$113,
Z130=15,Data!$I$114,
Z130=16,Data!$I$115,
Z130=17,Data!$I$116,
Z130=18,Data!$I$117,
Z130=19,Data!$I$118,
Z130=20,Data!$I$119,
Z130=21,Data!$I$120,
Z130=0,Data!$I$121)*K130/1000),"")</f>
        <v/>
      </c>
      <c r="AF130" s="947" t="str">
        <f>IFERROR((ifs(
Z130=1,Data!$J$100,
Z130=2,Data!$J$101,
Z130=3,Data!$J$102,
Z130=4,Data!$J$103,
Z130=5,Data!$J$104,
Z130=6,Data!$J$105,
Z130=7,Data!$J$106,
Z130=8,Data!$J$107,
Z130=9,Data!$J$108,
Z130=10,Data!J$109,
Z130=11,Data!J$110,
Z130=12,Data!J$111,
Z130=13,Data!J$112,
Z130=14,Data!$J$113,
Z130=15,Data!$J$114,
Z130=16,Data!$J$115,
Z130=17,Data!$J$116,
Z130=18,Data!$J$117,
Z130=19,Data!$J$118,
Z130=20,Data!$J$119,
Z130=21,Data!$J$120,
Z130=0,Data!$J$121)*K130),"")</f>
        <v/>
      </c>
      <c r="AG130" s="947" t="str">
        <f>IFERROR((ifs(
Z130=1,Data!$K$100,
Z130=2,Data!$K$101,
Z130=3,Data!$K$102,
Z130=4,Data!$K$103,
Z130=5,Data!$K$104,
Z130=6,Data!$K$105,
Z130=7,Data!$K$106,
Z130=8,Data!$K$107,
Z130=9,Data!$K$108,
Z130=10,Data!K$109,
Z130=11,Data!K$110,
Z130=12,Data!K$111,
Z130=13,Data!$K$112,
Z130=14,Data!$K$113,
Z130=15,Data!$K$114,
Z130=16,Data!$K$115,
Z130=17,Data!$K$116,
Z130=18,Data!$K$117,
Z130=19,Data!$K$118,
Z130=20,Data!$K$119,
Z130=21,Data!$K$120,
Z130=0,Data!$K$121)*K130),"")</f>
        <v/>
      </c>
      <c r="AH130" s="947" t="str">
        <f>IFERROR((ifs(
Z130=1,Data!$L$100,
Z130=2,Data!$L$101,
Z130=3,Data!$L$102,
Z130=4,Data!$L$103,
Z130=5,Data!$L$104,
Z130=6,Data!$L$105,
Z130=7,Data!$L$106,
Z130=8,Data!$L$107,
Z130=9,Data!$L$108,
Z130=10,Data!L$109,
Z130=11,Data!L$110,
Z130=12,Data!L$111,
Z130=13,Data!$L$112,
Z130=14,Data!$L$113,
Z130=15,Data!$L$114,
Z130=16,Data!$L$115,
Z130=17,Data!$L$116,
Z130=18,Data!$L$117,
Z130=19,Data!$L$118,
Z130=20,Data!$L$119,
Z130=21,Data!$L$120,
Z130=0,Data!$L$121)*K130),"")</f>
        <v/>
      </c>
      <c r="AI130" s="950" t="str">
        <f>'Registro Veh'!J142</f>
        <v/>
      </c>
      <c r="AJ130" s="950" t="str">
        <f>'Registro Veh'!M142</f>
        <v/>
      </c>
      <c r="AK130" s="951"/>
      <c r="AL130" s="951"/>
      <c r="AM130" s="951"/>
      <c r="AN130" s="951"/>
    </row>
    <row r="131">
      <c r="A131" s="941" t="str">
        <f>'Registro Veh'!B142</f>
        <v/>
      </c>
      <c r="B131" s="941" t="str">
        <f>Equipo!$F$2</f>
        <v>4.0</v>
      </c>
      <c r="C131" s="941" t="str">
        <f>Equipo!$E$14</f>
        <v/>
      </c>
      <c r="D131" s="941" t="str">
        <f>Equipo!$E$10</f>
        <v/>
      </c>
      <c r="E131" s="941" t="str">
        <f>'Registro Veh'!C142</f>
        <v/>
      </c>
      <c r="F131" s="941" t="str">
        <f>'Registro Veh'!D142</f>
        <v/>
      </c>
      <c r="G131" s="941" t="str">
        <f>'Registro Veh'!E142</f>
        <v/>
      </c>
      <c r="H131" s="941" t="str">
        <f>'Registro Veh'!F142</f>
        <v/>
      </c>
      <c r="I131" s="942" t="str">
        <f>'Registro Veh'!G142</f>
        <v/>
      </c>
      <c r="J131" s="942" t="str">
        <f>'Registro Veh'!I142</f>
        <v/>
      </c>
      <c r="K131" s="942" t="str">
        <f>'Registro Veh'!K142</f>
        <v/>
      </c>
      <c r="L131" s="942" t="str">
        <f>'Registro Veh'!L142</f>
        <v/>
      </c>
      <c r="M131" s="942" t="str">
        <f>'Registro Veh'!N142</f>
        <v/>
      </c>
      <c r="N131" s="943" t="str">
        <f>IFERROR(IFS(E131='BBDD R'!$F$2,'BBDD R'!$G$2,E131='BBDD R'!$F$3,'BBDD R'!$G$3,E131='BBDD R'!$F$4,'BBDD R'!$G$4,E131='BBDD R'!$F$5,'BBDD R'!$G$5,E131='BBDD R'!$F$6,'BBDD R'!$G$6,E131='BBDD R'!$F$7,'BBDD R'!$G$7),"")</f>
        <v/>
      </c>
      <c r="O131" s="943" t="str">
        <f>IFERROR(IFS(E131='BBDD R'!$F$2,'BBDD R'!$H$2,E131='BBDD R'!$F$3,'BBDD R'!$H$3,E131='BBDD R'!$F$4,'BBDD R'!$H$4,E131='BBDD R'!$F$5,'BBDD R'!$H$5,E131='BBDD R'!$F$6,'BBDD R'!$H$6,E131='BBDD R'!$F$7,'BBDD R'!$H$7),"")</f>
        <v/>
      </c>
      <c r="P131" s="944" t="str">
        <f>IFERROR(IFS(E131='BBDD R'!$F$2,'BBDD R'!$I$2,E131='BBDD R'!$F$3,'BBDD R'!$I$3,E131='BBDD R'!$F$4,'BBDD R'!$I$4,E131='BBDD R'!$F$5,'BBDD R'!$I$5,E131='BBDD R'!$F$6,'BBDD R'!$I$6,E131='BBDD R'!$F$7,'BBDD R'!$I$7),"")</f>
        <v/>
      </c>
      <c r="Q131" s="945" t="str">
        <f>IFERROR(IFS(E131='BBDD R'!$F$2,'BBDD R'!$J$2,E131='BBDD R'!$F$3,'BBDD R'!$J$3,E131='BBDD R'!$F$4,'BBDD R'!$J$4,E131='BBDD R'!$F$5,'BBDD R'!$J$5,E131='BBDD R'!$F$6,'BBDD R'!$J$6,E131='BBDD R'!$F$7,'BBDD R'!$J$7))</f>
        <v/>
      </c>
      <c r="R131" s="945" t="str">
        <f>IFERROR(IFS(E131='BBDD R'!$F$2,'BBDD R'!$K$2,E131='BBDD R'!$F$3,'BBDD R'!$K$3,E131='BBDD R'!$F$4,'BBDD R'!$K$4,E131='BBDD R'!$F$5,'BBDD R'!$K$5,E131='BBDD R'!$F$6,'BBDD R'!$K$6,E131='BBDD R'!$F$7,'BBDD R'!$K$7),"")</f>
        <v/>
      </c>
      <c r="S131" s="944" t="str">
        <f>IFERROR(IFS(E131='BBDD R'!$F$2,'BBDD R'!$L$2,E131='BBDD R'!$F$3,'BBDD R'!$L$3,E131='BBDD R'!$F$4,'BBDD R'!$L$4,E131='BBDD R'!$F$5,'BBDD R'!$L$5,E131='BBDD R'!$F$6,'BBDD R'!$L$6,E131='BBDD R'!$F$7,'BBDD R'!$L$7),"")</f>
        <v/>
      </c>
      <c r="T131" s="944" t="str">
        <f>IFERROR(IFS(E131='BBDD R'!$F$2,'BBDD R'!$M$2,E131='BBDD R'!$F$3,'BBDD R'!$M$3,E131='BBDD R'!$F$4,'BBDD R'!$M$4,E131='BBDD R'!$F$5,'BBDD R'!$M$5,E131='BBDD R'!$F$6,'BBDD R'!$M$6,E131='BBDD R'!$F$7,'BBDD R'!$M$7),"")</f>
        <v/>
      </c>
      <c r="U131" s="944" t="str">
        <f>IFERROR(IFS(E131='BBDD R'!$F$2,'BBDD R'!$N$2,E131='BBDD R'!$F$3,'BBDD R'!$N$3,E131='BBDD R'!$F$4,'BBDD R'!$N$4,E131='BBDD R'!$F$5,'BBDD R'!$N$5,E131='BBDD R'!$F$6,'BBDD R'!$N$6,E131='BBDD R'!$F$7,'BBDD R'!$N$7),"")</f>
        <v/>
      </c>
      <c r="V131" s="944" t="str">
        <f>IFERROR(IFS(E131='BBDD R'!$F$2,'BBDD R'!$O$2,E131='BBDD R'!$F$3,'BBDD R'!$O$3,E131='BBDD R'!$F$4,'BBDD R'!$O$4,E131='BBDD R'!$F$5,'BBDD R'!$O$5,E131='BBDD R'!$F$6,'BBDD R'!$O$6,E131='BBDD R'!$F$7,'BBDD R'!$O$7),"")</f>
        <v/>
      </c>
      <c r="W131" s="946" t="str">
        <f>IFERROR(IFS(E131='BBDD R'!$F$2,'BBDD R'!$P$2,E131='BBDD R'!$F$3,'BBDD R'!$P$3,E131='BBDD R'!$F$4,'BBDD R'!$P$4,E131='BBDD R'!$F$5,'BBDD R'!$P$5,E131='BBDD R'!$F$6,'BBDD R'!$P$6,E131='BBDD R'!$F$7,'BBDD R'!$P$7),"")</f>
        <v/>
      </c>
      <c r="X131" s="944" t="str">
        <f>IFERROR(IFS(E131='BBDD R'!$F$2,'BBDD R'!$Q$2,E131='BBDD R'!$F$3,'BBDD R'!$Q$3,E131='BBDD R'!$F$4,'BBDD R'!$Q$4,E131='BBDD R'!$F$5,'BBDD R'!$Q$5,E131='BBDD R'!$F$6,'BBDD R'!$Q$6,E131='BBDD R'!$F$7,'BBDD R'!$Q$7),"")</f>
        <v/>
      </c>
      <c r="Y131" s="944" t="str">
        <f>IFERROR(IFS(E131='BBDD R'!$F$2,'BBDD R'!$R$2,E131='BBDD R'!$F$3,'BBDD R'!$R$3,E131='BBDD R'!$F$4,'BBDD R'!$R$4,E131='BBDD R'!$F$5,'BBDD R'!$R$5,E131='BBDD R'!$F$6,'BBDD R'!$R$6,E131='BBDD R'!$F$7,'BBDD R'!$R$7),"")</f>
        <v/>
      </c>
      <c r="Z131" s="944" t="str">
        <f t="array" ref="Z131">IFERROR(ifs(AND(M131="Gasolina",O131="Vehículo Liviano (Sedán, Compacto)"),1
,AND(M131="Gasolina",O131="Vehículo Liviano (SUV, Jeep, Station Wagon)"),2
,AND(M131="Gasolina",O131="Utilitario, Furgón"),3
,AND(M131="Gasolina",O131="Camioneta 4x2"),4
,AND(M131="Gasolina",O131="Camioneta 4x4"),5
,AND(M131="Gasolina",O131="Camión liviano (hasta 3.5 ton)"),6
,AND(M131="Gasolina",O131="Camión mediano"),7
,AND(M131="Gasolina",O131="Camión pesado"),8
,AND(M131="Gasolina",O131="Maquinaria"),9
,AND(M131="Gasolina",O131="Otro (especifique): "),10
,AND(M131="Diesel",O131="Vehículo Liviano (Sedán, Compacto)"),11
,AND(M131="Diesel",O131="Vehículo Liviano (SUV, Jeep, Station Wagon)"),12
,AND(M131="Diesel",O131="Utilitario, Furgón"),13
,AND(M131="Diesel",O131="Camioneta 4x2"),14
,AND(M131="Diesel",O131="Camioneta 4x4"),15
,AND(M131="Diesel",O131="Camión liviano (hasta 3.5 ton)"),16
,AND(M131="Diesel",O131="Camión mediano"),17
,AND(M131="Diesel",O131="Camión pesado"),18
,AND(M131="Diesel",O131="Maquinaria"),19
,AND(M131="Diesel",O131="Otro (especifique): "),20
,O131="Selecciona...",21),"")</f>
        <v/>
      </c>
      <c r="AA131" s="947" t="str">
        <f>IFERROR((ifs(Z131=1,Data!$D$100,Z131=2,Data!$D$101,Z131=3,Data!$D$102,Z131=4,Data!$D$103,Z131=5,Data!$D$104,Z131=6,Data!$D$105,Z131=7,Data!$D$106,Z131=8,Data!$D$107,Z131=9,Data!$D$108,Z131=10,Data!$D$109,Z131=11,Data!$D$110,Z131=12,Data!$D$111,Z131=13,Data!$D$112,Z131=14,Data!$D$113,Z131=15,Data!$D$114,Z131=16,Data!$D$115,Z131=17,Data!$D$116,Z131=18,Data!$D$117,Z131=19,Data!$D$118,Z131=20,Data!$D$119,Z131=21,Data!$D$120,Z131=0,Data!$D$121))*K131,"")</f>
        <v/>
      </c>
      <c r="AB131" s="947" t="str">
        <f>IFERROR((ifs(Z131=1,Data!$E$100,Z131=2,Data!$E$101,Z131=3,Data!$E$102,Z131=4,Data!$E$103,Z131=5,Data!$E$104,Z131=6,Data!$E$105,Z131=7,Data!$E$106,Z131=8,Data!$E$107,Z131=9,Data!$E$108,Z131=10,Data!$E$109,Z131=11,Data!$E$110,Z131=12,Data!$E$111,Z131=13,Data!$E$112,Z131=14,Data!$E$113,Z131=15,Data!$E$114,Z131=16,Data!$E$115,Z131=17,Data!$E$116,Z131=18,Data!$E$117,Z131=19,Data!$E$118,Z131=20,Data!$E$119,Z131=21,Data!$E$120,Z131=0,Data!$E$121))*K131/1000,"")</f>
        <v/>
      </c>
      <c r="AC131" s="948" t="str">
        <f>IFERROR((ifs(
Z131=1,Data!$G$100,
Z131=2,Data!$G$101,
Z131=3,Data!$G$102,
Z131=4,Data!$G$103,
Z131=5,Data!$G$104,
Z131=6,Data!$G$105,
Z131=7,Data!$G$106,
Z131=8,Data!$G$107,
Z131=9,Data!$G$108,
Z131=10,Data!G$109,
Z131=11,Data!G$110,
Z131=12,Data!G$111,
Z131=13,Data!$G$112,
Z131=14,Data!$G$113,
Z131=15,Data!$G$114,
Z131=16,Data!$G$115,
Z131=17,Data!$G$116,
Z131=18,Data!$G$117,
Z131=19,Data!$G$118,
Z131=20,Data!$G$119,
Z131=21,Data!$G$120,
Z131=0,Data!$G$121))
*K131/1000,"")</f>
        <v/>
      </c>
      <c r="AD131" s="949" t="str">
        <f>IFERROR((ifs(
Z131=1,Data!$H$100,
Z131=2,Data!$H$101,
Z131=3,Data!$H$102,
Z131=4,Data!$H$103,
Z131=5,Data!$H$104,
Z131=6,Data!$H$105,
Z131=7,Data!$H$106,
Z131=8,Data!$H$107,
Z131=9,Data!$H$108,
Z131=10,Data!H$109,
Z131=11,Data!H$110,
Z131=12,Data!H$111,
Z131=13,Data!$H$112,
Z131=14,Data!$H$113,
Z131=15,Data!$H$114,
Z131=16,Data!$H$115,
Z131=17,Data!$H$116,
Z131=18,Data!$H$117,
Z131=19,Data!$H$118,
Z131=20,Data!$H$119,
Z131=21,Data!$H$120,
Z131=0,Data!$H$121))*K131/1000,"")</f>
        <v/>
      </c>
      <c r="AE131" s="948" t="str">
        <f>IFERROR((ifs(
Z131=1,Data!$I$100,
Z131=2,Data!$I$101,
Z131=3,Data!$I$102,
Z131=4,Data!$I$103,
Z131=5,Data!$I$104,
Z131=6,Data!$I$105,
Z131=7,Data!$I$106,
Z131=8,Data!$I$107,
Z131=9,Data!$I$108,
Z131=10,Data!I$109,
Z131=11,Data!I$110,
Z131=12,Data!I$111,
Z131=13,Data!$I$112,
Z131=14,Data!$I$113,
Z131=15,Data!$I$114,
Z131=16,Data!$I$115,
Z131=17,Data!$I$116,
Z131=18,Data!$I$117,
Z131=19,Data!$I$118,
Z131=20,Data!$I$119,
Z131=21,Data!$I$120,
Z131=0,Data!$I$121)*K131/1000),"")</f>
        <v/>
      </c>
      <c r="AF131" s="947" t="str">
        <f>IFERROR((ifs(
Z131=1,Data!$J$100,
Z131=2,Data!$J$101,
Z131=3,Data!$J$102,
Z131=4,Data!$J$103,
Z131=5,Data!$J$104,
Z131=6,Data!$J$105,
Z131=7,Data!$J$106,
Z131=8,Data!$J$107,
Z131=9,Data!$J$108,
Z131=10,Data!J$109,
Z131=11,Data!J$110,
Z131=12,Data!J$111,
Z131=13,Data!J$112,
Z131=14,Data!$J$113,
Z131=15,Data!$J$114,
Z131=16,Data!$J$115,
Z131=17,Data!$J$116,
Z131=18,Data!$J$117,
Z131=19,Data!$J$118,
Z131=20,Data!$J$119,
Z131=21,Data!$J$120,
Z131=0,Data!$J$121)*K131),"")</f>
        <v/>
      </c>
      <c r="AG131" s="947" t="str">
        <f>IFERROR((ifs(
Z131=1,Data!$K$100,
Z131=2,Data!$K$101,
Z131=3,Data!$K$102,
Z131=4,Data!$K$103,
Z131=5,Data!$K$104,
Z131=6,Data!$K$105,
Z131=7,Data!$K$106,
Z131=8,Data!$K$107,
Z131=9,Data!$K$108,
Z131=10,Data!K$109,
Z131=11,Data!K$110,
Z131=12,Data!K$111,
Z131=13,Data!$K$112,
Z131=14,Data!$K$113,
Z131=15,Data!$K$114,
Z131=16,Data!$K$115,
Z131=17,Data!$K$116,
Z131=18,Data!$K$117,
Z131=19,Data!$K$118,
Z131=20,Data!$K$119,
Z131=21,Data!$K$120,
Z131=0,Data!$K$121)*K131),"")</f>
        <v/>
      </c>
      <c r="AH131" s="947" t="str">
        <f>IFERROR((ifs(
Z131=1,Data!$L$100,
Z131=2,Data!$L$101,
Z131=3,Data!$L$102,
Z131=4,Data!$L$103,
Z131=5,Data!$L$104,
Z131=6,Data!$L$105,
Z131=7,Data!$L$106,
Z131=8,Data!$L$107,
Z131=9,Data!$L$108,
Z131=10,Data!L$109,
Z131=11,Data!L$110,
Z131=12,Data!L$111,
Z131=13,Data!$L$112,
Z131=14,Data!$L$113,
Z131=15,Data!$L$114,
Z131=16,Data!$L$115,
Z131=17,Data!$L$116,
Z131=18,Data!$L$117,
Z131=19,Data!$L$118,
Z131=20,Data!$L$119,
Z131=21,Data!$L$120,
Z131=0,Data!$L$121)*K131),"")</f>
        <v/>
      </c>
      <c r="AI131" s="950" t="str">
        <f>'Registro Veh'!J143</f>
        <v/>
      </c>
      <c r="AJ131" s="950" t="str">
        <f>'Registro Veh'!M143</f>
        <v/>
      </c>
      <c r="AK131" s="951"/>
      <c r="AL131" s="951"/>
      <c r="AM131" s="951"/>
      <c r="AN131" s="951"/>
    </row>
    <row r="132">
      <c r="A132" s="941" t="str">
        <f>'Registro Veh'!B143</f>
        <v/>
      </c>
      <c r="B132" s="941" t="str">
        <f>Equipo!$F$2</f>
        <v>4.0</v>
      </c>
      <c r="C132" s="941" t="str">
        <f>Equipo!$E$14</f>
        <v/>
      </c>
      <c r="D132" s="941" t="str">
        <f>Equipo!$E$10</f>
        <v/>
      </c>
      <c r="E132" s="941" t="str">
        <f>'Registro Veh'!C143</f>
        <v/>
      </c>
      <c r="F132" s="941" t="str">
        <f>'Registro Veh'!D143</f>
        <v/>
      </c>
      <c r="G132" s="941" t="str">
        <f>'Registro Veh'!E143</f>
        <v/>
      </c>
      <c r="H132" s="941" t="str">
        <f>'Registro Veh'!F143</f>
        <v/>
      </c>
      <c r="I132" s="942" t="str">
        <f>'Registro Veh'!G143</f>
        <v/>
      </c>
      <c r="J132" s="942" t="str">
        <f>'Registro Veh'!I143</f>
        <v/>
      </c>
      <c r="K132" s="942" t="str">
        <f>'Registro Veh'!K143</f>
        <v/>
      </c>
      <c r="L132" s="942" t="str">
        <f>'Registro Veh'!L143</f>
        <v/>
      </c>
      <c r="M132" s="942" t="str">
        <f>'Registro Veh'!N143</f>
        <v/>
      </c>
      <c r="N132" s="943" t="str">
        <f>IFERROR(IFS(E132='BBDD R'!$F$2,'BBDD R'!$G$2,E132='BBDD R'!$F$3,'BBDD R'!$G$3,E132='BBDD R'!$F$4,'BBDD R'!$G$4,E132='BBDD R'!$F$5,'BBDD R'!$G$5,E132='BBDD R'!$F$6,'BBDD R'!$G$6,E132='BBDD R'!$F$7,'BBDD R'!$G$7),"")</f>
        <v/>
      </c>
      <c r="O132" s="943" t="str">
        <f>IFERROR(IFS(E132='BBDD R'!$F$2,'BBDD R'!$H$2,E132='BBDD R'!$F$3,'BBDD R'!$H$3,E132='BBDD R'!$F$4,'BBDD R'!$H$4,E132='BBDD R'!$F$5,'BBDD R'!$H$5,E132='BBDD R'!$F$6,'BBDD R'!$H$6,E132='BBDD R'!$F$7,'BBDD R'!$H$7),"")</f>
        <v/>
      </c>
      <c r="P132" s="944" t="str">
        <f>IFERROR(IFS(E132='BBDD R'!$F$2,'BBDD R'!$I$2,E132='BBDD R'!$F$3,'BBDD R'!$I$3,E132='BBDD R'!$F$4,'BBDD R'!$I$4,E132='BBDD R'!$F$5,'BBDD R'!$I$5,E132='BBDD R'!$F$6,'BBDD R'!$I$6,E132='BBDD R'!$F$7,'BBDD R'!$I$7),"")</f>
        <v/>
      </c>
      <c r="Q132" s="945" t="str">
        <f>IFERROR(IFS(E132='BBDD R'!$F$2,'BBDD R'!$J$2,E132='BBDD R'!$F$3,'BBDD R'!$J$3,E132='BBDD R'!$F$4,'BBDD R'!$J$4,E132='BBDD R'!$F$5,'BBDD R'!$J$5,E132='BBDD R'!$F$6,'BBDD R'!$J$6,E132='BBDD R'!$F$7,'BBDD R'!$J$7))</f>
        <v/>
      </c>
      <c r="R132" s="945" t="str">
        <f>IFERROR(IFS(E132='BBDD R'!$F$2,'BBDD R'!$K$2,E132='BBDD R'!$F$3,'BBDD R'!$K$3,E132='BBDD R'!$F$4,'BBDD R'!$K$4,E132='BBDD R'!$F$5,'BBDD R'!$K$5,E132='BBDD R'!$F$6,'BBDD R'!$K$6,E132='BBDD R'!$F$7,'BBDD R'!$K$7),"")</f>
        <v/>
      </c>
      <c r="S132" s="944" t="str">
        <f>IFERROR(IFS(E132='BBDD R'!$F$2,'BBDD R'!$L$2,E132='BBDD R'!$F$3,'BBDD R'!$L$3,E132='BBDD R'!$F$4,'BBDD R'!$L$4,E132='BBDD R'!$F$5,'BBDD R'!$L$5,E132='BBDD R'!$F$6,'BBDD R'!$L$6,E132='BBDD R'!$F$7,'BBDD R'!$L$7),"")</f>
        <v/>
      </c>
      <c r="T132" s="944" t="str">
        <f>IFERROR(IFS(E132='BBDD R'!$F$2,'BBDD R'!$M$2,E132='BBDD R'!$F$3,'BBDD R'!$M$3,E132='BBDD R'!$F$4,'BBDD R'!$M$4,E132='BBDD R'!$F$5,'BBDD R'!$M$5,E132='BBDD R'!$F$6,'BBDD R'!$M$6,E132='BBDD R'!$F$7,'BBDD R'!$M$7),"")</f>
        <v/>
      </c>
      <c r="U132" s="944" t="str">
        <f>IFERROR(IFS(E132='BBDD R'!$F$2,'BBDD R'!$N$2,E132='BBDD R'!$F$3,'BBDD R'!$N$3,E132='BBDD R'!$F$4,'BBDD R'!$N$4,E132='BBDD R'!$F$5,'BBDD R'!$N$5,E132='BBDD R'!$F$6,'BBDD R'!$N$6,E132='BBDD R'!$F$7,'BBDD R'!$N$7),"")</f>
        <v/>
      </c>
      <c r="V132" s="944" t="str">
        <f>IFERROR(IFS(E132='BBDD R'!$F$2,'BBDD R'!$O$2,E132='BBDD R'!$F$3,'BBDD R'!$O$3,E132='BBDD R'!$F$4,'BBDD R'!$O$4,E132='BBDD R'!$F$5,'BBDD R'!$O$5,E132='BBDD R'!$F$6,'BBDD R'!$O$6,E132='BBDD R'!$F$7,'BBDD R'!$O$7),"")</f>
        <v/>
      </c>
      <c r="W132" s="946" t="str">
        <f>IFERROR(IFS(E132='BBDD R'!$F$2,'BBDD R'!$P$2,E132='BBDD R'!$F$3,'BBDD R'!$P$3,E132='BBDD R'!$F$4,'BBDD R'!$P$4,E132='BBDD R'!$F$5,'BBDD R'!$P$5,E132='BBDD R'!$F$6,'BBDD R'!$P$6,E132='BBDD R'!$F$7,'BBDD R'!$P$7),"")</f>
        <v/>
      </c>
      <c r="X132" s="944" t="str">
        <f>IFERROR(IFS(E132='BBDD R'!$F$2,'BBDD R'!$Q$2,E132='BBDD R'!$F$3,'BBDD R'!$Q$3,E132='BBDD R'!$F$4,'BBDD R'!$Q$4,E132='BBDD R'!$F$5,'BBDD R'!$Q$5,E132='BBDD R'!$F$6,'BBDD R'!$Q$6,E132='BBDD R'!$F$7,'BBDD R'!$Q$7),"")</f>
        <v/>
      </c>
      <c r="Y132" s="944" t="str">
        <f>IFERROR(IFS(E132='BBDD R'!$F$2,'BBDD R'!$R$2,E132='BBDD R'!$F$3,'BBDD R'!$R$3,E132='BBDD R'!$F$4,'BBDD R'!$R$4,E132='BBDD R'!$F$5,'BBDD R'!$R$5,E132='BBDD R'!$F$6,'BBDD R'!$R$6,E132='BBDD R'!$F$7,'BBDD R'!$R$7),"")</f>
        <v/>
      </c>
      <c r="Z132" s="944" t="str">
        <f t="array" ref="Z132">IFERROR(ifs(AND(M132="Gasolina",O132="Vehículo Liviano (Sedán, Compacto)"),1
,AND(M132="Gasolina",O132="Vehículo Liviano (SUV, Jeep, Station Wagon)"),2
,AND(M132="Gasolina",O132="Utilitario, Furgón"),3
,AND(M132="Gasolina",O132="Camioneta 4x2"),4
,AND(M132="Gasolina",O132="Camioneta 4x4"),5
,AND(M132="Gasolina",O132="Camión liviano (hasta 3.5 ton)"),6
,AND(M132="Gasolina",O132="Camión mediano"),7
,AND(M132="Gasolina",O132="Camión pesado"),8
,AND(M132="Gasolina",O132="Maquinaria"),9
,AND(M132="Gasolina",O132="Otro (especifique): "),10
,AND(M132="Diesel",O132="Vehículo Liviano (Sedán, Compacto)"),11
,AND(M132="Diesel",O132="Vehículo Liviano (SUV, Jeep, Station Wagon)"),12
,AND(M132="Diesel",O132="Utilitario, Furgón"),13
,AND(M132="Diesel",O132="Camioneta 4x2"),14
,AND(M132="Diesel",O132="Camioneta 4x4"),15
,AND(M132="Diesel",O132="Camión liviano (hasta 3.5 ton)"),16
,AND(M132="Diesel",O132="Camión mediano"),17
,AND(M132="Diesel",O132="Camión pesado"),18
,AND(M132="Diesel",O132="Maquinaria"),19
,AND(M132="Diesel",O132="Otro (especifique): "),20
,O132="Selecciona...",21),"")</f>
        <v/>
      </c>
      <c r="AA132" s="947" t="str">
        <f>IFERROR((ifs(Z132=1,Data!$D$100,Z132=2,Data!$D$101,Z132=3,Data!$D$102,Z132=4,Data!$D$103,Z132=5,Data!$D$104,Z132=6,Data!$D$105,Z132=7,Data!$D$106,Z132=8,Data!$D$107,Z132=9,Data!$D$108,Z132=10,Data!$D$109,Z132=11,Data!$D$110,Z132=12,Data!$D$111,Z132=13,Data!$D$112,Z132=14,Data!$D$113,Z132=15,Data!$D$114,Z132=16,Data!$D$115,Z132=17,Data!$D$116,Z132=18,Data!$D$117,Z132=19,Data!$D$118,Z132=20,Data!$D$119,Z132=21,Data!$D$120,Z132=0,Data!$D$121))*K132,"")</f>
        <v/>
      </c>
      <c r="AB132" s="947" t="str">
        <f>IFERROR((ifs(Z132=1,Data!$E$100,Z132=2,Data!$E$101,Z132=3,Data!$E$102,Z132=4,Data!$E$103,Z132=5,Data!$E$104,Z132=6,Data!$E$105,Z132=7,Data!$E$106,Z132=8,Data!$E$107,Z132=9,Data!$E$108,Z132=10,Data!$E$109,Z132=11,Data!$E$110,Z132=12,Data!$E$111,Z132=13,Data!$E$112,Z132=14,Data!$E$113,Z132=15,Data!$E$114,Z132=16,Data!$E$115,Z132=17,Data!$E$116,Z132=18,Data!$E$117,Z132=19,Data!$E$118,Z132=20,Data!$E$119,Z132=21,Data!$E$120,Z132=0,Data!$E$121))*K132/1000,"")</f>
        <v/>
      </c>
      <c r="AC132" s="948" t="str">
        <f>IFERROR((ifs(
Z132=1,Data!$G$100,
Z132=2,Data!$G$101,
Z132=3,Data!$G$102,
Z132=4,Data!$G$103,
Z132=5,Data!$G$104,
Z132=6,Data!$G$105,
Z132=7,Data!$G$106,
Z132=8,Data!$G$107,
Z132=9,Data!$G$108,
Z132=10,Data!G$109,
Z132=11,Data!G$110,
Z132=12,Data!G$111,
Z132=13,Data!$G$112,
Z132=14,Data!$G$113,
Z132=15,Data!$G$114,
Z132=16,Data!$G$115,
Z132=17,Data!$G$116,
Z132=18,Data!$G$117,
Z132=19,Data!$G$118,
Z132=20,Data!$G$119,
Z132=21,Data!$G$120,
Z132=0,Data!$G$121))
*K132/1000,"")</f>
        <v/>
      </c>
      <c r="AD132" s="949" t="str">
        <f>IFERROR((ifs(
Z132=1,Data!$H$100,
Z132=2,Data!$H$101,
Z132=3,Data!$H$102,
Z132=4,Data!$H$103,
Z132=5,Data!$H$104,
Z132=6,Data!$H$105,
Z132=7,Data!$H$106,
Z132=8,Data!$H$107,
Z132=9,Data!$H$108,
Z132=10,Data!H$109,
Z132=11,Data!H$110,
Z132=12,Data!H$111,
Z132=13,Data!$H$112,
Z132=14,Data!$H$113,
Z132=15,Data!$H$114,
Z132=16,Data!$H$115,
Z132=17,Data!$H$116,
Z132=18,Data!$H$117,
Z132=19,Data!$H$118,
Z132=20,Data!$H$119,
Z132=21,Data!$H$120,
Z132=0,Data!$H$121))*K132/1000,"")</f>
        <v/>
      </c>
      <c r="AE132" s="948" t="str">
        <f>IFERROR((ifs(
Z132=1,Data!$I$100,
Z132=2,Data!$I$101,
Z132=3,Data!$I$102,
Z132=4,Data!$I$103,
Z132=5,Data!$I$104,
Z132=6,Data!$I$105,
Z132=7,Data!$I$106,
Z132=8,Data!$I$107,
Z132=9,Data!$I$108,
Z132=10,Data!I$109,
Z132=11,Data!I$110,
Z132=12,Data!I$111,
Z132=13,Data!$I$112,
Z132=14,Data!$I$113,
Z132=15,Data!$I$114,
Z132=16,Data!$I$115,
Z132=17,Data!$I$116,
Z132=18,Data!$I$117,
Z132=19,Data!$I$118,
Z132=20,Data!$I$119,
Z132=21,Data!$I$120,
Z132=0,Data!$I$121)*K132/1000),"")</f>
        <v/>
      </c>
      <c r="AF132" s="947" t="str">
        <f>IFERROR((ifs(
Z132=1,Data!$J$100,
Z132=2,Data!$J$101,
Z132=3,Data!$J$102,
Z132=4,Data!$J$103,
Z132=5,Data!$J$104,
Z132=6,Data!$J$105,
Z132=7,Data!$J$106,
Z132=8,Data!$J$107,
Z132=9,Data!$J$108,
Z132=10,Data!J$109,
Z132=11,Data!J$110,
Z132=12,Data!J$111,
Z132=13,Data!J$112,
Z132=14,Data!$J$113,
Z132=15,Data!$J$114,
Z132=16,Data!$J$115,
Z132=17,Data!$J$116,
Z132=18,Data!$J$117,
Z132=19,Data!$J$118,
Z132=20,Data!$J$119,
Z132=21,Data!$J$120,
Z132=0,Data!$J$121)*K132),"")</f>
        <v/>
      </c>
      <c r="AG132" s="947" t="str">
        <f>IFERROR((ifs(
Z132=1,Data!$K$100,
Z132=2,Data!$K$101,
Z132=3,Data!$K$102,
Z132=4,Data!$K$103,
Z132=5,Data!$K$104,
Z132=6,Data!$K$105,
Z132=7,Data!$K$106,
Z132=8,Data!$K$107,
Z132=9,Data!$K$108,
Z132=10,Data!K$109,
Z132=11,Data!K$110,
Z132=12,Data!K$111,
Z132=13,Data!$K$112,
Z132=14,Data!$K$113,
Z132=15,Data!$K$114,
Z132=16,Data!$K$115,
Z132=17,Data!$K$116,
Z132=18,Data!$K$117,
Z132=19,Data!$K$118,
Z132=20,Data!$K$119,
Z132=21,Data!$K$120,
Z132=0,Data!$K$121)*K132),"")</f>
        <v/>
      </c>
      <c r="AH132" s="947" t="str">
        <f>IFERROR((ifs(
Z132=1,Data!$L$100,
Z132=2,Data!$L$101,
Z132=3,Data!$L$102,
Z132=4,Data!$L$103,
Z132=5,Data!$L$104,
Z132=6,Data!$L$105,
Z132=7,Data!$L$106,
Z132=8,Data!$L$107,
Z132=9,Data!$L$108,
Z132=10,Data!L$109,
Z132=11,Data!L$110,
Z132=12,Data!L$111,
Z132=13,Data!$L$112,
Z132=14,Data!$L$113,
Z132=15,Data!$L$114,
Z132=16,Data!$L$115,
Z132=17,Data!$L$116,
Z132=18,Data!$L$117,
Z132=19,Data!$L$118,
Z132=20,Data!$L$119,
Z132=21,Data!$L$120,
Z132=0,Data!$L$121)*K132),"")</f>
        <v/>
      </c>
      <c r="AI132" s="950" t="str">
        <f>'Registro Veh'!J144</f>
        <v/>
      </c>
      <c r="AJ132" s="950" t="str">
        <f>'Registro Veh'!M144</f>
        <v/>
      </c>
      <c r="AK132" s="951"/>
      <c r="AL132" s="951"/>
      <c r="AM132" s="951"/>
      <c r="AN132" s="951"/>
    </row>
    <row r="133">
      <c r="A133" s="941" t="str">
        <f>'Registro Veh'!B144</f>
        <v/>
      </c>
      <c r="B133" s="941" t="str">
        <f>Equipo!$F$2</f>
        <v>4.0</v>
      </c>
      <c r="C133" s="941" t="str">
        <f>Equipo!$E$14</f>
        <v/>
      </c>
      <c r="D133" s="941" t="str">
        <f>Equipo!$E$10</f>
        <v/>
      </c>
      <c r="E133" s="941" t="str">
        <f>'Registro Veh'!C144</f>
        <v/>
      </c>
      <c r="F133" s="941" t="str">
        <f>'Registro Veh'!D144</f>
        <v/>
      </c>
      <c r="G133" s="941" t="str">
        <f>'Registro Veh'!E144</f>
        <v/>
      </c>
      <c r="H133" s="941" t="str">
        <f>'Registro Veh'!F144</f>
        <v/>
      </c>
      <c r="I133" s="942" t="str">
        <f>'Registro Veh'!G144</f>
        <v/>
      </c>
      <c r="J133" s="942" t="str">
        <f>'Registro Veh'!I144</f>
        <v/>
      </c>
      <c r="K133" s="942" t="str">
        <f>'Registro Veh'!K144</f>
        <v/>
      </c>
      <c r="L133" s="942" t="str">
        <f>'Registro Veh'!L144</f>
        <v/>
      </c>
      <c r="M133" s="942" t="str">
        <f>'Registro Veh'!N144</f>
        <v/>
      </c>
      <c r="N133" s="943" t="str">
        <f>IFERROR(IFS(E133='BBDD R'!$F$2,'BBDD R'!$G$2,E133='BBDD R'!$F$3,'BBDD R'!$G$3,E133='BBDD R'!$F$4,'BBDD R'!$G$4,E133='BBDD R'!$F$5,'BBDD R'!$G$5,E133='BBDD R'!$F$6,'BBDD R'!$G$6,E133='BBDD R'!$F$7,'BBDD R'!$G$7),"")</f>
        <v/>
      </c>
      <c r="O133" s="943" t="str">
        <f>IFERROR(IFS(E133='BBDD R'!$F$2,'BBDD R'!$H$2,E133='BBDD R'!$F$3,'BBDD R'!$H$3,E133='BBDD R'!$F$4,'BBDD R'!$H$4,E133='BBDD R'!$F$5,'BBDD R'!$H$5,E133='BBDD R'!$F$6,'BBDD R'!$H$6,E133='BBDD R'!$F$7,'BBDD R'!$H$7),"")</f>
        <v/>
      </c>
      <c r="P133" s="944" t="str">
        <f>IFERROR(IFS(E133='BBDD R'!$F$2,'BBDD R'!$I$2,E133='BBDD R'!$F$3,'BBDD R'!$I$3,E133='BBDD R'!$F$4,'BBDD R'!$I$4,E133='BBDD R'!$F$5,'BBDD R'!$I$5,E133='BBDD R'!$F$6,'BBDD R'!$I$6,E133='BBDD R'!$F$7,'BBDD R'!$I$7),"")</f>
        <v/>
      </c>
      <c r="Q133" s="945" t="str">
        <f>IFERROR(IFS(E133='BBDD R'!$F$2,'BBDD R'!$J$2,E133='BBDD R'!$F$3,'BBDD R'!$J$3,E133='BBDD R'!$F$4,'BBDD R'!$J$4,E133='BBDD R'!$F$5,'BBDD R'!$J$5,E133='BBDD R'!$F$6,'BBDD R'!$J$6,E133='BBDD R'!$F$7,'BBDD R'!$J$7))</f>
        <v/>
      </c>
      <c r="R133" s="945" t="str">
        <f>IFERROR(IFS(E133='BBDD R'!$F$2,'BBDD R'!$K$2,E133='BBDD R'!$F$3,'BBDD R'!$K$3,E133='BBDD R'!$F$4,'BBDD R'!$K$4,E133='BBDD R'!$F$5,'BBDD R'!$K$5,E133='BBDD R'!$F$6,'BBDD R'!$K$6,E133='BBDD R'!$F$7,'BBDD R'!$K$7),"")</f>
        <v/>
      </c>
      <c r="S133" s="944" t="str">
        <f>IFERROR(IFS(E133='BBDD R'!$F$2,'BBDD R'!$L$2,E133='BBDD R'!$F$3,'BBDD R'!$L$3,E133='BBDD R'!$F$4,'BBDD R'!$L$4,E133='BBDD R'!$F$5,'BBDD R'!$L$5,E133='BBDD R'!$F$6,'BBDD R'!$L$6,E133='BBDD R'!$F$7,'BBDD R'!$L$7),"")</f>
        <v/>
      </c>
      <c r="T133" s="944" t="str">
        <f>IFERROR(IFS(E133='BBDD R'!$F$2,'BBDD R'!$M$2,E133='BBDD R'!$F$3,'BBDD R'!$M$3,E133='BBDD R'!$F$4,'BBDD R'!$M$4,E133='BBDD R'!$F$5,'BBDD R'!$M$5,E133='BBDD R'!$F$6,'BBDD R'!$M$6,E133='BBDD R'!$F$7,'BBDD R'!$M$7),"")</f>
        <v/>
      </c>
      <c r="U133" s="944" t="str">
        <f>IFERROR(IFS(E133='BBDD R'!$F$2,'BBDD R'!$N$2,E133='BBDD R'!$F$3,'BBDD R'!$N$3,E133='BBDD R'!$F$4,'BBDD R'!$N$4,E133='BBDD R'!$F$5,'BBDD R'!$N$5,E133='BBDD R'!$F$6,'BBDD R'!$N$6,E133='BBDD R'!$F$7,'BBDD R'!$N$7),"")</f>
        <v/>
      </c>
      <c r="V133" s="944" t="str">
        <f>IFERROR(IFS(E133='BBDD R'!$F$2,'BBDD R'!$O$2,E133='BBDD R'!$F$3,'BBDD R'!$O$3,E133='BBDD R'!$F$4,'BBDD R'!$O$4,E133='BBDD R'!$F$5,'BBDD R'!$O$5,E133='BBDD R'!$F$6,'BBDD R'!$O$6,E133='BBDD R'!$F$7,'BBDD R'!$O$7),"")</f>
        <v/>
      </c>
      <c r="W133" s="946" t="str">
        <f>IFERROR(IFS(E133='BBDD R'!$F$2,'BBDD R'!$P$2,E133='BBDD R'!$F$3,'BBDD R'!$P$3,E133='BBDD R'!$F$4,'BBDD R'!$P$4,E133='BBDD R'!$F$5,'BBDD R'!$P$5,E133='BBDD R'!$F$6,'BBDD R'!$P$6,E133='BBDD R'!$F$7,'BBDD R'!$P$7),"")</f>
        <v/>
      </c>
      <c r="X133" s="944" t="str">
        <f>IFERROR(IFS(E133='BBDD R'!$F$2,'BBDD R'!$Q$2,E133='BBDD R'!$F$3,'BBDD R'!$Q$3,E133='BBDD R'!$F$4,'BBDD R'!$Q$4,E133='BBDD R'!$F$5,'BBDD R'!$Q$5,E133='BBDD R'!$F$6,'BBDD R'!$Q$6,E133='BBDD R'!$F$7,'BBDD R'!$Q$7),"")</f>
        <v/>
      </c>
      <c r="Y133" s="944" t="str">
        <f>IFERROR(IFS(E133='BBDD R'!$F$2,'BBDD R'!$R$2,E133='BBDD R'!$F$3,'BBDD R'!$R$3,E133='BBDD R'!$F$4,'BBDD R'!$R$4,E133='BBDD R'!$F$5,'BBDD R'!$R$5,E133='BBDD R'!$F$6,'BBDD R'!$R$6,E133='BBDD R'!$F$7,'BBDD R'!$R$7),"")</f>
        <v/>
      </c>
      <c r="Z133" s="944" t="str">
        <f t="array" ref="Z133">IFERROR(ifs(AND(M133="Gasolina",O133="Vehículo Liviano (Sedán, Compacto)"),1
,AND(M133="Gasolina",O133="Vehículo Liviano (SUV, Jeep, Station Wagon)"),2
,AND(M133="Gasolina",O133="Utilitario, Furgón"),3
,AND(M133="Gasolina",O133="Camioneta 4x2"),4
,AND(M133="Gasolina",O133="Camioneta 4x4"),5
,AND(M133="Gasolina",O133="Camión liviano (hasta 3.5 ton)"),6
,AND(M133="Gasolina",O133="Camión mediano"),7
,AND(M133="Gasolina",O133="Camión pesado"),8
,AND(M133="Gasolina",O133="Maquinaria"),9
,AND(M133="Gasolina",O133="Otro (especifique): "),10
,AND(M133="Diesel",O133="Vehículo Liviano (Sedán, Compacto)"),11
,AND(M133="Diesel",O133="Vehículo Liviano (SUV, Jeep, Station Wagon)"),12
,AND(M133="Diesel",O133="Utilitario, Furgón"),13
,AND(M133="Diesel",O133="Camioneta 4x2"),14
,AND(M133="Diesel",O133="Camioneta 4x4"),15
,AND(M133="Diesel",O133="Camión liviano (hasta 3.5 ton)"),16
,AND(M133="Diesel",O133="Camión mediano"),17
,AND(M133="Diesel",O133="Camión pesado"),18
,AND(M133="Diesel",O133="Maquinaria"),19
,AND(M133="Diesel",O133="Otro (especifique): "),20
,O133="Selecciona...",21),"")</f>
        <v/>
      </c>
      <c r="AA133" s="947" t="str">
        <f>IFERROR((ifs(Z133=1,Data!$D$100,Z133=2,Data!$D$101,Z133=3,Data!$D$102,Z133=4,Data!$D$103,Z133=5,Data!$D$104,Z133=6,Data!$D$105,Z133=7,Data!$D$106,Z133=8,Data!$D$107,Z133=9,Data!$D$108,Z133=10,Data!$D$109,Z133=11,Data!$D$110,Z133=12,Data!$D$111,Z133=13,Data!$D$112,Z133=14,Data!$D$113,Z133=15,Data!$D$114,Z133=16,Data!$D$115,Z133=17,Data!$D$116,Z133=18,Data!$D$117,Z133=19,Data!$D$118,Z133=20,Data!$D$119,Z133=21,Data!$D$120,Z133=0,Data!$D$121))*K133,"")</f>
        <v/>
      </c>
      <c r="AB133" s="947" t="str">
        <f>IFERROR((ifs(Z133=1,Data!$E$100,Z133=2,Data!$E$101,Z133=3,Data!$E$102,Z133=4,Data!$E$103,Z133=5,Data!$E$104,Z133=6,Data!$E$105,Z133=7,Data!$E$106,Z133=8,Data!$E$107,Z133=9,Data!$E$108,Z133=10,Data!$E$109,Z133=11,Data!$E$110,Z133=12,Data!$E$111,Z133=13,Data!$E$112,Z133=14,Data!$E$113,Z133=15,Data!$E$114,Z133=16,Data!$E$115,Z133=17,Data!$E$116,Z133=18,Data!$E$117,Z133=19,Data!$E$118,Z133=20,Data!$E$119,Z133=21,Data!$E$120,Z133=0,Data!$E$121))*K133/1000,"")</f>
        <v/>
      </c>
      <c r="AC133" s="948" t="str">
        <f>IFERROR((ifs(
Z133=1,Data!$G$100,
Z133=2,Data!$G$101,
Z133=3,Data!$G$102,
Z133=4,Data!$G$103,
Z133=5,Data!$G$104,
Z133=6,Data!$G$105,
Z133=7,Data!$G$106,
Z133=8,Data!$G$107,
Z133=9,Data!$G$108,
Z133=10,Data!G$109,
Z133=11,Data!G$110,
Z133=12,Data!G$111,
Z133=13,Data!$G$112,
Z133=14,Data!$G$113,
Z133=15,Data!$G$114,
Z133=16,Data!$G$115,
Z133=17,Data!$G$116,
Z133=18,Data!$G$117,
Z133=19,Data!$G$118,
Z133=20,Data!$G$119,
Z133=21,Data!$G$120,
Z133=0,Data!$G$121))
*K133/1000,"")</f>
        <v/>
      </c>
      <c r="AD133" s="949" t="str">
        <f>IFERROR((ifs(
Z133=1,Data!$H$100,
Z133=2,Data!$H$101,
Z133=3,Data!$H$102,
Z133=4,Data!$H$103,
Z133=5,Data!$H$104,
Z133=6,Data!$H$105,
Z133=7,Data!$H$106,
Z133=8,Data!$H$107,
Z133=9,Data!$H$108,
Z133=10,Data!H$109,
Z133=11,Data!H$110,
Z133=12,Data!H$111,
Z133=13,Data!$H$112,
Z133=14,Data!$H$113,
Z133=15,Data!$H$114,
Z133=16,Data!$H$115,
Z133=17,Data!$H$116,
Z133=18,Data!$H$117,
Z133=19,Data!$H$118,
Z133=20,Data!$H$119,
Z133=21,Data!$H$120,
Z133=0,Data!$H$121))*K133/1000,"")</f>
        <v/>
      </c>
      <c r="AE133" s="948" t="str">
        <f>IFERROR((ifs(
Z133=1,Data!$I$100,
Z133=2,Data!$I$101,
Z133=3,Data!$I$102,
Z133=4,Data!$I$103,
Z133=5,Data!$I$104,
Z133=6,Data!$I$105,
Z133=7,Data!$I$106,
Z133=8,Data!$I$107,
Z133=9,Data!$I$108,
Z133=10,Data!I$109,
Z133=11,Data!I$110,
Z133=12,Data!I$111,
Z133=13,Data!$I$112,
Z133=14,Data!$I$113,
Z133=15,Data!$I$114,
Z133=16,Data!$I$115,
Z133=17,Data!$I$116,
Z133=18,Data!$I$117,
Z133=19,Data!$I$118,
Z133=20,Data!$I$119,
Z133=21,Data!$I$120,
Z133=0,Data!$I$121)*K133/1000),"")</f>
        <v/>
      </c>
      <c r="AF133" s="947" t="str">
        <f>IFERROR((ifs(
Z133=1,Data!$J$100,
Z133=2,Data!$J$101,
Z133=3,Data!$J$102,
Z133=4,Data!$J$103,
Z133=5,Data!$J$104,
Z133=6,Data!$J$105,
Z133=7,Data!$J$106,
Z133=8,Data!$J$107,
Z133=9,Data!$J$108,
Z133=10,Data!J$109,
Z133=11,Data!J$110,
Z133=12,Data!J$111,
Z133=13,Data!J$112,
Z133=14,Data!$J$113,
Z133=15,Data!$J$114,
Z133=16,Data!$J$115,
Z133=17,Data!$J$116,
Z133=18,Data!$J$117,
Z133=19,Data!$J$118,
Z133=20,Data!$J$119,
Z133=21,Data!$J$120,
Z133=0,Data!$J$121)*K133),"")</f>
        <v/>
      </c>
      <c r="AG133" s="947" t="str">
        <f>IFERROR((ifs(
Z133=1,Data!$K$100,
Z133=2,Data!$K$101,
Z133=3,Data!$K$102,
Z133=4,Data!$K$103,
Z133=5,Data!$K$104,
Z133=6,Data!$K$105,
Z133=7,Data!$K$106,
Z133=8,Data!$K$107,
Z133=9,Data!$K$108,
Z133=10,Data!K$109,
Z133=11,Data!K$110,
Z133=12,Data!K$111,
Z133=13,Data!$K$112,
Z133=14,Data!$K$113,
Z133=15,Data!$K$114,
Z133=16,Data!$K$115,
Z133=17,Data!$K$116,
Z133=18,Data!$K$117,
Z133=19,Data!$K$118,
Z133=20,Data!$K$119,
Z133=21,Data!$K$120,
Z133=0,Data!$K$121)*K133),"")</f>
        <v/>
      </c>
      <c r="AH133" s="947" t="str">
        <f>IFERROR((ifs(
Z133=1,Data!$L$100,
Z133=2,Data!$L$101,
Z133=3,Data!$L$102,
Z133=4,Data!$L$103,
Z133=5,Data!$L$104,
Z133=6,Data!$L$105,
Z133=7,Data!$L$106,
Z133=8,Data!$L$107,
Z133=9,Data!$L$108,
Z133=10,Data!L$109,
Z133=11,Data!L$110,
Z133=12,Data!L$111,
Z133=13,Data!$L$112,
Z133=14,Data!$L$113,
Z133=15,Data!$L$114,
Z133=16,Data!$L$115,
Z133=17,Data!$L$116,
Z133=18,Data!$L$117,
Z133=19,Data!$L$118,
Z133=20,Data!$L$119,
Z133=21,Data!$L$120,
Z133=0,Data!$L$121)*K133),"")</f>
        <v/>
      </c>
      <c r="AI133" s="950" t="str">
        <f>'Registro Veh'!J145</f>
        <v/>
      </c>
      <c r="AJ133" s="950" t="str">
        <f>'Registro Veh'!M145</f>
        <v/>
      </c>
      <c r="AK133" s="951"/>
      <c r="AL133" s="951"/>
      <c r="AM133" s="951"/>
      <c r="AN133" s="951"/>
    </row>
    <row r="134">
      <c r="A134" s="941" t="str">
        <f>'Registro Veh'!B145</f>
        <v/>
      </c>
      <c r="B134" s="941" t="str">
        <f>Equipo!$F$2</f>
        <v>4.0</v>
      </c>
      <c r="C134" s="941" t="str">
        <f>Equipo!$E$14</f>
        <v/>
      </c>
      <c r="D134" s="941" t="str">
        <f>Equipo!$E$10</f>
        <v/>
      </c>
      <c r="E134" s="941" t="str">
        <f>'Registro Veh'!C145</f>
        <v/>
      </c>
      <c r="F134" s="941" t="str">
        <f>'Registro Veh'!D145</f>
        <v/>
      </c>
      <c r="G134" s="941" t="str">
        <f>'Registro Veh'!E145</f>
        <v/>
      </c>
      <c r="H134" s="941" t="str">
        <f>'Registro Veh'!F145</f>
        <v/>
      </c>
      <c r="I134" s="942" t="str">
        <f>'Registro Veh'!G145</f>
        <v/>
      </c>
      <c r="J134" s="942" t="str">
        <f>'Registro Veh'!I145</f>
        <v/>
      </c>
      <c r="K134" s="942" t="str">
        <f>'Registro Veh'!K145</f>
        <v/>
      </c>
      <c r="L134" s="942" t="str">
        <f>'Registro Veh'!L145</f>
        <v/>
      </c>
      <c r="M134" s="942" t="str">
        <f>'Registro Veh'!N145</f>
        <v/>
      </c>
      <c r="N134" s="943" t="str">
        <f>IFERROR(IFS(E134='BBDD R'!$F$2,'BBDD R'!$G$2,E134='BBDD R'!$F$3,'BBDD R'!$G$3,E134='BBDD R'!$F$4,'BBDD R'!$G$4,E134='BBDD R'!$F$5,'BBDD R'!$G$5,E134='BBDD R'!$F$6,'BBDD R'!$G$6,E134='BBDD R'!$F$7,'BBDD R'!$G$7),"")</f>
        <v/>
      </c>
      <c r="O134" s="943" t="str">
        <f>IFERROR(IFS(E134='BBDD R'!$F$2,'BBDD R'!$H$2,E134='BBDD R'!$F$3,'BBDD R'!$H$3,E134='BBDD R'!$F$4,'BBDD R'!$H$4,E134='BBDD R'!$F$5,'BBDD R'!$H$5,E134='BBDD R'!$F$6,'BBDD R'!$H$6,E134='BBDD R'!$F$7,'BBDD R'!$H$7),"")</f>
        <v/>
      </c>
      <c r="P134" s="944" t="str">
        <f>IFERROR(IFS(E134='BBDD R'!$F$2,'BBDD R'!$I$2,E134='BBDD R'!$F$3,'BBDD R'!$I$3,E134='BBDD R'!$F$4,'BBDD R'!$I$4,E134='BBDD R'!$F$5,'BBDD R'!$I$5,E134='BBDD R'!$F$6,'BBDD R'!$I$6,E134='BBDD R'!$F$7,'BBDD R'!$I$7),"")</f>
        <v/>
      </c>
      <c r="Q134" s="945" t="str">
        <f>IFERROR(IFS(E134='BBDD R'!$F$2,'BBDD R'!$J$2,E134='BBDD R'!$F$3,'BBDD R'!$J$3,E134='BBDD R'!$F$4,'BBDD R'!$J$4,E134='BBDD R'!$F$5,'BBDD R'!$J$5,E134='BBDD R'!$F$6,'BBDD R'!$J$6,E134='BBDD R'!$F$7,'BBDD R'!$J$7))</f>
        <v/>
      </c>
      <c r="R134" s="945" t="str">
        <f>IFERROR(IFS(E134='BBDD R'!$F$2,'BBDD R'!$K$2,E134='BBDD R'!$F$3,'BBDD R'!$K$3,E134='BBDD R'!$F$4,'BBDD R'!$K$4,E134='BBDD R'!$F$5,'BBDD R'!$K$5,E134='BBDD R'!$F$6,'BBDD R'!$K$6,E134='BBDD R'!$F$7,'BBDD R'!$K$7),"")</f>
        <v/>
      </c>
      <c r="S134" s="944" t="str">
        <f>IFERROR(IFS(E134='BBDD R'!$F$2,'BBDD R'!$L$2,E134='BBDD R'!$F$3,'BBDD R'!$L$3,E134='BBDD R'!$F$4,'BBDD R'!$L$4,E134='BBDD R'!$F$5,'BBDD R'!$L$5,E134='BBDD R'!$F$6,'BBDD R'!$L$6,E134='BBDD R'!$F$7,'BBDD R'!$L$7),"")</f>
        <v/>
      </c>
      <c r="T134" s="944" t="str">
        <f>IFERROR(IFS(E134='BBDD R'!$F$2,'BBDD R'!$M$2,E134='BBDD R'!$F$3,'BBDD R'!$M$3,E134='BBDD R'!$F$4,'BBDD R'!$M$4,E134='BBDD R'!$F$5,'BBDD R'!$M$5,E134='BBDD R'!$F$6,'BBDD R'!$M$6,E134='BBDD R'!$F$7,'BBDD R'!$M$7),"")</f>
        <v/>
      </c>
      <c r="U134" s="944" t="str">
        <f>IFERROR(IFS(E134='BBDD R'!$F$2,'BBDD R'!$N$2,E134='BBDD R'!$F$3,'BBDD R'!$N$3,E134='BBDD R'!$F$4,'BBDD R'!$N$4,E134='BBDD R'!$F$5,'BBDD R'!$N$5,E134='BBDD R'!$F$6,'BBDD R'!$N$6,E134='BBDD R'!$F$7,'BBDD R'!$N$7),"")</f>
        <v/>
      </c>
      <c r="V134" s="944" t="str">
        <f>IFERROR(IFS(E134='BBDD R'!$F$2,'BBDD R'!$O$2,E134='BBDD R'!$F$3,'BBDD R'!$O$3,E134='BBDD R'!$F$4,'BBDD R'!$O$4,E134='BBDD R'!$F$5,'BBDD R'!$O$5,E134='BBDD R'!$F$6,'BBDD R'!$O$6,E134='BBDD R'!$F$7,'BBDD R'!$O$7),"")</f>
        <v/>
      </c>
      <c r="W134" s="946" t="str">
        <f>IFERROR(IFS(E134='BBDD R'!$F$2,'BBDD R'!$P$2,E134='BBDD R'!$F$3,'BBDD R'!$P$3,E134='BBDD R'!$F$4,'BBDD R'!$P$4,E134='BBDD R'!$F$5,'BBDD R'!$P$5,E134='BBDD R'!$F$6,'BBDD R'!$P$6,E134='BBDD R'!$F$7,'BBDD R'!$P$7),"")</f>
        <v/>
      </c>
      <c r="X134" s="944" t="str">
        <f>IFERROR(IFS(E134='BBDD R'!$F$2,'BBDD R'!$Q$2,E134='BBDD R'!$F$3,'BBDD R'!$Q$3,E134='BBDD R'!$F$4,'BBDD R'!$Q$4,E134='BBDD R'!$F$5,'BBDD R'!$Q$5,E134='BBDD R'!$F$6,'BBDD R'!$Q$6,E134='BBDD R'!$F$7,'BBDD R'!$Q$7),"")</f>
        <v/>
      </c>
      <c r="Y134" s="944" t="str">
        <f>IFERROR(IFS(E134='BBDD R'!$F$2,'BBDD R'!$R$2,E134='BBDD R'!$F$3,'BBDD R'!$R$3,E134='BBDD R'!$F$4,'BBDD R'!$R$4,E134='BBDD R'!$F$5,'BBDD R'!$R$5,E134='BBDD R'!$F$6,'BBDD R'!$R$6,E134='BBDD R'!$F$7,'BBDD R'!$R$7),"")</f>
        <v/>
      </c>
      <c r="Z134" s="944" t="str">
        <f t="array" ref="Z134">IFERROR(ifs(AND(M134="Gasolina",O134="Vehículo Liviano (Sedán, Compacto)"),1
,AND(M134="Gasolina",O134="Vehículo Liviano (SUV, Jeep, Station Wagon)"),2
,AND(M134="Gasolina",O134="Utilitario, Furgón"),3
,AND(M134="Gasolina",O134="Camioneta 4x2"),4
,AND(M134="Gasolina",O134="Camioneta 4x4"),5
,AND(M134="Gasolina",O134="Camión liviano (hasta 3.5 ton)"),6
,AND(M134="Gasolina",O134="Camión mediano"),7
,AND(M134="Gasolina",O134="Camión pesado"),8
,AND(M134="Gasolina",O134="Maquinaria"),9
,AND(M134="Gasolina",O134="Otro (especifique): "),10
,AND(M134="Diesel",O134="Vehículo Liviano (Sedán, Compacto)"),11
,AND(M134="Diesel",O134="Vehículo Liviano (SUV, Jeep, Station Wagon)"),12
,AND(M134="Diesel",O134="Utilitario, Furgón"),13
,AND(M134="Diesel",O134="Camioneta 4x2"),14
,AND(M134="Diesel",O134="Camioneta 4x4"),15
,AND(M134="Diesel",O134="Camión liviano (hasta 3.5 ton)"),16
,AND(M134="Diesel",O134="Camión mediano"),17
,AND(M134="Diesel",O134="Camión pesado"),18
,AND(M134="Diesel",O134="Maquinaria"),19
,AND(M134="Diesel",O134="Otro (especifique): "),20
,O134="Selecciona...",21),"")</f>
        <v/>
      </c>
      <c r="AA134" s="947" t="str">
        <f>IFERROR((ifs(Z134=1,Data!$D$100,Z134=2,Data!$D$101,Z134=3,Data!$D$102,Z134=4,Data!$D$103,Z134=5,Data!$D$104,Z134=6,Data!$D$105,Z134=7,Data!$D$106,Z134=8,Data!$D$107,Z134=9,Data!$D$108,Z134=10,Data!$D$109,Z134=11,Data!$D$110,Z134=12,Data!$D$111,Z134=13,Data!$D$112,Z134=14,Data!$D$113,Z134=15,Data!$D$114,Z134=16,Data!$D$115,Z134=17,Data!$D$116,Z134=18,Data!$D$117,Z134=19,Data!$D$118,Z134=20,Data!$D$119,Z134=21,Data!$D$120,Z134=0,Data!$D$121))*K134,"")</f>
        <v/>
      </c>
      <c r="AB134" s="947" t="str">
        <f>IFERROR((ifs(Z134=1,Data!$E$100,Z134=2,Data!$E$101,Z134=3,Data!$E$102,Z134=4,Data!$E$103,Z134=5,Data!$E$104,Z134=6,Data!$E$105,Z134=7,Data!$E$106,Z134=8,Data!$E$107,Z134=9,Data!$E$108,Z134=10,Data!$E$109,Z134=11,Data!$E$110,Z134=12,Data!$E$111,Z134=13,Data!$E$112,Z134=14,Data!$E$113,Z134=15,Data!$E$114,Z134=16,Data!$E$115,Z134=17,Data!$E$116,Z134=18,Data!$E$117,Z134=19,Data!$E$118,Z134=20,Data!$E$119,Z134=21,Data!$E$120,Z134=0,Data!$E$121))*K134/1000,"")</f>
        <v/>
      </c>
      <c r="AC134" s="948" t="str">
        <f>IFERROR((ifs(
Z134=1,Data!$G$100,
Z134=2,Data!$G$101,
Z134=3,Data!$G$102,
Z134=4,Data!$G$103,
Z134=5,Data!$G$104,
Z134=6,Data!$G$105,
Z134=7,Data!$G$106,
Z134=8,Data!$G$107,
Z134=9,Data!$G$108,
Z134=10,Data!G$109,
Z134=11,Data!G$110,
Z134=12,Data!G$111,
Z134=13,Data!$G$112,
Z134=14,Data!$G$113,
Z134=15,Data!$G$114,
Z134=16,Data!$G$115,
Z134=17,Data!$G$116,
Z134=18,Data!$G$117,
Z134=19,Data!$G$118,
Z134=20,Data!$G$119,
Z134=21,Data!$G$120,
Z134=0,Data!$G$121))
*K134/1000,"")</f>
        <v/>
      </c>
      <c r="AD134" s="949" t="str">
        <f>IFERROR((ifs(
Z134=1,Data!$H$100,
Z134=2,Data!$H$101,
Z134=3,Data!$H$102,
Z134=4,Data!$H$103,
Z134=5,Data!$H$104,
Z134=6,Data!$H$105,
Z134=7,Data!$H$106,
Z134=8,Data!$H$107,
Z134=9,Data!$H$108,
Z134=10,Data!H$109,
Z134=11,Data!H$110,
Z134=12,Data!H$111,
Z134=13,Data!$H$112,
Z134=14,Data!$H$113,
Z134=15,Data!$H$114,
Z134=16,Data!$H$115,
Z134=17,Data!$H$116,
Z134=18,Data!$H$117,
Z134=19,Data!$H$118,
Z134=20,Data!$H$119,
Z134=21,Data!$H$120,
Z134=0,Data!$H$121))*K134/1000,"")</f>
        <v/>
      </c>
      <c r="AE134" s="948" t="str">
        <f>IFERROR((ifs(
Z134=1,Data!$I$100,
Z134=2,Data!$I$101,
Z134=3,Data!$I$102,
Z134=4,Data!$I$103,
Z134=5,Data!$I$104,
Z134=6,Data!$I$105,
Z134=7,Data!$I$106,
Z134=8,Data!$I$107,
Z134=9,Data!$I$108,
Z134=10,Data!I$109,
Z134=11,Data!I$110,
Z134=12,Data!I$111,
Z134=13,Data!$I$112,
Z134=14,Data!$I$113,
Z134=15,Data!$I$114,
Z134=16,Data!$I$115,
Z134=17,Data!$I$116,
Z134=18,Data!$I$117,
Z134=19,Data!$I$118,
Z134=20,Data!$I$119,
Z134=21,Data!$I$120,
Z134=0,Data!$I$121)*K134/1000),"")</f>
        <v/>
      </c>
      <c r="AF134" s="947" t="str">
        <f>IFERROR((ifs(
Z134=1,Data!$J$100,
Z134=2,Data!$J$101,
Z134=3,Data!$J$102,
Z134=4,Data!$J$103,
Z134=5,Data!$J$104,
Z134=6,Data!$J$105,
Z134=7,Data!$J$106,
Z134=8,Data!$J$107,
Z134=9,Data!$J$108,
Z134=10,Data!J$109,
Z134=11,Data!J$110,
Z134=12,Data!J$111,
Z134=13,Data!J$112,
Z134=14,Data!$J$113,
Z134=15,Data!$J$114,
Z134=16,Data!$J$115,
Z134=17,Data!$J$116,
Z134=18,Data!$J$117,
Z134=19,Data!$J$118,
Z134=20,Data!$J$119,
Z134=21,Data!$J$120,
Z134=0,Data!$J$121)*K134),"")</f>
        <v/>
      </c>
      <c r="AG134" s="947" t="str">
        <f>IFERROR((ifs(
Z134=1,Data!$K$100,
Z134=2,Data!$K$101,
Z134=3,Data!$K$102,
Z134=4,Data!$K$103,
Z134=5,Data!$K$104,
Z134=6,Data!$K$105,
Z134=7,Data!$K$106,
Z134=8,Data!$K$107,
Z134=9,Data!$K$108,
Z134=10,Data!K$109,
Z134=11,Data!K$110,
Z134=12,Data!K$111,
Z134=13,Data!$K$112,
Z134=14,Data!$K$113,
Z134=15,Data!$K$114,
Z134=16,Data!$K$115,
Z134=17,Data!$K$116,
Z134=18,Data!$K$117,
Z134=19,Data!$K$118,
Z134=20,Data!$K$119,
Z134=21,Data!$K$120,
Z134=0,Data!$K$121)*K134),"")</f>
        <v/>
      </c>
      <c r="AH134" s="947" t="str">
        <f>IFERROR((ifs(
Z134=1,Data!$L$100,
Z134=2,Data!$L$101,
Z134=3,Data!$L$102,
Z134=4,Data!$L$103,
Z134=5,Data!$L$104,
Z134=6,Data!$L$105,
Z134=7,Data!$L$106,
Z134=8,Data!$L$107,
Z134=9,Data!$L$108,
Z134=10,Data!L$109,
Z134=11,Data!L$110,
Z134=12,Data!L$111,
Z134=13,Data!$L$112,
Z134=14,Data!$L$113,
Z134=15,Data!$L$114,
Z134=16,Data!$L$115,
Z134=17,Data!$L$116,
Z134=18,Data!$L$117,
Z134=19,Data!$L$118,
Z134=20,Data!$L$119,
Z134=21,Data!$L$120,
Z134=0,Data!$L$121)*K134),"")</f>
        <v/>
      </c>
      <c r="AI134" s="950" t="str">
        <f>'Registro Veh'!J146</f>
        <v/>
      </c>
      <c r="AJ134" s="950" t="str">
        <f>'Registro Veh'!M146</f>
        <v/>
      </c>
      <c r="AK134" s="951"/>
      <c r="AL134" s="951"/>
      <c r="AM134" s="951"/>
      <c r="AN134" s="951"/>
    </row>
    <row r="135">
      <c r="A135" s="941" t="str">
        <f>'Registro Veh'!B146</f>
        <v/>
      </c>
      <c r="B135" s="941" t="str">
        <f>Equipo!$F$2</f>
        <v>4.0</v>
      </c>
      <c r="C135" s="941" t="str">
        <f>Equipo!$E$14</f>
        <v/>
      </c>
      <c r="D135" s="941" t="str">
        <f>Equipo!$E$10</f>
        <v/>
      </c>
      <c r="E135" s="941" t="str">
        <f>'Registro Veh'!C146</f>
        <v/>
      </c>
      <c r="F135" s="941" t="str">
        <f>'Registro Veh'!D146</f>
        <v/>
      </c>
      <c r="G135" s="941" t="str">
        <f>'Registro Veh'!E146</f>
        <v/>
      </c>
      <c r="H135" s="941" t="str">
        <f>'Registro Veh'!F146</f>
        <v/>
      </c>
      <c r="I135" s="942" t="str">
        <f>'Registro Veh'!G146</f>
        <v/>
      </c>
      <c r="J135" s="942" t="str">
        <f>'Registro Veh'!I146</f>
        <v/>
      </c>
      <c r="K135" s="942" t="str">
        <f>'Registro Veh'!K146</f>
        <v/>
      </c>
      <c r="L135" s="942" t="str">
        <f>'Registro Veh'!L146</f>
        <v/>
      </c>
      <c r="M135" s="942" t="str">
        <f>'Registro Veh'!N146</f>
        <v/>
      </c>
      <c r="N135" s="943" t="str">
        <f>IFERROR(IFS(E135='BBDD R'!$F$2,'BBDD R'!$G$2,E135='BBDD R'!$F$3,'BBDD R'!$G$3,E135='BBDD R'!$F$4,'BBDD R'!$G$4,E135='BBDD R'!$F$5,'BBDD R'!$G$5,E135='BBDD R'!$F$6,'BBDD R'!$G$6,E135='BBDD R'!$F$7,'BBDD R'!$G$7),"")</f>
        <v/>
      </c>
      <c r="O135" s="943" t="str">
        <f>IFERROR(IFS(E135='BBDD R'!$F$2,'BBDD R'!$H$2,E135='BBDD R'!$F$3,'BBDD R'!$H$3,E135='BBDD R'!$F$4,'BBDD R'!$H$4,E135='BBDD R'!$F$5,'BBDD R'!$H$5,E135='BBDD R'!$F$6,'BBDD R'!$H$6,E135='BBDD R'!$F$7,'BBDD R'!$H$7),"")</f>
        <v/>
      </c>
      <c r="P135" s="944" t="str">
        <f>IFERROR(IFS(E135='BBDD R'!$F$2,'BBDD R'!$I$2,E135='BBDD R'!$F$3,'BBDD R'!$I$3,E135='BBDD R'!$F$4,'BBDD R'!$I$4,E135='BBDD R'!$F$5,'BBDD R'!$I$5,E135='BBDD R'!$F$6,'BBDD R'!$I$6,E135='BBDD R'!$F$7,'BBDD R'!$I$7),"")</f>
        <v/>
      </c>
      <c r="Q135" s="945" t="str">
        <f>IFERROR(IFS(E135='BBDD R'!$F$2,'BBDD R'!$J$2,E135='BBDD R'!$F$3,'BBDD R'!$J$3,E135='BBDD R'!$F$4,'BBDD R'!$J$4,E135='BBDD R'!$F$5,'BBDD R'!$J$5,E135='BBDD R'!$F$6,'BBDD R'!$J$6,E135='BBDD R'!$F$7,'BBDD R'!$J$7))</f>
        <v/>
      </c>
      <c r="R135" s="945" t="str">
        <f>IFERROR(IFS(E135='BBDD R'!$F$2,'BBDD R'!$K$2,E135='BBDD R'!$F$3,'BBDD R'!$K$3,E135='BBDD R'!$F$4,'BBDD R'!$K$4,E135='BBDD R'!$F$5,'BBDD R'!$K$5,E135='BBDD R'!$F$6,'BBDD R'!$K$6,E135='BBDD R'!$F$7,'BBDD R'!$K$7),"")</f>
        <v/>
      </c>
      <c r="S135" s="944" t="str">
        <f>IFERROR(IFS(E135='BBDD R'!$F$2,'BBDD R'!$L$2,E135='BBDD R'!$F$3,'BBDD R'!$L$3,E135='BBDD R'!$F$4,'BBDD R'!$L$4,E135='BBDD R'!$F$5,'BBDD R'!$L$5,E135='BBDD R'!$F$6,'BBDD R'!$L$6,E135='BBDD R'!$F$7,'BBDD R'!$L$7),"")</f>
        <v/>
      </c>
      <c r="T135" s="944" t="str">
        <f>IFERROR(IFS(E135='BBDD R'!$F$2,'BBDD R'!$M$2,E135='BBDD R'!$F$3,'BBDD R'!$M$3,E135='BBDD R'!$F$4,'BBDD R'!$M$4,E135='BBDD R'!$F$5,'BBDD R'!$M$5,E135='BBDD R'!$F$6,'BBDD R'!$M$6,E135='BBDD R'!$F$7,'BBDD R'!$M$7),"")</f>
        <v/>
      </c>
      <c r="U135" s="944" t="str">
        <f>IFERROR(IFS(E135='BBDD R'!$F$2,'BBDD R'!$N$2,E135='BBDD R'!$F$3,'BBDD R'!$N$3,E135='BBDD R'!$F$4,'BBDD R'!$N$4,E135='BBDD R'!$F$5,'BBDD R'!$N$5,E135='BBDD R'!$F$6,'BBDD R'!$N$6,E135='BBDD R'!$F$7,'BBDD R'!$N$7),"")</f>
        <v/>
      </c>
      <c r="V135" s="944" t="str">
        <f>IFERROR(IFS(E135='BBDD R'!$F$2,'BBDD R'!$O$2,E135='BBDD R'!$F$3,'BBDD R'!$O$3,E135='BBDD R'!$F$4,'BBDD R'!$O$4,E135='BBDD R'!$F$5,'BBDD R'!$O$5,E135='BBDD R'!$F$6,'BBDD R'!$O$6,E135='BBDD R'!$F$7,'BBDD R'!$O$7),"")</f>
        <v/>
      </c>
      <c r="W135" s="946" t="str">
        <f>IFERROR(IFS(E135='BBDD R'!$F$2,'BBDD R'!$P$2,E135='BBDD R'!$F$3,'BBDD R'!$P$3,E135='BBDD R'!$F$4,'BBDD R'!$P$4,E135='BBDD R'!$F$5,'BBDD R'!$P$5,E135='BBDD R'!$F$6,'BBDD R'!$P$6,E135='BBDD R'!$F$7,'BBDD R'!$P$7),"")</f>
        <v/>
      </c>
      <c r="X135" s="944" t="str">
        <f>IFERROR(IFS(E135='BBDD R'!$F$2,'BBDD R'!$Q$2,E135='BBDD R'!$F$3,'BBDD R'!$Q$3,E135='BBDD R'!$F$4,'BBDD R'!$Q$4,E135='BBDD R'!$F$5,'BBDD R'!$Q$5,E135='BBDD R'!$F$6,'BBDD R'!$Q$6,E135='BBDD R'!$F$7,'BBDD R'!$Q$7),"")</f>
        <v/>
      </c>
      <c r="Y135" s="944" t="str">
        <f>IFERROR(IFS(E135='BBDD R'!$F$2,'BBDD R'!$R$2,E135='BBDD R'!$F$3,'BBDD R'!$R$3,E135='BBDD R'!$F$4,'BBDD R'!$R$4,E135='BBDD R'!$F$5,'BBDD R'!$R$5,E135='BBDD R'!$F$6,'BBDD R'!$R$6,E135='BBDD R'!$F$7,'BBDD R'!$R$7),"")</f>
        <v/>
      </c>
      <c r="Z135" s="944" t="str">
        <f t="array" ref="Z135">IFERROR(ifs(AND(M135="Gasolina",O135="Vehículo Liviano (Sedán, Compacto)"),1
,AND(M135="Gasolina",O135="Vehículo Liviano (SUV, Jeep, Station Wagon)"),2
,AND(M135="Gasolina",O135="Utilitario, Furgón"),3
,AND(M135="Gasolina",O135="Camioneta 4x2"),4
,AND(M135="Gasolina",O135="Camioneta 4x4"),5
,AND(M135="Gasolina",O135="Camión liviano (hasta 3.5 ton)"),6
,AND(M135="Gasolina",O135="Camión mediano"),7
,AND(M135="Gasolina",O135="Camión pesado"),8
,AND(M135="Gasolina",O135="Maquinaria"),9
,AND(M135="Gasolina",O135="Otro (especifique): "),10
,AND(M135="Diesel",O135="Vehículo Liviano (Sedán, Compacto)"),11
,AND(M135="Diesel",O135="Vehículo Liviano (SUV, Jeep, Station Wagon)"),12
,AND(M135="Diesel",O135="Utilitario, Furgón"),13
,AND(M135="Diesel",O135="Camioneta 4x2"),14
,AND(M135="Diesel",O135="Camioneta 4x4"),15
,AND(M135="Diesel",O135="Camión liviano (hasta 3.5 ton)"),16
,AND(M135="Diesel",O135="Camión mediano"),17
,AND(M135="Diesel",O135="Camión pesado"),18
,AND(M135="Diesel",O135="Maquinaria"),19
,AND(M135="Diesel",O135="Otro (especifique): "),20
,O135="Selecciona...",21),"")</f>
        <v/>
      </c>
      <c r="AA135" s="947" t="str">
        <f>IFERROR((ifs(Z135=1,Data!$D$100,Z135=2,Data!$D$101,Z135=3,Data!$D$102,Z135=4,Data!$D$103,Z135=5,Data!$D$104,Z135=6,Data!$D$105,Z135=7,Data!$D$106,Z135=8,Data!$D$107,Z135=9,Data!$D$108,Z135=10,Data!$D$109,Z135=11,Data!$D$110,Z135=12,Data!$D$111,Z135=13,Data!$D$112,Z135=14,Data!$D$113,Z135=15,Data!$D$114,Z135=16,Data!$D$115,Z135=17,Data!$D$116,Z135=18,Data!$D$117,Z135=19,Data!$D$118,Z135=20,Data!$D$119,Z135=21,Data!$D$120,Z135=0,Data!$D$121))*K135,"")</f>
        <v/>
      </c>
      <c r="AB135" s="947" t="str">
        <f>IFERROR((ifs(Z135=1,Data!$E$100,Z135=2,Data!$E$101,Z135=3,Data!$E$102,Z135=4,Data!$E$103,Z135=5,Data!$E$104,Z135=6,Data!$E$105,Z135=7,Data!$E$106,Z135=8,Data!$E$107,Z135=9,Data!$E$108,Z135=10,Data!$E$109,Z135=11,Data!$E$110,Z135=12,Data!$E$111,Z135=13,Data!$E$112,Z135=14,Data!$E$113,Z135=15,Data!$E$114,Z135=16,Data!$E$115,Z135=17,Data!$E$116,Z135=18,Data!$E$117,Z135=19,Data!$E$118,Z135=20,Data!$E$119,Z135=21,Data!$E$120,Z135=0,Data!$E$121))*K135/1000,"")</f>
        <v/>
      </c>
      <c r="AC135" s="948" t="str">
        <f>IFERROR((ifs(
Z135=1,Data!$G$100,
Z135=2,Data!$G$101,
Z135=3,Data!$G$102,
Z135=4,Data!$G$103,
Z135=5,Data!$G$104,
Z135=6,Data!$G$105,
Z135=7,Data!$G$106,
Z135=8,Data!$G$107,
Z135=9,Data!$G$108,
Z135=10,Data!G$109,
Z135=11,Data!G$110,
Z135=12,Data!G$111,
Z135=13,Data!$G$112,
Z135=14,Data!$G$113,
Z135=15,Data!$G$114,
Z135=16,Data!$G$115,
Z135=17,Data!$G$116,
Z135=18,Data!$G$117,
Z135=19,Data!$G$118,
Z135=20,Data!$G$119,
Z135=21,Data!$G$120,
Z135=0,Data!$G$121))
*K135/1000,"")</f>
        <v/>
      </c>
      <c r="AD135" s="949" t="str">
        <f>IFERROR((ifs(
Z135=1,Data!$H$100,
Z135=2,Data!$H$101,
Z135=3,Data!$H$102,
Z135=4,Data!$H$103,
Z135=5,Data!$H$104,
Z135=6,Data!$H$105,
Z135=7,Data!$H$106,
Z135=8,Data!$H$107,
Z135=9,Data!$H$108,
Z135=10,Data!H$109,
Z135=11,Data!H$110,
Z135=12,Data!H$111,
Z135=13,Data!$H$112,
Z135=14,Data!$H$113,
Z135=15,Data!$H$114,
Z135=16,Data!$H$115,
Z135=17,Data!$H$116,
Z135=18,Data!$H$117,
Z135=19,Data!$H$118,
Z135=20,Data!$H$119,
Z135=21,Data!$H$120,
Z135=0,Data!$H$121))*K135/1000,"")</f>
        <v/>
      </c>
      <c r="AE135" s="948" t="str">
        <f>IFERROR((ifs(
Z135=1,Data!$I$100,
Z135=2,Data!$I$101,
Z135=3,Data!$I$102,
Z135=4,Data!$I$103,
Z135=5,Data!$I$104,
Z135=6,Data!$I$105,
Z135=7,Data!$I$106,
Z135=8,Data!$I$107,
Z135=9,Data!$I$108,
Z135=10,Data!I$109,
Z135=11,Data!I$110,
Z135=12,Data!I$111,
Z135=13,Data!$I$112,
Z135=14,Data!$I$113,
Z135=15,Data!$I$114,
Z135=16,Data!$I$115,
Z135=17,Data!$I$116,
Z135=18,Data!$I$117,
Z135=19,Data!$I$118,
Z135=20,Data!$I$119,
Z135=21,Data!$I$120,
Z135=0,Data!$I$121)*K135/1000),"")</f>
        <v/>
      </c>
      <c r="AF135" s="947" t="str">
        <f>IFERROR((ifs(
Z135=1,Data!$J$100,
Z135=2,Data!$J$101,
Z135=3,Data!$J$102,
Z135=4,Data!$J$103,
Z135=5,Data!$J$104,
Z135=6,Data!$J$105,
Z135=7,Data!$J$106,
Z135=8,Data!$J$107,
Z135=9,Data!$J$108,
Z135=10,Data!J$109,
Z135=11,Data!J$110,
Z135=12,Data!J$111,
Z135=13,Data!J$112,
Z135=14,Data!$J$113,
Z135=15,Data!$J$114,
Z135=16,Data!$J$115,
Z135=17,Data!$J$116,
Z135=18,Data!$J$117,
Z135=19,Data!$J$118,
Z135=20,Data!$J$119,
Z135=21,Data!$J$120,
Z135=0,Data!$J$121)*K135),"")</f>
        <v/>
      </c>
      <c r="AG135" s="947" t="str">
        <f>IFERROR((ifs(
Z135=1,Data!$K$100,
Z135=2,Data!$K$101,
Z135=3,Data!$K$102,
Z135=4,Data!$K$103,
Z135=5,Data!$K$104,
Z135=6,Data!$K$105,
Z135=7,Data!$K$106,
Z135=8,Data!$K$107,
Z135=9,Data!$K$108,
Z135=10,Data!K$109,
Z135=11,Data!K$110,
Z135=12,Data!K$111,
Z135=13,Data!$K$112,
Z135=14,Data!$K$113,
Z135=15,Data!$K$114,
Z135=16,Data!$K$115,
Z135=17,Data!$K$116,
Z135=18,Data!$K$117,
Z135=19,Data!$K$118,
Z135=20,Data!$K$119,
Z135=21,Data!$K$120,
Z135=0,Data!$K$121)*K135),"")</f>
        <v/>
      </c>
      <c r="AH135" s="947" t="str">
        <f>IFERROR((ifs(
Z135=1,Data!$L$100,
Z135=2,Data!$L$101,
Z135=3,Data!$L$102,
Z135=4,Data!$L$103,
Z135=5,Data!$L$104,
Z135=6,Data!$L$105,
Z135=7,Data!$L$106,
Z135=8,Data!$L$107,
Z135=9,Data!$L$108,
Z135=10,Data!L$109,
Z135=11,Data!L$110,
Z135=12,Data!L$111,
Z135=13,Data!$L$112,
Z135=14,Data!$L$113,
Z135=15,Data!$L$114,
Z135=16,Data!$L$115,
Z135=17,Data!$L$116,
Z135=18,Data!$L$117,
Z135=19,Data!$L$118,
Z135=20,Data!$L$119,
Z135=21,Data!$L$120,
Z135=0,Data!$L$121)*K135),"")</f>
        <v/>
      </c>
      <c r="AI135" s="950" t="str">
        <f>'Registro Veh'!J147</f>
        <v/>
      </c>
      <c r="AJ135" s="950" t="str">
        <f>'Registro Veh'!M147</f>
        <v/>
      </c>
      <c r="AK135" s="951"/>
      <c r="AL135" s="951"/>
      <c r="AM135" s="951"/>
      <c r="AN135" s="951"/>
    </row>
    <row r="136">
      <c r="A136" s="941" t="str">
        <f>'Registro Veh'!B147</f>
        <v/>
      </c>
      <c r="B136" s="941" t="str">
        <f>Equipo!$F$2</f>
        <v>4.0</v>
      </c>
      <c r="C136" s="941" t="str">
        <f>Equipo!$E$14</f>
        <v/>
      </c>
      <c r="D136" s="941" t="str">
        <f>Equipo!$E$10</f>
        <v/>
      </c>
      <c r="E136" s="941" t="str">
        <f>'Registro Veh'!C147</f>
        <v/>
      </c>
      <c r="F136" s="941" t="str">
        <f>'Registro Veh'!D147</f>
        <v/>
      </c>
      <c r="G136" s="941" t="str">
        <f>'Registro Veh'!E147</f>
        <v/>
      </c>
      <c r="H136" s="941" t="str">
        <f>'Registro Veh'!F147</f>
        <v/>
      </c>
      <c r="I136" s="942" t="str">
        <f>'Registro Veh'!G147</f>
        <v/>
      </c>
      <c r="J136" s="942" t="str">
        <f>'Registro Veh'!I147</f>
        <v/>
      </c>
      <c r="K136" s="942" t="str">
        <f>'Registro Veh'!K147</f>
        <v/>
      </c>
      <c r="L136" s="942" t="str">
        <f>'Registro Veh'!L147</f>
        <v/>
      </c>
      <c r="M136" s="942" t="str">
        <f>'Registro Veh'!N147</f>
        <v/>
      </c>
      <c r="N136" s="943" t="str">
        <f>IFERROR(IFS(E136='BBDD R'!$F$2,'BBDD R'!$G$2,E136='BBDD R'!$F$3,'BBDD R'!$G$3,E136='BBDD R'!$F$4,'BBDD R'!$G$4,E136='BBDD R'!$F$5,'BBDD R'!$G$5,E136='BBDD R'!$F$6,'BBDD R'!$G$6,E136='BBDD R'!$F$7,'BBDD R'!$G$7),"")</f>
        <v/>
      </c>
      <c r="O136" s="943" t="str">
        <f>IFERROR(IFS(E136='BBDD R'!$F$2,'BBDD R'!$H$2,E136='BBDD R'!$F$3,'BBDD R'!$H$3,E136='BBDD R'!$F$4,'BBDD R'!$H$4,E136='BBDD R'!$F$5,'BBDD R'!$H$5,E136='BBDD R'!$F$6,'BBDD R'!$H$6,E136='BBDD R'!$F$7,'BBDD R'!$H$7),"")</f>
        <v/>
      </c>
      <c r="P136" s="944" t="str">
        <f>IFERROR(IFS(E136='BBDD R'!$F$2,'BBDD R'!$I$2,E136='BBDD R'!$F$3,'BBDD R'!$I$3,E136='BBDD R'!$F$4,'BBDD R'!$I$4,E136='BBDD R'!$F$5,'BBDD R'!$I$5,E136='BBDD R'!$F$6,'BBDD R'!$I$6,E136='BBDD R'!$F$7,'BBDD R'!$I$7),"")</f>
        <v/>
      </c>
      <c r="Q136" s="945" t="str">
        <f>IFERROR(IFS(E136='BBDD R'!$F$2,'BBDD R'!$J$2,E136='BBDD R'!$F$3,'BBDD R'!$J$3,E136='BBDD R'!$F$4,'BBDD R'!$J$4,E136='BBDD R'!$F$5,'BBDD R'!$J$5,E136='BBDD R'!$F$6,'BBDD R'!$J$6,E136='BBDD R'!$F$7,'BBDD R'!$J$7))</f>
        <v/>
      </c>
      <c r="R136" s="945" t="str">
        <f>IFERROR(IFS(E136='BBDD R'!$F$2,'BBDD R'!$K$2,E136='BBDD R'!$F$3,'BBDD R'!$K$3,E136='BBDD R'!$F$4,'BBDD R'!$K$4,E136='BBDD R'!$F$5,'BBDD R'!$K$5,E136='BBDD R'!$F$6,'BBDD R'!$K$6,E136='BBDD R'!$F$7,'BBDD R'!$K$7),"")</f>
        <v/>
      </c>
      <c r="S136" s="944" t="str">
        <f>IFERROR(IFS(E136='BBDD R'!$F$2,'BBDD R'!$L$2,E136='BBDD R'!$F$3,'BBDD R'!$L$3,E136='BBDD R'!$F$4,'BBDD R'!$L$4,E136='BBDD R'!$F$5,'BBDD R'!$L$5,E136='BBDD R'!$F$6,'BBDD R'!$L$6,E136='BBDD R'!$F$7,'BBDD R'!$L$7),"")</f>
        <v/>
      </c>
      <c r="T136" s="944" t="str">
        <f>IFERROR(IFS(E136='BBDD R'!$F$2,'BBDD R'!$M$2,E136='BBDD R'!$F$3,'BBDD R'!$M$3,E136='BBDD R'!$F$4,'BBDD R'!$M$4,E136='BBDD R'!$F$5,'BBDD R'!$M$5,E136='BBDD R'!$F$6,'BBDD R'!$M$6,E136='BBDD R'!$F$7,'BBDD R'!$M$7),"")</f>
        <v/>
      </c>
      <c r="U136" s="944" t="str">
        <f>IFERROR(IFS(E136='BBDD R'!$F$2,'BBDD R'!$N$2,E136='BBDD R'!$F$3,'BBDD R'!$N$3,E136='BBDD R'!$F$4,'BBDD R'!$N$4,E136='BBDD R'!$F$5,'BBDD R'!$N$5,E136='BBDD R'!$F$6,'BBDD R'!$N$6,E136='BBDD R'!$F$7,'BBDD R'!$N$7),"")</f>
        <v/>
      </c>
      <c r="V136" s="944" t="str">
        <f>IFERROR(IFS(E136='BBDD R'!$F$2,'BBDD R'!$O$2,E136='BBDD R'!$F$3,'BBDD R'!$O$3,E136='BBDD R'!$F$4,'BBDD R'!$O$4,E136='BBDD R'!$F$5,'BBDD R'!$O$5,E136='BBDD R'!$F$6,'BBDD R'!$O$6,E136='BBDD R'!$F$7,'BBDD R'!$O$7),"")</f>
        <v/>
      </c>
      <c r="W136" s="946" t="str">
        <f>IFERROR(IFS(E136='BBDD R'!$F$2,'BBDD R'!$P$2,E136='BBDD R'!$F$3,'BBDD R'!$P$3,E136='BBDD R'!$F$4,'BBDD R'!$P$4,E136='BBDD R'!$F$5,'BBDD R'!$P$5,E136='BBDD R'!$F$6,'BBDD R'!$P$6,E136='BBDD R'!$F$7,'BBDD R'!$P$7),"")</f>
        <v/>
      </c>
      <c r="X136" s="944" t="str">
        <f>IFERROR(IFS(E136='BBDD R'!$F$2,'BBDD R'!$Q$2,E136='BBDD R'!$F$3,'BBDD R'!$Q$3,E136='BBDD R'!$F$4,'BBDD R'!$Q$4,E136='BBDD R'!$F$5,'BBDD R'!$Q$5,E136='BBDD R'!$F$6,'BBDD R'!$Q$6,E136='BBDD R'!$F$7,'BBDD R'!$Q$7),"")</f>
        <v/>
      </c>
      <c r="Y136" s="944" t="str">
        <f>IFERROR(IFS(E136='BBDD R'!$F$2,'BBDD R'!$R$2,E136='BBDD R'!$F$3,'BBDD R'!$R$3,E136='BBDD R'!$F$4,'BBDD R'!$R$4,E136='BBDD R'!$F$5,'BBDD R'!$R$5,E136='BBDD R'!$F$6,'BBDD R'!$R$6,E136='BBDD R'!$F$7,'BBDD R'!$R$7),"")</f>
        <v/>
      </c>
      <c r="Z136" s="944" t="str">
        <f t="array" ref="Z136">IFERROR(ifs(AND(M136="Gasolina",O136="Vehículo Liviano (Sedán, Compacto)"),1
,AND(M136="Gasolina",O136="Vehículo Liviano (SUV, Jeep, Station Wagon)"),2
,AND(M136="Gasolina",O136="Utilitario, Furgón"),3
,AND(M136="Gasolina",O136="Camioneta 4x2"),4
,AND(M136="Gasolina",O136="Camioneta 4x4"),5
,AND(M136="Gasolina",O136="Camión liviano (hasta 3.5 ton)"),6
,AND(M136="Gasolina",O136="Camión mediano"),7
,AND(M136="Gasolina",O136="Camión pesado"),8
,AND(M136="Gasolina",O136="Maquinaria"),9
,AND(M136="Gasolina",O136="Otro (especifique): "),10
,AND(M136="Diesel",O136="Vehículo Liviano (Sedán, Compacto)"),11
,AND(M136="Diesel",O136="Vehículo Liviano (SUV, Jeep, Station Wagon)"),12
,AND(M136="Diesel",O136="Utilitario, Furgón"),13
,AND(M136="Diesel",O136="Camioneta 4x2"),14
,AND(M136="Diesel",O136="Camioneta 4x4"),15
,AND(M136="Diesel",O136="Camión liviano (hasta 3.5 ton)"),16
,AND(M136="Diesel",O136="Camión mediano"),17
,AND(M136="Diesel",O136="Camión pesado"),18
,AND(M136="Diesel",O136="Maquinaria"),19
,AND(M136="Diesel",O136="Otro (especifique): "),20
,O136="Selecciona...",21),"")</f>
        <v/>
      </c>
      <c r="AA136" s="947" t="str">
        <f>IFERROR((ifs(Z136=1,Data!$D$100,Z136=2,Data!$D$101,Z136=3,Data!$D$102,Z136=4,Data!$D$103,Z136=5,Data!$D$104,Z136=6,Data!$D$105,Z136=7,Data!$D$106,Z136=8,Data!$D$107,Z136=9,Data!$D$108,Z136=10,Data!$D$109,Z136=11,Data!$D$110,Z136=12,Data!$D$111,Z136=13,Data!$D$112,Z136=14,Data!$D$113,Z136=15,Data!$D$114,Z136=16,Data!$D$115,Z136=17,Data!$D$116,Z136=18,Data!$D$117,Z136=19,Data!$D$118,Z136=20,Data!$D$119,Z136=21,Data!$D$120,Z136=0,Data!$D$121))*K136,"")</f>
        <v/>
      </c>
      <c r="AB136" s="947" t="str">
        <f>IFERROR((ifs(Z136=1,Data!$E$100,Z136=2,Data!$E$101,Z136=3,Data!$E$102,Z136=4,Data!$E$103,Z136=5,Data!$E$104,Z136=6,Data!$E$105,Z136=7,Data!$E$106,Z136=8,Data!$E$107,Z136=9,Data!$E$108,Z136=10,Data!$E$109,Z136=11,Data!$E$110,Z136=12,Data!$E$111,Z136=13,Data!$E$112,Z136=14,Data!$E$113,Z136=15,Data!$E$114,Z136=16,Data!$E$115,Z136=17,Data!$E$116,Z136=18,Data!$E$117,Z136=19,Data!$E$118,Z136=20,Data!$E$119,Z136=21,Data!$E$120,Z136=0,Data!$E$121))*K136/1000,"")</f>
        <v/>
      </c>
      <c r="AC136" s="948" t="str">
        <f>IFERROR((ifs(
Z136=1,Data!$G$100,
Z136=2,Data!$G$101,
Z136=3,Data!$G$102,
Z136=4,Data!$G$103,
Z136=5,Data!$G$104,
Z136=6,Data!$G$105,
Z136=7,Data!$G$106,
Z136=8,Data!$G$107,
Z136=9,Data!$G$108,
Z136=10,Data!G$109,
Z136=11,Data!G$110,
Z136=12,Data!G$111,
Z136=13,Data!$G$112,
Z136=14,Data!$G$113,
Z136=15,Data!$G$114,
Z136=16,Data!$G$115,
Z136=17,Data!$G$116,
Z136=18,Data!$G$117,
Z136=19,Data!$G$118,
Z136=20,Data!$G$119,
Z136=21,Data!$G$120,
Z136=0,Data!$G$121))
*K136/1000,"")</f>
        <v/>
      </c>
      <c r="AD136" s="949" t="str">
        <f>IFERROR((ifs(
Z136=1,Data!$H$100,
Z136=2,Data!$H$101,
Z136=3,Data!$H$102,
Z136=4,Data!$H$103,
Z136=5,Data!$H$104,
Z136=6,Data!$H$105,
Z136=7,Data!$H$106,
Z136=8,Data!$H$107,
Z136=9,Data!$H$108,
Z136=10,Data!H$109,
Z136=11,Data!H$110,
Z136=12,Data!H$111,
Z136=13,Data!$H$112,
Z136=14,Data!$H$113,
Z136=15,Data!$H$114,
Z136=16,Data!$H$115,
Z136=17,Data!$H$116,
Z136=18,Data!$H$117,
Z136=19,Data!$H$118,
Z136=20,Data!$H$119,
Z136=21,Data!$H$120,
Z136=0,Data!$H$121))*K136/1000,"")</f>
        <v/>
      </c>
      <c r="AE136" s="948" t="str">
        <f>IFERROR((ifs(
Z136=1,Data!$I$100,
Z136=2,Data!$I$101,
Z136=3,Data!$I$102,
Z136=4,Data!$I$103,
Z136=5,Data!$I$104,
Z136=6,Data!$I$105,
Z136=7,Data!$I$106,
Z136=8,Data!$I$107,
Z136=9,Data!$I$108,
Z136=10,Data!I$109,
Z136=11,Data!I$110,
Z136=12,Data!I$111,
Z136=13,Data!$I$112,
Z136=14,Data!$I$113,
Z136=15,Data!$I$114,
Z136=16,Data!$I$115,
Z136=17,Data!$I$116,
Z136=18,Data!$I$117,
Z136=19,Data!$I$118,
Z136=20,Data!$I$119,
Z136=21,Data!$I$120,
Z136=0,Data!$I$121)*K136/1000),"")</f>
        <v/>
      </c>
      <c r="AF136" s="947" t="str">
        <f>IFERROR((ifs(
Z136=1,Data!$J$100,
Z136=2,Data!$J$101,
Z136=3,Data!$J$102,
Z136=4,Data!$J$103,
Z136=5,Data!$J$104,
Z136=6,Data!$J$105,
Z136=7,Data!$J$106,
Z136=8,Data!$J$107,
Z136=9,Data!$J$108,
Z136=10,Data!J$109,
Z136=11,Data!J$110,
Z136=12,Data!J$111,
Z136=13,Data!J$112,
Z136=14,Data!$J$113,
Z136=15,Data!$J$114,
Z136=16,Data!$J$115,
Z136=17,Data!$J$116,
Z136=18,Data!$J$117,
Z136=19,Data!$J$118,
Z136=20,Data!$J$119,
Z136=21,Data!$J$120,
Z136=0,Data!$J$121)*K136),"")</f>
        <v/>
      </c>
      <c r="AG136" s="947" t="str">
        <f>IFERROR((ifs(
Z136=1,Data!$K$100,
Z136=2,Data!$K$101,
Z136=3,Data!$K$102,
Z136=4,Data!$K$103,
Z136=5,Data!$K$104,
Z136=6,Data!$K$105,
Z136=7,Data!$K$106,
Z136=8,Data!$K$107,
Z136=9,Data!$K$108,
Z136=10,Data!K$109,
Z136=11,Data!K$110,
Z136=12,Data!K$111,
Z136=13,Data!$K$112,
Z136=14,Data!$K$113,
Z136=15,Data!$K$114,
Z136=16,Data!$K$115,
Z136=17,Data!$K$116,
Z136=18,Data!$K$117,
Z136=19,Data!$K$118,
Z136=20,Data!$K$119,
Z136=21,Data!$K$120,
Z136=0,Data!$K$121)*K136),"")</f>
        <v/>
      </c>
      <c r="AH136" s="947" t="str">
        <f>IFERROR((ifs(
Z136=1,Data!$L$100,
Z136=2,Data!$L$101,
Z136=3,Data!$L$102,
Z136=4,Data!$L$103,
Z136=5,Data!$L$104,
Z136=6,Data!$L$105,
Z136=7,Data!$L$106,
Z136=8,Data!$L$107,
Z136=9,Data!$L$108,
Z136=10,Data!L$109,
Z136=11,Data!L$110,
Z136=12,Data!L$111,
Z136=13,Data!$L$112,
Z136=14,Data!$L$113,
Z136=15,Data!$L$114,
Z136=16,Data!$L$115,
Z136=17,Data!$L$116,
Z136=18,Data!$L$117,
Z136=19,Data!$L$118,
Z136=20,Data!$L$119,
Z136=21,Data!$L$120,
Z136=0,Data!$L$121)*K136),"")</f>
        <v/>
      </c>
      <c r="AI136" s="950" t="str">
        <f>'Registro Veh'!J148</f>
        <v/>
      </c>
      <c r="AJ136" s="950" t="str">
        <f>'Registro Veh'!M148</f>
        <v/>
      </c>
      <c r="AK136" s="951"/>
      <c r="AL136" s="951"/>
      <c r="AM136" s="951"/>
      <c r="AN136" s="951"/>
    </row>
    <row r="137">
      <c r="A137" s="941" t="str">
        <f>'Registro Veh'!B148</f>
        <v/>
      </c>
      <c r="B137" s="941" t="str">
        <f>Equipo!$F$2</f>
        <v>4.0</v>
      </c>
      <c r="C137" s="941" t="str">
        <f>Equipo!$E$14</f>
        <v/>
      </c>
      <c r="D137" s="941" t="str">
        <f>Equipo!$E$10</f>
        <v/>
      </c>
      <c r="E137" s="941" t="str">
        <f>'Registro Veh'!C148</f>
        <v/>
      </c>
      <c r="F137" s="941" t="str">
        <f>'Registro Veh'!D148</f>
        <v/>
      </c>
      <c r="G137" s="941" t="str">
        <f>'Registro Veh'!E148</f>
        <v/>
      </c>
      <c r="H137" s="941" t="str">
        <f>'Registro Veh'!F148</f>
        <v/>
      </c>
      <c r="I137" s="942" t="str">
        <f>'Registro Veh'!G148</f>
        <v/>
      </c>
      <c r="J137" s="942" t="str">
        <f>'Registro Veh'!I148</f>
        <v/>
      </c>
      <c r="K137" s="942" t="str">
        <f>'Registro Veh'!K148</f>
        <v/>
      </c>
      <c r="L137" s="942" t="str">
        <f>'Registro Veh'!L148</f>
        <v/>
      </c>
      <c r="M137" s="942" t="str">
        <f>'Registro Veh'!N148</f>
        <v/>
      </c>
      <c r="N137" s="943" t="str">
        <f>IFERROR(IFS(E137='BBDD R'!$F$2,'BBDD R'!$G$2,E137='BBDD R'!$F$3,'BBDD R'!$G$3,E137='BBDD R'!$F$4,'BBDD R'!$G$4,E137='BBDD R'!$F$5,'BBDD R'!$G$5,E137='BBDD R'!$F$6,'BBDD R'!$G$6,E137='BBDD R'!$F$7,'BBDD R'!$G$7),"")</f>
        <v/>
      </c>
      <c r="O137" s="943" t="str">
        <f>IFERROR(IFS(E137='BBDD R'!$F$2,'BBDD R'!$H$2,E137='BBDD R'!$F$3,'BBDD R'!$H$3,E137='BBDD R'!$F$4,'BBDD R'!$H$4,E137='BBDD R'!$F$5,'BBDD R'!$H$5,E137='BBDD R'!$F$6,'BBDD R'!$H$6,E137='BBDD R'!$F$7,'BBDD R'!$H$7),"")</f>
        <v/>
      </c>
      <c r="P137" s="944" t="str">
        <f>IFERROR(IFS(E137='BBDD R'!$F$2,'BBDD R'!$I$2,E137='BBDD R'!$F$3,'BBDD R'!$I$3,E137='BBDD R'!$F$4,'BBDD R'!$I$4,E137='BBDD R'!$F$5,'BBDD R'!$I$5,E137='BBDD R'!$F$6,'BBDD R'!$I$6,E137='BBDD R'!$F$7,'BBDD R'!$I$7),"")</f>
        <v/>
      </c>
      <c r="Q137" s="945" t="str">
        <f>IFERROR(IFS(E137='BBDD R'!$F$2,'BBDD R'!$J$2,E137='BBDD R'!$F$3,'BBDD R'!$J$3,E137='BBDD R'!$F$4,'BBDD R'!$J$4,E137='BBDD R'!$F$5,'BBDD R'!$J$5,E137='BBDD R'!$F$6,'BBDD R'!$J$6,E137='BBDD R'!$F$7,'BBDD R'!$J$7))</f>
        <v/>
      </c>
      <c r="R137" s="945" t="str">
        <f>IFERROR(IFS(E137='BBDD R'!$F$2,'BBDD R'!$K$2,E137='BBDD R'!$F$3,'BBDD R'!$K$3,E137='BBDD R'!$F$4,'BBDD R'!$K$4,E137='BBDD R'!$F$5,'BBDD R'!$K$5,E137='BBDD R'!$F$6,'BBDD R'!$K$6,E137='BBDD R'!$F$7,'BBDD R'!$K$7),"")</f>
        <v/>
      </c>
      <c r="S137" s="944" t="str">
        <f>IFERROR(IFS(E137='BBDD R'!$F$2,'BBDD R'!$L$2,E137='BBDD R'!$F$3,'BBDD R'!$L$3,E137='BBDD R'!$F$4,'BBDD R'!$L$4,E137='BBDD R'!$F$5,'BBDD R'!$L$5,E137='BBDD R'!$F$6,'BBDD R'!$L$6,E137='BBDD R'!$F$7,'BBDD R'!$L$7),"")</f>
        <v/>
      </c>
      <c r="T137" s="944" t="str">
        <f>IFERROR(IFS(E137='BBDD R'!$F$2,'BBDD R'!$M$2,E137='BBDD R'!$F$3,'BBDD R'!$M$3,E137='BBDD R'!$F$4,'BBDD R'!$M$4,E137='BBDD R'!$F$5,'BBDD R'!$M$5,E137='BBDD R'!$F$6,'BBDD R'!$M$6,E137='BBDD R'!$F$7,'BBDD R'!$M$7),"")</f>
        <v/>
      </c>
      <c r="U137" s="944" t="str">
        <f>IFERROR(IFS(E137='BBDD R'!$F$2,'BBDD R'!$N$2,E137='BBDD R'!$F$3,'BBDD R'!$N$3,E137='BBDD R'!$F$4,'BBDD R'!$N$4,E137='BBDD R'!$F$5,'BBDD R'!$N$5,E137='BBDD R'!$F$6,'BBDD R'!$N$6,E137='BBDD R'!$F$7,'BBDD R'!$N$7),"")</f>
        <v/>
      </c>
      <c r="V137" s="944" t="str">
        <f>IFERROR(IFS(E137='BBDD R'!$F$2,'BBDD R'!$O$2,E137='BBDD R'!$F$3,'BBDD R'!$O$3,E137='BBDD R'!$F$4,'BBDD R'!$O$4,E137='BBDD R'!$F$5,'BBDD R'!$O$5,E137='BBDD R'!$F$6,'BBDD R'!$O$6,E137='BBDD R'!$F$7,'BBDD R'!$O$7),"")</f>
        <v/>
      </c>
      <c r="W137" s="946" t="str">
        <f>IFERROR(IFS(E137='BBDD R'!$F$2,'BBDD R'!$P$2,E137='BBDD R'!$F$3,'BBDD R'!$P$3,E137='BBDD R'!$F$4,'BBDD R'!$P$4,E137='BBDD R'!$F$5,'BBDD R'!$P$5,E137='BBDD R'!$F$6,'BBDD R'!$P$6,E137='BBDD R'!$F$7,'BBDD R'!$P$7),"")</f>
        <v/>
      </c>
      <c r="X137" s="944" t="str">
        <f>IFERROR(IFS(E137='BBDD R'!$F$2,'BBDD R'!$Q$2,E137='BBDD R'!$F$3,'BBDD R'!$Q$3,E137='BBDD R'!$F$4,'BBDD R'!$Q$4,E137='BBDD R'!$F$5,'BBDD R'!$Q$5,E137='BBDD R'!$F$6,'BBDD R'!$Q$6,E137='BBDD R'!$F$7,'BBDD R'!$Q$7),"")</f>
        <v/>
      </c>
      <c r="Y137" s="944" t="str">
        <f>IFERROR(IFS(E137='BBDD R'!$F$2,'BBDD R'!$R$2,E137='BBDD R'!$F$3,'BBDD R'!$R$3,E137='BBDD R'!$F$4,'BBDD R'!$R$4,E137='BBDD R'!$F$5,'BBDD R'!$R$5,E137='BBDD R'!$F$6,'BBDD R'!$R$6,E137='BBDD R'!$F$7,'BBDD R'!$R$7),"")</f>
        <v/>
      </c>
      <c r="Z137" s="944" t="str">
        <f t="array" ref="Z137">IFERROR(ifs(AND(M137="Gasolina",O137="Vehículo Liviano (Sedán, Compacto)"),1
,AND(M137="Gasolina",O137="Vehículo Liviano (SUV, Jeep, Station Wagon)"),2
,AND(M137="Gasolina",O137="Utilitario, Furgón"),3
,AND(M137="Gasolina",O137="Camioneta 4x2"),4
,AND(M137="Gasolina",O137="Camioneta 4x4"),5
,AND(M137="Gasolina",O137="Camión liviano (hasta 3.5 ton)"),6
,AND(M137="Gasolina",O137="Camión mediano"),7
,AND(M137="Gasolina",O137="Camión pesado"),8
,AND(M137="Gasolina",O137="Maquinaria"),9
,AND(M137="Gasolina",O137="Otro (especifique): "),10
,AND(M137="Diesel",O137="Vehículo Liviano (Sedán, Compacto)"),11
,AND(M137="Diesel",O137="Vehículo Liviano (SUV, Jeep, Station Wagon)"),12
,AND(M137="Diesel",O137="Utilitario, Furgón"),13
,AND(M137="Diesel",O137="Camioneta 4x2"),14
,AND(M137="Diesel",O137="Camioneta 4x4"),15
,AND(M137="Diesel",O137="Camión liviano (hasta 3.5 ton)"),16
,AND(M137="Diesel",O137="Camión mediano"),17
,AND(M137="Diesel",O137="Camión pesado"),18
,AND(M137="Diesel",O137="Maquinaria"),19
,AND(M137="Diesel",O137="Otro (especifique): "),20
,O137="Selecciona...",21),"")</f>
        <v/>
      </c>
      <c r="AA137" s="947" t="str">
        <f>IFERROR((ifs(Z137=1,Data!$D$100,Z137=2,Data!$D$101,Z137=3,Data!$D$102,Z137=4,Data!$D$103,Z137=5,Data!$D$104,Z137=6,Data!$D$105,Z137=7,Data!$D$106,Z137=8,Data!$D$107,Z137=9,Data!$D$108,Z137=10,Data!$D$109,Z137=11,Data!$D$110,Z137=12,Data!$D$111,Z137=13,Data!$D$112,Z137=14,Data!$D$113,Z137=15,Data!$D$114,Z137=16,Data!$D$115,Z137=17,Data!$D$116,Z137=18,Data!$D$117,Z137=19,Data!$D$118,Z137=20,Data!$D$119,Z137=21,Data!$D$120,Z137=0,Data!$D$121))*K137,"")</f>
        <v/>
      </c>
      <c r="AB137" s="947" t="str">
        <f>IFERROR((ifs(Z137=1,Data!$E$100,Z137=2,Data!$E$101,Z137=3,Data!$E$102,Z137=4,Data!$E$103,Z137=5,Data!$E$104,Z137=6,Data!$E$105,Z137=7,Data!$E$106,Z137=8,Data!$E$107,Z137=9,Data!$E$108,Z137=10,Data!$E$109,Z137=11,Data!$E$110,Z137=12,Data!$E$111,Z137=13,Data!$E$112,Z137=14,Data!$E$113,Z137=15,Data!$E$114,Z137=16,Data!$E$115,Z137=17,Data!$E$116,Z137=18,Data!$E$117,Z137=19,Data!$E$118,Z137=20,Data!$E$119,Z137=21,Data!$E$120,Z137=0,Data!$E$121))*K137/1000,"")</f>
        <v/>
      </c>
      <c r="AC137" s="948" t="str">
        <f>IFERROR((ifs(
Z137=1,Data!$G$100,
Z137=2,Data!$G$101,
Z137=3,Data!$G$102,
Z137=4,Data!$G$103,
Z137=5,Data!$G$104,
Z137=6,Data!$G$105,
Z137=7,Data!$G$106,
Z137=8,Data!$G$107,
Z137=9,Data!$G$108,
Z137=10,Data!G$109,
Z137=11,Data!G$110,
Z137=12,Data!G$111,
Z137=13,Data!$G$112,
Z137=14,Data!$G$113,
Z137=15,Data!$G$114,
Z137=16,Data!$G$115,
Z137=17,Data!$G$116,
Z137=18,Data!$G$117,
Z137=19,Data!$G$118,
Z137=20,Data!$G$119,
Z137=21,Data!$G$120,
Z137=0,Data!$G$121))
*K137/1000,"")</f>
        <v/>
      </c>
      <c r="AD137" s="949" t="str">
        <f>IFERROR((ifs(
Z137=1,Data!$H$100,
Z137=2,Data!$H$101,
Z137=3,Data!$H$102,
Z137=4,Data!$H$103,
Z137=5,Data!$H$104,
Z137=6,Data!$H$105,
Z137=7,Data!$H$106,
Z137=8,Data!$H$107,
Z137=9,Data!$H$108,
Z137=10,Data!H$109,
Z137=11,Data!H$110,
Z137=12,Data!H$111,
Z137=13,Data!$H$112,
Z137=14,Data!$H$113,
Z137=15,Data!$H$114,
Z137=16,Data!$H$115,
Z137=17,Data!$H$116,
Z137=18,Data!$H$117,
Z137=19,Data!$H$118,
Z137=20,Data!$H$119,
Z137=21,Data!$H$120,
Z137=0,Data!$H$121))*K137/1000,"")</f>
        <v/>
      </c>
      <c r="AE137" s="948" t="str">
        <f>IFERROR((ifs(
Z137=1,Data!$I$100,
Z137=2,Data!$I$101,
Z137=3,Data!$I$102,
Z137=4,Data!$I$103,
Z137=5,Data!$I$104,
Z137=6,Data!$I$105,
Z137=7,Data!$I$106,
Z137=8,Data!$I$107,
Z137=9,Data!$I$108,
Z137=10,Data!I$109,
Z137=11,Data!I$110,
Z137=12,Data!I$111,
Z137=13,Data!$I$112,
Z137=14,Data!$I$113,
Z137=15,Data!$I$114,
Z137=16,Data!$I$115,
Z137=17,Data!$I$116,
Z137=18,Data!$I$117,
Z137=19,Data!$I$118,
Z137=20,Data!$I$119,
Z137=21,Data!$I$120,
Z137=0,Data!$I$121)*K137/1000),"")</f>
        <v/>
      </c>
      <c r="AF137" s="947" t="str">
        <f>IFERROR((ifs(
Z137=1,Data!$J$100,
Z137=2,Data!$J$101,
Z137=3,Data!$J$102,
Z137=4,Data!$J$103,
Z137=5,Data!$J$104,
Z137=6,Data!$J$105,
Z137=7,Data!$J$106,
Z137=8,Data!$J$107,
Z137=9,Data!$J$108,
Z137=10,Data!J$109,
Z137=11,Data!J$110,
Z137=12,Data!J$111,
Z137=13,Data!J$112,
Z137=14,Data!$J$113,
Z137=15,Data!$J$114,
Z137=16,Data!$J$115,
Z137=17,Data!$J$116,
Z137=18,Data!$J$117,
Z137=19,Data!$J$118,
Z137=20,Data!$J$119,
Z137=21,Data!$J$120,
Z137=0,Data!$J$121)*K137),"")</f>
        <v/>
      </c>
      <c r="AG137" s="947" t="str">
        <f>IFERROR((ifs(
Z137=1,Data!$K$100,
Z137=2,Data!$K$101,
Z137=3,Data!$K$102,
Z137=4,Data!$K$103,
Z137=5,Data!$K$104,
Z137=6,Data!$K$105,
Z137=7,Data!$K$106,
Z137=8,Data!$K$107,
Z137=9,Data!$K$108,
Z137=10,Data!K$109,
Z137=11,Data!K$110,
Z137=12,Data!K$111,
Z137=13,Data!$K$112,
Z137=14,Data!$K$113,
Z137=15,Data!$K$114,
Z137=16,Data!$K$115,
Z137=17,Data!$K$116,
Z137=18,Data!$K$117,
Z137=19,Data!$K$118,
Z137=20,Data!$K$119,
Z137=21,Data!$K$120,
Z137=0,Data!$K$121)*K137),"")</f>
        <v/>
      </c>
      <c r="AH137" s="947" t="str">
        <f>IFERROR((ifs(
Z137=1,Data!$L$100,
Z137=2,Data!$L$101,
Z137=3,Data!$L$102,
Z137=4,Data!$L$103,
Z137=5,Data!$L$104,
Z137=6,Data!$L$105,
Z137=7,Data!$L$106,
Z137=8,Data!$L$107,
Z137=9,Data!$L$108,
Z137=10,Data!L$109,
Z137=11,Data!L$110,
Z137=12,Data!L$111,
Z137=13,Data!$L$112,
Z137=14,Data!$L$113,
Z137=15,Data!$L$114,
Z137=16,Data!$L$115,
Z137=17,Data!$L$116,
Z137=18,Data!$L$117,
Z137=19,Data!$L$118,
Z137=20,Data!$L$119,
Z137=21,Data!$L$120,
Z137=0,Data!$L$121)*K137),"")</f>
        <v/>
      </c>
      <c r="AI137" s="950" t="str">
        <f>'Registro Veh'!J149</f>
        <v/>
      </c>
      <c r="AJ137" s="950" t="str">
        <f>'Registro Veh'!M149</f>
        <v/>
      </c>
      <c r="AK137" s="951"/>
      <c r="AL137" s="951"/>
      <c r="AM137" s="951"/>
      <c r="AN137" s="951"/>
    </row>
    <row r="138">
      <c r="A138" s="941" t="str">
        <f>'Registro Veh'!B149</f>
        <v/>
      </c>
      <c r="B138" s="941" t="str">
        <f>Equipo!$F$2</f>
        <v>4.0</v>
      </c>
      <c r="C138" s="941" t="str">
        <f>Equipo!$E$14</f>
        <v/>
      </c>
      <c r="D138" s="941" t="str">
        <f>Equipo!$E$10</f>
        <v/>
      </c>
      <c r="E138" s="941" t="str">
        <f>'Registro Veh'!C149</f>
        <v/>
      </c>
      <c r="F138" s="941" t="str">
        <f>'Registro Veh'!D149</f>
        <v/>
      </c>
      <c r="G138" s="941" t="str">
        <f>'Registro Veh'!E149</f>
        <v/>
      </c>
      <c r="H138" s="941" t="str">
        <f>'Registro Veh'!F149</f>
        <v/>
      </c>
      <c r="I138" s="942" t="str">
        <f>'Registro Veh'!G149</f>
        <v/>
      </c>
      <c r="J138" s="942" t="str">
        <f>'Registro Veh'!I149</f>
        <v/>
      </c>
      <c r="K138" s="942" t="str">
        <f>'Registro Veh'!K149</f>
        <v/>
      </c>
      <c r="L138" s="942" t="str">
        <f>'Registro Veh'!L149</f>
        <v/>
      </c>
      <c r="M138" s="942" t="str">
        <f>'Registro Veh'!N149</f>
        <v/>
      </c>
      <c r="N138" s="943" t="str">
        <f>IFERROR(IFS(E138='BBDD R'!$F$2,'BBDD R'!$G$2,E138='BBDD R'!$F$3,'BBDD R'!$G$3,E138='BBDD R'!$F$4,'BBDD R'!$G$4,E138='BBDD R'!$F$5,'BBDD R'!$G$5,E138='BBDD R'!$F$6,'BBDD R'!$G$6,E138='BBDD R'!$F$7,'BBDD R'!$G$7),"")</f>
        <v/>
      </c>
      <c r="O138" s="943" t="str">
        <f>IFERROR(IFS(E138='BBDD R'!$F$2,'BBDD R'!$H$2,E138='BBDD R'!$F$3,'BBDD R'!$H$3,E138='BBDD R'!$F$4,'BBDD R'!$H$4,E138='BBDD R'!$F$5,'BBDD R'!$H$5,E138='BBDD R'!$F$6,'BBDD R'!$H$6,E138='BBDD R'!$F$7,'BBDD R'!$H$7),"")</f>
        <v/>
      </c>
      <c r="P138" s="944" t="str">
        <f>IFERROR(IFS(E138='BBDD R'!$F$2,'BBDD R'!$I$2,E138='BBDD R'!$F$3,'BBDD R'!$I$3,E138='BBDD R'!$F$4,'BBDD R'!$I$4,E138='BBDD R'!$F$5,'BBDD R'!$I$5,E138='BBDD R'!$F$6,'BBDD R'!$I$6,E138='BBDD R'!$F$7,'BBDD R'!$I$7),"")</f>
        <v/>
      </c>
      <c r="Q138" s="945" t="str">
        <f>IFERROR(IFS(E138='BBDD R'!$F$2,'BBDD R'!$J$2,E138='BBDD R'!$F$3,'BBDD R'!$J$3,E138='BBDD R'!$F$4,'BBDD R'!$J$4,E138='BBDD R'!$F$5,'BBDD R'!$J$5,E138='BBDD R'!$F$6,'BBDD R'!$J$6,E138='BBDD R'!$F$7,'BBDD R'!$J$7))</f>
        <v/>
      </c>
      <c r="R138" s="945" t="str">
        <f>IFERROR(IFS(E138='BBDD R'!$F$2,'BBDD R'!$K$2,E138='BBDD R'!$F$3,'BBDD R'!$K$3,E138='BBDD R'!$F$4,'BBDD R'!$K$4,E138='BBDD R'!$F$5,'BBDD R'!$K$5,E138='BBDD R'!$F$6,'BBDD R'!$K$6,E138='BBDD R'!$F$7,'BBDD R'!$K$7),"")</f>
        <v/>
      </c>
      <c r="S138" s="944" t="str">
        <f>IFERROR(IFS(E138='BBDD R'!$F$2,'BBDD R'!$L$2,E138='BBDD R'!$F$3,'BBDD R'!$L$3,E138='BBDD R'!$F$4,'BBDD R'!$L$4,E138='BBDD R'!$F$5,'BBDD R'!$L$5,E138='BBDD R'!$F$6,'BBDD R'!$L$6,E138='BBDD R'!$F$7,'BBDD R'!$L$7),"")</f>
        <v/>
      </c>
      <c r="T138" s="944" t="str">
        <f>IFERROR(IFS(E138='BBDD R'!$F$2,'BBDD R'!$M$2,E138='BBDD R'!$F$3,'BBDD R'!$M$3,E138='BBDD R'!$F$4,'BBDD R'!$M$4,E138='BBDD R'!$F$5,'BBDD R'!$M$5,E138='BBDD R'!$F$6,'BBDD R'!$M$6,E138='BBDD R'!$F$7,'BBDD R'!$M$7),"")</f>
        <v/>
      </c>
      <c r="U138" s="944" t="str">
        <f>IFERROR(IFS(E138='BBDD R'!$F$2,'BBDD R'!$N$2,E138='BBDD R'!$F$3,'BBDD R'!$N$3,E138='BBDD R'!$F$4,'BBDD R'!$N$4,E138='BBDD R'!$F$5,'BBDD R'!$N$5,E138='BBDD R'!$F$6,'BBDD R'!$N$6,E138='BBDD R'!$F$7,'BBDD R'!$N$7),"")</f>
        <v/>
      </c>
      <c r="V138" s="944" t="str">
        <f>IFERROR(IFS(E138='BBDD R'!$F$2,'BBDD R'!$O$2,E138='BBDD R'!$F$3,'BBDD R'!$O$3,E138='BBDD R'!$F$4,'BBDD R'!$O$4,E138='BBDD R'!$F$5,'BBDD R'!$O$5,E138='BBDD R'!$F$6,'BBDD R'!$O$6,E138='BBDD R'!$F$7,'BBDD R'!$O$7),"")</f>
        <v/>
      </c>
      <c r="W138" s="946" t="str">
        <f>IFERROR(IFS(E138='BBDD R'!$F$2,'BBDD R'!$P$2,E138='BBDD R'!$F$3,'BBDD R'!$P$3,E138='BBDD R'!$F$4,'BBDD R'!$P$4,E138='BBDD R'!$F$5,'BBDD R'!$P$5,E138='BBDD R'!$F$6,'BBDD R'!$P$6,E138='BBDD R'!$F$7,'BBDD R'!$P$7),"")</f>
        <v/>
      </c>
      <c r="X138" s="944" t="str">
        <f>IFERROR(IFS(E138='BBDD R'!$F$2,'BBDD R'!$Q$2,E138='BBDD R'!$F$3,'BBDD R'!$Q$3,E138='BBDD R'!$F$4,'BBDD R'!$Q$4,E138='BBDD R'!$F$5,'BBDD R'!$Q$5,E138='BBDD R'!$F$6,'BBDD R'!$Q$6,E138='BBDD R'!$F$7,'BBDD R'!$Q$7),"")</f>
        <v/>
      </c>
      <c r="Y138" s="944" t="str">
        <f>IFERROR(IFS(E138='BBDD R'!$F$2,'BBDD R'!$R$2,E138='BBDD R'!$F$3,'BBDD R'!$R$3,E138='BBDD R'!$F$4,'BBDD R'!$R$4,E138='BBDD R'!$F$5,'BBDD R'!$R$5,E138='BBDD R'!$F$6,'BBDD R'!$R$6,E138='BBDD R'!$F$7,'BBDD R'!$R$7),"")</f>
        <v/>
      </c>
      <c r="Z138" s="944" t="str">
        <f t="array" ref="Z138">IFERROR(ifs(AND(M138="Gasolina",O138="Vehículo Liviano (Sedán, Compacto)"),1
,AND(M138="Gasolina",O138="Vehículo Liviano (SUV, Jeep, Station Wagon)"),2
,AND(M138="Gasolina",O138="Utilitario, Furgón"),3
,AND(M138="Gasolina",O138="Camioneta 4x2"),4
,AND(M138="Gasolina",O138="Camioneta 4x4"),5
,AND(M138="Gasolina",O138="Camión liviano (hasta 3.5 ton)"),6
,AND(M138="Gasolina",O138="Camión mediano"),7
,AND(M138="Gasolina",O138="Camión pesado"),8
,AND(M138="Gasolina",O138="Maquinaria"),9
,AND(M138="Gasolina",O138="Otro (especifique): "),10
,AND(M138="Diesel",O138="Vehículo Liviano (Sedán, Compacto)"),11
,AND(M138="Diesel",O138="Vehículo Liviano (SUV, Jeep, Station Wagon)"),12
,AND(M138="Diesel",O138="Utilitario, Furgón"),13
,AND(M138="Diesel",O138="Camioneta 4x2"),14
,AND(M138="Diesel",O138="Camioneta 4x4"),15
,AND(M138="Diesel",O138="Camión liviano (hasta 3.5 ton)"),16
,AND(M138="Diesel",O138="Camión mediano"),17
,AND(M138="Diesel",O138="Camión pesado"),18
,AND(M138="Diesel",O138="Maquinaria"),19
,AND(M138="Diesel",O138="Otro (especifique): "),20
,O138="Selecciona...",21),"")</f>
        <v/>
      </c>
      <c r="AA138" s="947" t="str">
        <f>IFERROR((ifs(Z138=1,Data!$D$100,Z138=2,Data!$D$101,Z138=3,Data!$D$102,Z138=4,Data!$D$103,Z138=5,Data!$D$104,Z138=6,Data!$D$105,Z138=7,Data!$D$106,Z138=8,Data!$D$107,Z138=9,Data!$D$108,Z138=10,Data!$D$109,Z138=11,Data!$D$110,Z138=12,Data!$D$111,Z138=13,Data!$D$112,Z138=14,Data!$D$113,Z138=15,Data!$D$114,Z138=16,Data!$D$115,Z138=17,Data!$D$116,Z138=18,Data!$D$117,Z138=19,Data!$D$118,Z138=20,Data!$D$119,Z138=21,Data!$D$120,Z138=0,Data!$D$121))*K138,"")</f>
        <v/>
      </c>
      <c r="AB138" s="947" t="str">
        <f>IFERROR((ifs(Z138=1,Data!$E$100,Z138=2,Data!$E$101,Z138=3,Data!$E$102,Z138=4,Data!$E$103,Z138=5,Data!$E$104,Z138=6,Data!$E$105,Z138=7,Data!$E$106,Z138=8,Data!$E$107,Z138=9,Data!$E$108,Z138=10,Data!$E$109,Z138=11,Data!$E$110,Z138=12,Data!$E$111,Z138=13,Data!$E$112,Z138=14,Data!$E$113,Z138=15,Data!$E$114,Z138=16,Data!$E$115,Z138=17,Data!$E$116,Z138=18,Data!$E$117,Z138=19,Data!$E$118,Z138=20,Data!$E$119,Z138=21,Data!$E$120,Z138=0,Data!$E$121))*K138/1000,"")</f>
        <v/>
      </c>
      <c r="AC138" s="948" t="str">
        <f>IFERROR((ifs(
Z138=1,Data!$G$100,
Z138=2,Data!$G$101,
Z138=3,Data!$G$102,
Z138=4,Data!$G$103,
Z138=5,Data!$G$104,
Z138=6,Data!$G$105,
Z138=7,Data!$G$106,
Z138=8,Data!$G$107,
Z138=9,Data!$G$108,
Z138=10,Data!G$109,
Z138=11,Data!G$110,
Z138=12,Data!G$111,
Z138=13,Data!$G$112,
Z138=14,Data!$G$113,
Z138=15,Data!$G$114,
Z138=16,Data!$G$115,
Z138=17,Data!$G$116,
Z138=18,Data!$G$117,
Z138=19,Data!$G$118,
Z138=20,Data!$G$119,
Z138=21,Data!$G$120,
Z138=0,Data!$G$121))
*K138/1000,"")</f>
        <v/>
      </c>
      <c r="AD138" s="949" t="str">
        <f>IFERROR((ifs(
Z138=1,Data!$H$100,
Z138=2,Data!$H$101,
Z138=3,Data!$H$102,
Z138=4,Data!$H$103,
Z138=5,Data!$H$104,
Z138=6,Data!$H$105,
Z138=7,Data!$H$106,
Z138=8,Data!$H$107,
Z138=9,Data!$H$108,
Z138=10,Data!H$109,
Z138=11,Data!H$110,
Z138=12,Data!H$111,
Z138=13,Data!$H$112,
Z138=14,Data!$H$113,
Z138=15,Data!$H$114,
Z138=16,Data!$H$115,
Z138=17,Data!$H$116,
Z138=18,Data!$H$117,
Z138=19,Data!$H$118,
Z138=20,Data!$H$119,
Z138=21,Data!$H$120,
Z138=0,Data!$H$121))*K138/1000,"")</f>
        <v/>
      </c>
      <c r="AE138" s="948" t="str">
        <f>IFERROR((ifs(
Z138=1,Data!$I$100,
Z138=2,Data!$I$101,
Z138=3,Data!$I$102,
Z138=4,Data!$I$103,
Z138=5,Data!$I$104,
Z138=6,Data!$I$105,
Z138=7,Data!$I$106,
Z138=8,Data!$I$107,
Z138=9,Data!$I$108,
Z138=10,Data!I$109,
Z138=11,Data!I$110,
Z138=12,Data!I$111,
Z138=13,Data!$I$112,
Z138=14,Data!$I$113,
Z138=15,Data!$I$114,
Z138=16,Data!$I$115,
Z138=17,Data!$I$116,
Z138=18,Data!$I$117,
Z138=19,Data!$I$118,
Z138=20,Data!$I$119,
Z138=21,Data!$I$120,
Z138=0,Data!$I$121)*K138/1000),"")</f>
        <v/>
      </c>
      <c r="AF138" s="947" t="str">
        <f>IFERROR((ifs(
Z138=1,Data!$J$100,
Z138=2,Data!$J$101,
Z138=3,Data!$J$102,
Z138=4,Data!$J$103,
Z138=5,Data!$J$104,
Z138=6,Data!$J$105,
Z138=7,Data!$J$106,
Z138=8,Data!$J$107,
Z138=9,Data!$J$108,
Z138=10,Data!J$109,
Z138=11,Data!J$110,
Z138=12,Data!J$111,
Z138=13,Data!J$112,
Z138=14,Data!$J$113,
Z138=15,Data!$J$114,
Z138=16,Data!$J$115,
Z138=17,Data!$J$116,
Z138=18,Data!$J$117,
Z138=19,Data!$J$118,
Z138=20,Data!$J$119,
Z138=21,Data!$J$120,
Z138=0,Data!$J$121)*K138),"")</f>
        <v/>
      </c>
      <c r="AG138" s="947" t="str">
        <f>IFERROR((ifs(
Z138=1,Data!$K$100,
Z138=2,Data!$K$101,
Z138=3,Data!$K$102,
Z138=4,Data!$K$103,
Z138=5,Data!$K$104,
Z138=6,Data!$K$105,
Z138=7,Data!$K$106,
Z138=8,Data!$K$107,
Z138=9,Data!$K$108,
Z138=10,Data!K$109,
Z138=11,Data!K$110,
Z138=12,Data!K$111,
Z138=13,Data!$K$112,
Z138=14,Data!$K$113,
Z138=15,Data!$K$114,
Z138=16,Data!$K$115,
Z138=17,Data!$K$116,
Z138=18,Data!$K$117,
Z138=19,Data!$K$118,
Z138=20,Data!$K$119,
Z138=21,Data!$K$120,
Z138=0,Data!$K$121)*K138),"")</f>
        <v/>
      </c>
      <c r="AH138" s="947" t="str">
        <f>IFERROR((ifs(
Z138=1,Data!$L$100,
Z138=2,Data!$L$101,
Z138=3,Data!$L$102,
Z138=4,Data!$L$103,
Z138=5,Data!$L$104,
Z138=6,Data!$L$105,
Z138=7,Data!$L$106,
Z138=8,Data!$L$107,
Z138=9,Data!$L$108,
Z138=10,Data!L$109,
Z138=11,Data!L$110,
Z138=12,Data!L$111,
Z138=13,Data!$L$112,
Z138=14,Data!$L$113,
Z138=15,Data!$L$114,
Z138=16,Data!$L$115,
Z138=17,Data!$L$116,
Z138=18,Data!$L$117,
Z138=19,Data!$L$118,
Z138=20,Data!$L$119,
Z138=21,Data!$L$120,
Z138=0,Data!$L$121)*K138),"")</f>
        <v/>
      </c>
      <c r="AI138" s="950" t="str">
        <f>'Registro Veh'!J150</f>
        <v/>
      </c>
      <c r="AJ138" s="950" t="str">
        <f>'Registro Veh'!M150</f>
        <v/>
      </c>
      <c r="AK138" s="951"/>
      <c r="AL138" s="951"/>
      <c r="AM138" s="951"/>
      <c r="AN138" s="951"/>
    </row>
    <row r="139">
      <c r="A139" s="941" t="str">
        <f>'Registro Veh'!B150</f>
        <v/>
      </c>
      <c r="B139" s="941" t="str">
        <f>Equipo!$F$2</f>
        <v>4.0</v>
      </c>
      <c r="C139" s="941" t="str">
        <f>Equipo!$E$14</f>
        <v/>
      </c>
      <c r="D139" s="941" t="str">
        <f>Equipo!$E$10</f>
        <v/>
      </c>
      <c r="E139" s="941" t="str">
        <f>'Registro Veh'!C150</f>
        <v/>
      </c>
      <c r="F139" s="941" t="str">
        <f>'Registro Veh'!D150</f>
        <v/>
      </c>
      <c r="G139" s="941" t="str">
        <f>'Registro Veh'!E150</f>
        <v/>
      </c>
      <c r="H139" s="941" t="str">
        <f>'Registro Veh'!F150</f>
        <v/>
      </c>
      <c r="I139" s="942" t="str">
        <f>'Registro Veh'!G150</f>
        <v/>
      </c>
      <c r="J139" s="942" t="str">
        <f>'Registro Veh'!I150</f>
        <v/>
      </c>
      <c r="K139" s="942" t="str">
        <f>'Registro Veh'!K150</f>
        <v/>
      </c>
      <c r="L139" s="942" t="str">
        <f>'Registro Veh'!L150</f>
        <v/>
      </c>
      <c r="M139" s="942" t="str">
        <f>'Registro Veh'!N150</f>
        <v/>
      </c>
      <c r="N139" s="943" t="str">
        <f>IFERROR(IFS(E139='BBDD R'!$F$2,'BBDD R'!$G$2,E139='BBDD R'!$F$3,'BBDD R'!$G$3,E139='BBDD R'!$F$4,'BBDD R'!$G$4,E139='BBDD R'!$F$5,'BBDD R'!$G$5,E139='BBDD R'!$F$6,'BBDD R'!$G$6,E139='BBDD R'!$F$7,'BBDD R'!$G$7),"")</f>
        <v/>
      </c>
      <c r="O139" s="943" t="str">
        <f>IFERROR(IFS(E139='BBDD R'!$F$2,'BBDD R'!$H$2,E139='BBDD R'!$F$3,'BBDD R'!$H$3,E139='BBDD R'!$F$4,'BBDD R'!$H$4,E139='BBDD R'!$F$5,'BBDD R'!$H$5,E139='BBDD R'!$F$6,'BBDD R'!$H$6,E139='BBDD R'!$F$7,'BBDD R'!$H$7),"")</f>
        <v/>
      </c>
      <c r="P139" s="944" t="str">
        <f>IFERROR(IFS(E139='BBDD R'!$F$2,'BBDD R'!$I$2,E139='BBDD R'!$F$3,'BBDD R'!$I$3,E139='BBDD R'!$F$4,'BBDD R'!$I$4,E139='BBDD R'!$F$5,'BBDD R'!$I$5,E139='BBDD R'!$F$6,'BBDD R'!$I$6,E139='BBDD R'!$F$7,'BBDD R'!$I$7),"")</f>
        <v/>
      </c>
      <c r="Q139" s="945" t="str">
        <f>IFERROR(IFS(E139='BBDD R'!$F$2,'BBDD R'!$J$2,E139='BBDD R'!$F$3,'BBDD R'!$J$3,E139='BBDD R'!$F$4,'BBDD R'!$J$4,E139='BBDD R'!$F$5,'BBDD R'!$J$5,E139='BBDD R'!$F$6,'BBDD R'!$J$6,E139='BBDD R'!$F$7,'BBDD R'!$J$7))</f>
        <v/>
      </c>
      <c r="R139" s="945" t="str">
        <f>IFERROR(IFS(E139='BBDD R'!$F$2,'BBDD R'!$K$2,E139='BBDD R'!$F$3,'BBDD R'!$K$3,E139='BBDD R'!$F$4,'BBDD R'!$K$4,E139='BBDD R'!$F$5,'BBDD R'!$K$5,E139='BBDD R'!$F$6,'BBDD R'!$K$6,E139='BBDD R'!$F$7,'BBDD R'!$K$7),"")</f>
        <v/>
      </c>
      <c r="S139" s="944" t="str">
        <f>IFERROR(IFS(E139='BBDD R'!$F$2,'BBDD R'!$L$2,E139='BBDD R'!$F$3,'BBDD R'!$L$3,E139='BBDD R'!$F$4,'BBDD R'!$L$4,E139='BBDD R'!$F$5,'BBDD R'!$L$5,E139='BBDD R'!$F$6,'BBDD R'!$L$6,E139='BBDD R'!$F$7,'BBDD R'!$L$7),"")</f>
        <v/>
      </c>
      <c r="T139" s="944" t="str">
        <f>IFERROR(IFS(E139='BBDD R'!$F$2,'BBDD R'!$M$2,E139='BBDD R'!$F$3,'BBDD R'!$M$3,E139='BBDD R'!$F$4,'BBDD R'!$M$4,E139='BBDD R'!$F$5,'BBDD R'!$M$5,E139='BBDD R'!$F$6,'BBDD R'!$M$6,E139='BBDD R'!$F$7,'BBDD R'!$M$7),"")</f>
        <v/>
      </c>
      <c r="U139" s="944" t="str">
        <f>IFERROR(IFS(E139='BBDD R'!$F$2,'BBDD R'!$N$2,E139='BBDD R'!$F$3,'BBDD R'!$N$3,E139='BBDD R'!$F$4,'BBDD R'!$N$4,E139='BBDD R'!$F$5,'BBDD R'!$N$5,E139='BBDD R'!$F$6,'BBDD R'!$N$6,E139='BBDD R'!$F$7,'BBDD R'!$N$7),"")</f>
        <v/>
      </c>
      <c r="V139" s="944" t="str">
        <f>IFERROR(IFS(E139='BBDD R'!$F$2,'BBDD R'!$O$2,E139='BBDD R'!$F$3,'BBDD R'!$O$3,E139='BBDD R'!$F$4,'BBDD R'!$O$4,E139='BBDD R'!$F$5,'BBDD R'!$O$5,E139='BBDD R'!$F$6,'BBDD R'!$O$6,E139='BBDD R'!$F$7,'BBDD R'!$O$7),"")</f>
        <v/>
      </c>
      <c r="W139" s="946" t="str">
        <f>IFERROR(IFS(E139='BBDD R'!$F$2,'BBDD R'!$P$2,E139='BBDD R'!$F$3,'BBDD R'!$P$3,E139='BBDD R'!$F$4,'BBDD R'!$P$4,E139='BBDD R'!$F$5,'BBDD R'!$P$5,E139='BBDD R'!$F$6,'BBDD R'!$P$6,E139='BBDD R'!$F$7,'BBDD R'!$P$7),"")</f>
        <v/>
      </c>
      <c r="X139" s="944" t="str">
        <f>IFERROR(IFS(E139='BBDD R'!$F$2,'BBDD R'!$Q$2,E139='BBDD R'!$F$3,'BBDD R'!$Q$3,E139='BBDD R'!$F$4,'BBDD R'!$Q$4,E139='BBDD R'!$F$5,'BBDD R'!$Q$5,E139='BBDD R'!$F$6,'BBDD R'!$Q$6,E139='BBDD R'!$F$7,'BBDD R'!$Q$7),"")</f>
        <v/>
      </c>
      <c r="Y139" s="944" t="str">
        <f>IFERROR(IFS(E139='BBDD R'!$F$2,'BBDD R'!$R$2,E139='BBDD R'!$F$3,'BBDD R'!$R$3,E139='BBDD R'!$F$4,'BBDD R'!$R$4,E139='BBDD R'!$F$5,'BBDD R'!$R$5,E139='BBDD R'!$F$6,'BBDD R'!$R$6,E139='BBDD R'!$F$7,'BBDD R'!$R$7),"")</f>
        <v/>
      </c>
      <c r="Z139" s="944" t="str">
        <f t="array" ref="Z139">IFERROR(ifs(AND(M139="Gasolina",O139="Vehículo Liviano (Sedán, Compacto)"),1
,AND(M139="Gasolina",O139="Vehículo Liviano (SUV, Jeep, Station Wagon)"),2
,AND(M139="Gasolina",O139="Utilitario, Furgón"),3
,AND(M139="Gasolina",O139="Camioneta 4x2"),4
,AND(M139="Gasolina",O139="Camioneta 4x4"),5
,AND(M139="Gasolina",O139="Camión liviano (hasta 3.5 ton)"),6
,AND(M139="Gasolina",O139="Camión mediano"),7
,AND(M139="Gasolina",O139="Camión pesado"),8
,AND(M139="Gasolina",O139="Maquinaria"),9
,AND(M139="Gasolina",O139="Otro (especifique): "),10
,AND(M139="Diesel",O139="Vehículo Liviano (Sedán, Compacto)"),11
,AND(M139="Diesel",O139="Vehículo Liviano (SUV, Jeep, Station Wagon)"),12
,AND(M139="Diesel",O139="Utilitario, Furgón"),13
,AND(M139="Diesel",O139="Camioneta 4x2"),14
,AND(M139="Diesel",O139="Camioneta 4x4"),15
,AND(M139="Diesel",O139="Camión liviano (hasta 3.5 ton)"),16
,AND(M139="Diesel",O139="Camión mediano"),17
,AND(M139="Diesel",O139="Camión pesado"),18
,AND(M139="Diesel",O139="Maquinaria"),19
,AND(M139="Diesel",O139="Otro (especifique): "),20
,O139="Selecciona...",21),"")</f>
        <v/>
      </c>
      <c r="AA139" s="947" t="str">
        <f>IFERROR((ifs(Z139=1,Data!$D$100,Z139=2,Data!$D$101,Z139=3,Data!$D$102,Z139=4,Data!$D$103,Z139=5,Data!$D$104,Z139=6,Data!$D$105,Z139=7,Data!$D$106,Z139=8,Data!$D$107,Z139=9,Data!$D$108,Z139=10,Data!$D$109,Z139=11,Data!$D$110,Z139=12,Data!$D$111,Z139=13,Data!$D$112,Z139=14,Data!$D$113,Z139=15,Data!$D$114,Z139=16,Data!$D$115,Z139=17,Data!$D$116,Z139=18,Data!$D$117,Z139=19,Data!$D$118,Z139=20,Data!$D$119,Z139=21,Data!$D$120,Z139=0,Data!$D$121))*K139,"")</f>
        <v/>
      </c>
      <c r="AB139" s="947" t="str">
        <f>IFERROR((ifs(Z139=1,Data!$E$100,Z139=2,Data!$E$101,Z139=3,Data!$E$102,Z139=4,Data!$E$103,Z139=5,Data!$E$104,Z139=6,Data!$E$105,Z139=7,Data!$E$106,Z139=8,Data!$E$107,Z139=9,Data!$E$108,Z139=10,Data!$E$109,Z139=11,Data!$E$110,Z139=12,Data!$E$111,Z139=13,Data!$E$112,Z139=14,Data!$E$113,Z139=15,Data!$E$114,Z139=16,Data!$E$115,Z139=17,Data!$E$116,Z139=18,Data!$E$117,Z139=19,Data!$E$118,Z139=20,Data!$E$119,Z139=21,Data!$E$120,Z139=0,Data!$E$121))*K139/1000,"")</f>
        <v/>
      </c>
      <c r="AC139" s="948" t="str">
        <f>IFERROR((ifs(
Z139=1,Data!$G$100,
Z139=2,Data!$G$101,
Z139=3,Data!$G$102,
Z139=4,Data!$G$103,
Z139=5,Data!$G$104,
Z139=6,Data!$G$105,
Z139=7,Data!$G$106,
Z139=8,Data!$G$107,
Z139=9,Data!$G$108,
Z139=10,Data!G$109,
Z139=11,Data!G$110,
Z139=12,Data!G$111,
Z139=13,Data!$G$112,
Z139=14,Data!$G$113,
Z139=15,Data!$G$114,
Z139=16,Data!$G$115,
Z139=17,Data!$G$116,
Z139=18,Data!$G$117,
Z139=19,Data!$G$118,
Z139=20,Data!$G$119,
Z139=21,Data!$G$120,
Z139=0,Data!$G$121))
*K139/1000,"")</f>
        <v/>
      </c>
      <c r="AD139" s="949" t="str">
        <f>IFERROR((ifs(
Z139=1,Data!$H$100,
Z139=2,Data!$H$101,
Z139=3,Data!$H$102,
Z139=4,Data!$H$103,
Z139=5,Data!$H$104,
Z139=6,Data!$H$105,
Z139=7,Data!$H$106,
Z139=8,Data!$H$107,
Z139=9,Data!$H$108,
Z139=10,Data!H$109,
Z139=11,Data!H$110,
Z139=12,Data!H$111,
Z139=13,Data!$H$112,
Z139=14,Data!$H$113,
Z139=15,Data!$H$114,
Z139=16,Data!$H$115,
Z139=17,Data!$H$116,
Z139=18,Data!$H$117,
Z139=19,Data!$H$118,
Z139=20,Data!$H$119,
Z139=21,Data!$H$120,
Z139=0,Data!$H$121))*K139/1000,"")</f>
        <v/>
      </c>
      <c r="AE139" s="948" t="str">
        <f>IFERROR((ifs(
Z139=1,Data!$I$100,
Z139=2,Data!$I$101,
Z139=3,Data!$I$102,
Z139=4,Data!$I$103,
Z139=5,Data!$I$104,
Z139=6,Data!$I$105,
Z139=7,Data!$I$106,
Z139=8,Data!$I$107,
Z139=9,Data!$I$108,
Z139=10,Data!I$109,
Z139=11,Data!I$110,
Z139=12,Data!I$111,
Z139=13,Data!$I$112,
Z139=14,Data!$I$113,
Z139=15,Data!$I$114,
Z139=16,Data!$I$115,
Z139=17,Data!$I$116,
Z139=18,Data!$I$117,
Z139=19,Data!$I$118,
Z139=20,Data!$I$119,
Z139=21,Data!$I$120,
Z139=0,Data!$I$121)*K139/1000),"")</f>
        <v/>
      </c>
      <c r="AF139" s="947" t="str">
        <f>IFERROR((ifs(
Z139=1,Data!$J$100,
Z139=2,Data!$J$101,
Z139=3,Data!$J$102,
Z139=4,Data!$J$103,
Z139=5,Data!$J$104,
Z139=6,Data!$J$105,
Z139=7,Data!$J$106,
Z139=8,Data!$J$107,
Z139=9,Data!$J$108,
Z139=10,Data!J$109,
Z139=11,Data!J$110,
Z139=12,Data!J$111,
Z139=13,Data!J$112,
Z139=14,Data!$J$113,
Z139=15,Data!$J$114,
Z139=16,Data!$J$115,
Z139=17,Data!$J$116,
Z139=18,Data!$J$117,
Z139=19,Data!$J$118,
Z139=20,Data!$J$119,
Z139=21,Data!$J$120,
Z139=0,Data!$J$121)*K139),"")</f>
        <v/>
      </c>
      <c r="AG139" s="947" t="str">
        <f>IFERROR((ifs(
Z139=1,Data!$K$100,
Z139=2,Data!$K$101,
Z139=3,Data!$K$102,
Z139=4,Data!$K$103,
Z139=5,Data!$K$104,
Z139=6,Data!$K$105,
Z139=7,Data!$K$106,
Z139=8,Data!$K$107,
Z139=9,Data!$K$108,
Z139=10,Data!K$109,
Z139=11,Data!K$110,
Z139=12,Data!K$111,
Z139=13,Data!$K$112,
Z139=14,Data!$K$113,
Z139=15,Data!$K$114,
Z139=16,Data!$K$115,
Z139=17,Data!$K$116,
Z139=18,Data!$K$117,
Z139=19,Data!$K$118,
Z139=20,Data!$K$119,
Z139=21,Data!$K$120,
Z139=0,Data!$K$121)*K139),"")</f>
        <v/>
      </c>
      <c r="AH139" s="947" t="str">
        <f>IFERROR((ifs(
Z139=1,Data!$L$100,
Z139=2,Data!$L$101,
Z139=3,Data!$L$102,
Z139=4,Data!$L$103,
Z139=5,Data!$L$104,
Z139=6,Data!$L$105,
Z139=7,Data!$L$106,
Z139=8,Data!$L$107,
Z139=9,Data!$L$108,
Z139=10,Data!L$109,
Z139=11,Data!L$110,
Z139=12,Data!L$111,
Z139=13,Data!$L$112,
Z139=14,Data!$L$113,
Z139=15,Data!$L$114,
Z139=16,Data!$L$115,
Z139=17,Data!$L$116,
Z139=18,Data!$L$117,
Z139=19,Data!$L$118,
Z139=20,Data!$L$119,
Z139=21,Data!$L$120,
Z139=0,Data!$L$121)*K139),"")</f>
        <v/>
      </c>
      <c r="AI139" s="950" t="str">
        <f>'Registro Veh'!J151</f>
        <v/>
      </c>
      <c r="AJ139" s="950" t="str">
        <f>'Registro Veh'!M151</f>
        <v/>
      </c>
      <c r="AK139" s="951"/>
      <c r="AL139" s="951"/>
      <c r="AM139" s="951"/>
      <c r="AN139" s="951"/>
    </row>
    <row r="140">
      <c r="A140" s="941" t="str">
        <f>'Registro Veh'!B151</f>
        <v/>
      </c>
      <c r="B140" s="941" t="str">
        <f>Equipo!$F$2</f>
        <v>4.0</v>
      </c>
      <c r="C140" s="941" t="str">
        <f>Equipo!$E$14</f>
        <v/>
      </c>
      <c r="D140" s="941" t="str">
        <f>Equipo!$E$10</f>
        <v/>
      </c>
      <c r="E140" s="941" t="str">
        <f>'Registro Veh'!C151</f>
        <v/>
      </c>
      <c r="F140" s="941" t="str">
        <f>'Registro Veh'!D151</f>
        <v/>
      </c>
      <c r="G140" s="941" t="str">
        <f>'Registro Veh'!E151</f>
        <v/>
      </c>
      <c r="H140" s="941" t="str">
        <f>'Registro Veh'!F151</f>
        <v/>
      </c>
      <c r="I140" s="942" t="str">
        <f>'Registro Veh'!G151</f>
        <v/>
      </c>
      <c r="J140" s="942" t="str">
        <f>'Registro Veh'!I151</f>
        <v/>
      </c>
      <c r="K140" s="942" t="str">
        <f>'Registro Veh'!K151</f>
        <v/>
      </c>
      <c r="L140" s="942" t="str">
        <f>'Registro Veh'!L151</f>
        <v/>
      </c>
      <c r="M140" s="942" t="str">
        <f>'Registro Veh'!N151</f>
        <v/>
      </c>
      <c r="N140" s="943" t="str">
        <f>IFERROR(IFS(E140='BBDD R'!$F$2,'BBDD R'!$G$2,E140='BBDD R'!$F$3,'BBDD R'!$G$3,E140='BBDD R'!$F$4,'BBDD R'!$G$4,E140='BBDD R'!$F$5,'BBDD R'!$G$5,E140='BBDD R'!$F$6,'BBDD R'!$G$6,E140='BBDD R'!$F$7,'BBDD R'!$G$7),"")</f>
        <v/>
      </c>
      <c r="O140" s="943" t="str">
        <f>IFERROR(IFS(E140='BBDD R'!$F$2,'BBDD R'!$H$2,E140='BBDD R'!$F$3,'BBDD R'!$H$3,E140='BBDD R'!$F$4,'BBDD R'!$H$4,E140='BBDD R'!$F$5,'BBDD R'!$H$5,E140='BBDD R'!$F$6,'BBDD R'!$H$6,E140='BBDD R'!$F$7,'BBDD R'!$H$7),"")</f>
        <v/>
      </c>
      <c r="P140" s="944" t="str">
        <f>IFERROR(IFS(E140='BBDD R'!$F$2,'BBDD R'!$I$2,E140='BBDD R'!$F$3,'BBDD R'!$I$3,E140='BBDD R'!$F$4,'BBDD R'!$I$4,E140='BBDD R'!$F$5,'BBDD R'!$I$5,E140='BBDD R'!$F$6,'BBDD R'!$I$6,E140='BBDD R'!$F$7,'BBDD R'!$I$7),"")</f>
        <v/>
      </c>
      <c r="Q140" s="945" t="str">
        <f>IFERROR(IFS(E140='BBDD R'!$F$2,'BBDD R'!$J$2,E140='BBDD R'!$F$3,'BBDD R'!$J$3,E140='BBDD R'!$F$4,'BBDD R'!$J$4,E140='BBDD R'!$F$5,'BBDD R'!$J$5,E140='BBDD R'!$F$6,'BBDD R'!$J$6,E140='BBDD R'!$F$7,'BBDD R'!$J$7))</f>
        <v/>
      </c>
      <c r="R140" s="945" t="str">
        <f>IFERROR(IFS(E140='BBDD R'!$F$2,'BBDD R'!$K$2,E140='BBDD R'!$F$3,'BBDD R'!$K$3,E140='BBDD R'!$F$4,'BBDD R'!$K$4,E140='BBDD R'!$F$5,'BBDD R'!$K$5,E140='BBDD R'!$F$6,'BBDD R'!$K$6,E140='BBDD R'!$F$7,'BBDD R'!$K$7),"")</f>
        <v/>
      </c>
      <c r="S140" s="944" t="str">
        <f>IFERROR(IFS(E140='BBDD R'!$F$2,'BBDD R'!$L$2,E140='BBDD R'!$F$3,'BBDD R'!$L$3,E140='BBDD R'!$F$4,'BBDD R'!$L$4,E140='BBDD R'!$F$5,'BBDD R'!$L$5,E140='BBDD R'!$F$6,'BBDD R'!$L$6,E140='BBDD R'!$F$7,'BBDD R'!$L$7),"")</f>
        <v/>
      </c>
      <c r="T140" s="944" t="str">
        <f>IFERROR(IFS(E140='BBDD R'!$F$2,'BBDD R'!$M$2,E140='BBDD R'!$F$3,'BBDD R'!$M$3,E140='BBDD R'!$F$4,'BBDD R'!$M$4,E140='BBDD R'!$F$5,'BBDD R'!$M$5,E140='BBDD R'!$F$6,'BBDD R'!$M$6,E140='BBDD R'!$F$7,'BBDD R'!$M$7),"")</f>
        <v/>
      </c>
      <c r="U140" s="944" t="str">
        <f>IFERROR(IFS(E140='BBDD R'!$F$2,'BBDD R'!$N$2,E140='BBDD R'!$F$3,'BBDD R'!$N$3,E140='BBDD R'!$F$4,'BBDD R'!$N$4,E140='BBDD R'!$F$5,'BBDD R'!$N$5,E140='BBDD R'!$F$6,'BBDD R'!$N$6,E140='BBDD R'!$F$7,'BBDD R'!$N$7),"")</f>
        <v/>
      </c>
      <c r="V140" s="944" t="str">
        <f>IFERROR(IFS(E140='BBDD R'!$F$2,'BBDD R'!$O$2,E140='BBDD R'!$F$3,'BBDD R'!$O$3,E140='BBDD R'!$F$4,'BBDD R'!$O$4,E140='BBDD R'!$F$5,'BBDD R'!$O$5,E140='BBDD R'!$F$6,'BBDD R'!$O$6,E140='BBDD R'!$F$7,'BBDD R'!$O$7),"")</f>
        <v/>
      </c>
      <c r="W140" s="946" t="str">
        <f>IFERROR(IFS(E140='BBDD R'!$F$2,'BBDD R'!$P$2,E140='BBDD R'!$F$3,'BBDD R'!$P$3,E140='BBDD R'!$F$4,'BBDD R'!$P$4,E140='BBDD R'!$F$5,'BBDD R'!$P$5,E140='BBDD R'!$F$6,'BBDD R'!$P$6,E140='BBDD R'!$F$7,'BBDD R'!$P$7),"")</f>
        <v/>
      </c>
      <c r="X140" s="944" t="str">
        <f>IFERROR(IFS(E140='BBDD R'!$F$2,'BBDD R'!$Q$2,E140='BBDD R'!$F$3,'BBDD R'!$Q$3,E140='BBDD R'!$F$4,'BBDD R'!$Q$4,E140='BBDD R'!$F$5,'BBDD R'!$Q$5,E140='BBDD R'!$F$6,'BBDD R'!$Q$6,E140='BBDD R'!$F$7,'BBDD R'!$Q$7),"")</f>
        <v/>
      </c>
      <c r="Y140" s="944" t="str">
        <f>IFERROR(IFS(E140='BBDD R'!$F$2,'BBDD R'!$R$2,E140='BBDD R'!$F$3,'BBDD R'!$R$3,E140='BBDD R'!$F$4,'BBDD R'!$R$4,E140='BBDD R'!$F$5,'BBDD R'!$R$5,E140='BBDD R'!$F$6,'BBDD R'!$R$6,E140='BBDD R'!$F$7,'BBDD R'!$R$7),"")</f>
        <v/>
      </c>
      <c r="Z140" s="944" t="str">
        <f t="array" ref="Z140">IFERROR(ifs(AND(M140="Gasolina",O140="Vehículo Liviano (Sedán, Compacto)"),1
,AND(M140="Gasolina",O140="Vehículo Liviano (SUV, Jeep, Station Wagon)"),2
,AND(M140="Gasolina",O140="Utilitario, Furgón"),3
,AND(M140="Gasolina",O140="Camioneta 4x2"),4
,AND(M140="Gasolina",O140="Camioneta 4x4"),5
,AND(M140="Gasolina",O140="Camión liviano (hasta 3.5 ton)"),6
,AND(M140="Gasolina",O140="Camión mediano"),7
,AND(M140="Gasolina",O140="Camión pesado"),8
,AND(M140="Gasolina",O140="Maquinaria"),9
,AND(M140="Gasolina",O140="Otro (especifique): "),10
,AND(M140="Diesel",O140="Vehículo Liviano (Sedán, Compacto)"),11
,AND(M140="Diesel",O140="Vehículo Liviano (SUV, Jeep, Station Wagon)"),12
,AND(M140="Diesel",O140="Utilitario, Furgón"),13
,AND(M140="Diesel",O140="Camioneta 4x2"),14
,AND(M140="Diesel",O140="Camioneta 4x4"),15
,AND(M140="Diesel",O140="Camión liviano (hasta 3.5 ton)"),16
,AND(M140="Diesel",O140="Camión mediano"),17
,AND(M140="Diesel",O140="Camión pesado"),18
,AND(M140="Diesel",O140="Maquinaria"),19
,AND(M140="Diesel",O140="Otro (especifique): "),20
,O140="Selecciona...",21),"")</f>
        <v/>
      </c>
      <c r="AA140" s="947" t="str">
        <f>IFERROR((ifs(Z140=1,Data!$D$100,Z140=2,Data!$D$101,Z140=3,Data!$D$102,Z140=4,Data!$D$103,Z140=5,Data!$D$104,Z140=6,Data!$D$105,Z140=7,Data!$D$106,Z140=8,Data!$D$107,Z140=9,Data!$D$108,Z140=10,Data!$D$109,Z140=11,Data!$D$110,Z140=12,Data!$D$111,Z140=13,Data!$D$112,Z140=14,Data!$D$113,Z140=15,Data!$D$114,Z140=16,Data!$D$115,Z140=17,Data!$D$116,Z140=18,Data!$D$117,Z140=19,Data!$D$118,Z140=20,Data!$D$119,Z140=21,Data!$D$120,Z140=0,Data!$D$121))*K140,"")</f>
        <v/>
      </c>
      <c r="AB140" s="947" t="str">
        <f>IFERROR((ifs(Z140=1,Data!$E$100,Z140=2,Data!$E$101,Z140=3,Data!$E$102,Z140=4,Data!$E$103,Z140=5,Data!$E$104,Z140=6,Data!$E$105,Z140=7,Data!$E$106,Z140=8,Data!$E$107,Z140=9,Data!$E$108,Z140=10,Data!$E$109,Z140=11,Data!$E$110,Z140=12,Data!$E$111,Z140=13,Data!$E$112,Z140=14,Data!$E$113,Z140=15,Data!$E$114,Z140=16,Data!$E$115,Z140=17,Data!$E$116,Z140=18,Data!$E$117,Z140=19,Data!$E$118,Z140=20,Data!$E$119,Z140=21,Data!$E$120,Z140=0,Data!$E$121))*K140/1000,"")</f>
        <v/>
      </c>
      <c r="AC140" s="948" t="str">
        <f>IFERROR((ifs(
Z140=1,Data!$G$100,
Z140=2,Data!$G$101,
Z140=3,Data!$G$102,
Z140=4,Data!$G$103,
Z140=5,Data!$G$104,
Z140=6,Data!$G$105,
Z140=7,Data!$G$106,
Z140=8,Data!$G$107,
Z140=9,Data!$G$108,
Z140=10,Data!G$109,
Z140=11,Data!G$110,
Z140=12,Data!G$111,
Z140=13,Data!$G$112,
Z140=14,Data!$G$113,
Z140=15,Data!$G$114,
Z140=16,Data!$G$115,
Z140=17,Data!$G$116,
Z140=18,Data!$G$117,
Z140=19,Data!$G$118,
Z140=20,Data!$G$119,
Z140=21,Data!$G$120,
Z140=0,Data!$G$121))
*K140/1000,"")</f>
        <v/>
      </c>
      <c r="AD140" s="949" t="str">
        <f>IFERROR((ifs(
Z140=1,Data!$H$100,
Z140=2,Data!$H$101,
Z140=3,Data!$H$102,
Z140=4,Data!$H$103,
Z140=5,Data!$H$104,
Z140=6,Data!$H$105,
Z140=7,Data!$H$106,
Z140=8,Data!$H$107,
Z140=9,Data!$H$108,
Z140=10,Data!H$109,
Z140=11,Data!H$110,
Z140=12,Data!H$111,
Z140=13,Data!$H$112,
Z140=14,Data!$H$113,
Z140=15,Data!$H$114,
Z140=16,Data!$H$115,
Z140=17,Data!$H$116,
Z140=18,Data!$H$117,
Z140=19,Data!$H$118,
Z140=20,Data!$H$119,
Z140=21,Data!$H$120,
Z140=0,Data!$H$121))*K140/1000,"")</f>
        <v/>
      </c>
      <c r="AE140" s="948" t="str">
        <f>IFERROR((ifs(
Z140=1,Data!$I$100,
Z140=2,Data!$I$101,
Z140=3,Data!$I$102,
Z140=4,Data!$I$103,
Z140=5,Data!$I$104,
Z140=6,Data!$I$105,
Z140=7,Data!$I$106,
Z140=8,Data!$I$107,
Z140=9,Data!$I$108,
Z140=10,Data!I$109,
Z140=11,Data!I$110,
Z140=12,Data!I$111,
Z140=13,Data!$I$112,
Z140=14,Data!$I$113,
Z140=15,Data!$I$114,
Z140=16,Data!$I$115,
Z140=17,Data!$I$116,
Z140=18,Data!$I$117,
Z140=19,Data!$I$118,
Z140=20,Data!$I$119,
Z140=21,Data!$I$120,
Z140=0,Data!$I$121)*K140/1000),"")</f>
        <v/>
      </c>
      <c r="AF140" s="947" t="str">
        <f>IFERROR((ifs(
Z140=1,Data!$J$100,
Z140=2,Data!$J$101,
Z140=3,Data!$J$102,
Z140=4,Data!$J$103,
Z140=5,Data!$J$104,
Z140=6,Data!$J$105,
Z140=7,Data!$J$106,
Z140=8,Data!$J$107,
Z140=9,Data!$J$108,
Z140=10,Data!J$109,
Z140=11,Data!J$110,
Z140=12,Data!J$111,
Z140=13,Data!J$112,
Z140=14,Data!$J$113,
Z140=15,Data!$J$114,
Z140=16,Data!$J$115,
Z140=17,Data!$J$116,
Z140=18,Data!$J$117,
Z140=19,Data!$J$118,
Z140=20,Data!$J$119,
Z140=21,Data!$J$120,
Z140=0,Data!$J$121)*K140),"")</f>
        <v/>
      </c>
      <c r="AG140" s="947" t="str">
        <f>IFERROR((ifs(
Z140=1,Data!$K$100,
Z140=2,Data!$K$101,
Z140=3,Data!$K$102,
Z140=4,Data!$K$103,
Z140=5,Data!$K$104,
Z140=6,Data!$K$105,
Z140=7,Data!$K$106,
Z140=8,Data!$K$107,
Z140=9,Data!$K$108,
Z140=10,Data!K$109,
Z140=11,Data!K$110,
Z140=12,Data!K$111,
Z140=13,Data!$K$112,
Z140=14,Data!$K$113,
Z140=15,Data!$K$114,
Z140=16,Data!$K$115,
Z140=17,Data!$K$116,
Z140=18,Data!$K$117,
Z140=19,Data!$K$118,
Z140=20,Data!$K$119,
Z140=21,Data!$K$120,
Z140=0,Data!$K$121)*K140),"")</f>
        <v/>
      </c>
      <c r="AH140" s="947" t="str">
        <f>IFERROR((ifs(
Z140=1,Data!$L$100,
Z140=2,Data!$L$101,
Z140=3,Data!$L$102,
Z140=4,Data!$L$103,
Z140=5,Data!$L$104,
Z140=6,Data!$L$105,
Z140=7,Data!$L$106,
Z140=8,Data!$L$107,
Z140=9,Data!$L$108,
Z140=10,Data!L$109,
Z140=11,Data!L$110,
Z140=12,Data!L$111,
Z140=13,Data!$L$112,
Z140=14,Data!$L$113,
Z140=15,Data!$L$114,
Z140=16,Data!$L$115,
Z140=17,Data!$L$116,
Z140=18,Data!$L$117,
Z140=19,Data!$L$118,
Z140=20,Data!$L$119,
Z140=21,Data!$L$120,
Z140=0,Data!$L$121)*K140),"")</f>
        <v/>
      </c>
      <c r="AI140" s="950" t="str">
        <f>'Registro Veh'!J152</f>
        <v/>
      </c>
      <c r="AJ140" s="950" t="str">
        <f>'Registro Veh'!M152</f>
        <v/>
      </c>
      <c r="AK140" s="951"/>
      <c r="AL140" s="951"/>
      <c r="AM140" s="951"/>
      <c r="AN140" s="951"/>
    </row>
    <row r="141">
      <c r="A141" s="941" t="str">
        <f>'Registro Veh'!B152</f>
        <v/>
      </c>
      <c r="B141" s="941" t="str">
        <f>Equipo!$F$2</f>
        <v>4.0</v>
      </c>
      <c r="C141" s="941" t="str">
        <f>Equipo!$E$14</f>
        <v/>
      </c>
      <c r="D141" s="941" t="str">
        <f>Equipo!$E$10</f>
        <v/>
      </c>
      <c r="E141" s="941" t="str">
        <f>'Registro Veh'!C152</f>
        <v/>
      </c>
      <c r="F141" s="941" t="str">
        <f>'Registro Veh'!D152</f>
        <v/>
      </c>
      <c r="G141" s="941" t="str">
        <f>'Registro Veh'!E152</f>
        <v/>
      </c>
      <c r="H141" s="941" t="str">
        <f>'Registro Veh'!F152</f>
        <v/>
      </c>
      <c r="I141" s="942" t="str">
        <f>'Registro Veh'!G152</f>
        <v/>
      </c>
      <c r="J141" s="942" t="str">
        <f>'Registro Veh'!I152</f>
        <v/>
      </c>
      <c r="K141" s="942" t="str">
        <f>'Registro Veh'!K152</f>
        <v/>
      </c>
      <c r="L141" s="942" t="str">
        <f>'Registro Veh'!L152</f>
        <v/>
      </c>
      <c r="M141" s="942" t="str">
        <f>'Registro Veh'!N152</f>
        <v/>
      </c>
      <c r="N141" s="943" t="str">
        <f>IFERROR(IFS(E141='BBDD R'!$F$2,'BBDD R'!$G$2,E141='BBDD R'!$F$3,'BBDD R'!$G$3,E141='BBDD R'!$F$4,'BBDD R'!$G$4,E141='BBDD R'!$F$5,'BBDD R'!$G$5,E141='BBDD R'!$F$6,'BBDD R'!$G$6,E141='BBDD R'!$F$7,'BBDD R'!$G$7),"")</f>
        <v/>
      </c>
      <c r="O141" s="943" t="str">
        <f>IFERROR(IFS(E141='BBDD R'!$F$2,'BBDD R'!$H$2,E141='BBDD R'!$F$3,'BBDD R'!$H$3,E141='BBDD R'!$F$4,'BBDD R'!$H$4,E141='BBDD R'!$F$5,'BBDD R'!$H$5,E141='BBDD R'!$F$6,'BBDD R'!$H$6,E141='BBDD R'!$F$7,'BBDD R'!$H$7),"")</f>
        <v/>
      </c>
      <c r="P141" s="944" t="str">
        <f>IFERROR(IFS(E141='BBDD R'!$F$2,'BBDD R'!$I$2,E141='BBDD R'!$F$3,'BBDD R'!$I$3,E141='BBDD R'!$F$4,'BBDD R'!$I$4,E141='BBDD R'!$F$5,'BBDD R'!$I$5,E141='BBDD R'!$F$6,'BBDD R'!$I$6,E141='BBDD R'!$F$7,'BBDD R'!$I$7),"")</f>
        <v/>
      </c>
      <c r="Q141" s="945" t="str">
        <f>IFERROR(IFS(E141='BBDD R'!$F$2,'BBDD R'!$J$2,E141='BBDD R'!$F$3,'BBDD R'!$J$3,E141='BBDD R'!$F$4,'BBDD R'!$J$4,E141='BBDD R'!$F$5,'BBDD R'!$J$5,E141='BBDD R'!$F$6,'BBDD R'!$J$6,E141='BBDD R'!$F$7,'BBDD R'!$J$7))</f>
        <v/>
      </c>
      <c r="R141" s="945" t="str">
        <f>IFERROR(IFS(E141='BBDD R'!$F$2,'BBDD R'!$K$2,E141='BBDD R'!$F$3,'BBDD R'!$K$3,E141='BBDD R'!$F$4,'BBDD R'!$K$4,E141='BBDD R'!$F$5,'BBDD R'!$K$5,E141='BBDD R'!$F$6,'BBDD R'!$K$6,E141='BBDD R'!$F$7,'BBDD R'!$K$7),"")</f>
        <v/>
      </c>
      <c r="S141" s="944" t="str">
        <f>IFERROR(IFS(E141='BBDD R'!$F$2,'BBDD R'!$L$2,E141='BBDD R'!$F$3,'BBDD R'!$L$3,E141='BBDD R'!$F$4,'BBDD R'!$L$4,E141='BBDD R'!$F$5,'BBDD R'!$L$5,E141='BBDD R'!$F$6,'BBDD R'!$L$6,E141='BBDD R'!$F$7,'BBDD R'!$L$7),"")</f>
        <v/>
      </c>
      <c r="T141" s="944" t="str">
        <f>IFERROR(IFS(E141='BBDD R'!$F$2,'BBDD R'!$M$2,E141='BBDD R'!$F$3,'BBDD R'!$M$3,E141='BBDD R'!$F$4,'BBDD R'!$M$4,E141='BBDD R'!$F$5,'BBDD R'!$M$5,E141='BBDD R'!$F$6,'BBDD R'!$M$6,E141='BBDD R'!$F$7,'BBDD R'!$M$7),"")</f>
        <v/>
      </c>
      <c r="U141" s="944" t="str">
        <f>IFERROR(IFS(E141='BBDD R'!$F$2,'BBDD R'!$N$2,E141='BBDD R'!$F$3,'BBDD R'!$N$3,E141='BBDD R'!$F$4,'BBDD R'!$N$4,E141='BBDD R'!$F$5,'BBDD R'!$N$5,E141='BBDD R'!$F$6,'BBDD R'!$N$6,E141='BBDD R'!$F$7,'BBDD R'!$N$7),"")</f>
        <v/>
      </c>
      <c r="V141" s="944" t="str">
        <f>IFERROR(IFS(E141='BBDD R'!$F$2,'BBDD R'!$O$2,E141='BBDD R'!$F$3,'BBDD R'!$O$3,E141='BBDD R'!$F$4,'BBDD R'!$O$4,E141='BBDD R'!$F$5,'BBDD R'!$O$5,E141='BBDD R'!$F$6,'BBDD R'!$O$6,E141='BBDD R'!$F$7,'BBDD R'!$O$7),"")</f>
        <v/>
      </c>
      <c r="W141" s="946" t="str">
        <f>IFERROR(IFS(E141='BBDD R'!$F$2,'BBDD R'!$P$2,E141='BBDD R'!$F$3,'BBDD R'!$P$3,E141='BBDD R'!$F$4,'BBDD R'!$P$4,E141='BBDD R'!$F$5,'BBDD R'!$P$5,E141='BBDD R'!$F$6,'BBDD R'!$P$6,E141='BBDD R'!$F$7,'BBDD R'!$P$7),"")</f>
        <v/>
      </c>
      <c r="X141" s="944" t="str">
        <f>IFERROR(IFS(E141='BBDD R'!$F$2,'BBDD R'!$Q$2,E141='BBDD R'!$F$3,'BBDD R'!$Q$3,E141='BBDD R'!$F$4,'BBDD R'!$Q$4,E141='BBDD R'!$F$5,'BBDD R'!$Q$5,E141='BBDD R'!$F$6,'BBDD R'!$Q$6,E141='BBDD R'!$F$7,'BBDD R'!$Q$7),"")</f>
        <v/>
      </c>
      <c r="Y141" s="944" t="str">
        <f>IFERROR(IFS(E141='BBDD R'!$F$2,'BBDD R'!$R$2,E141='BBDD R'!$F$3,'BBDD R'!$R$3,E141='BBDD R'!$F$4,'BBDD R'!$R$4,E141='BBDD R'!$F$5,'BBDD R'!$R$5,E141='BBDD R'!$F$6,'BBDD R'!$R$6,E141='BBDD R'!$F$7,'BBDD R'!$R$7),"")</f>
        <v/>
      </c>
      <c r="Z141" s="944" t="str">
        <f t="array" ref="Z141">IFERROR(ifs(AND(M141="Gasolina",O141="Vehículo Liviano (Sedán, Compacto)"),1
,AND(M141="Gasolina",O141="Vehículo Liviano (SUV, Jeep, Station Wagon)"),2
,AND(M141="Gasolina",O141="Utilitario, Furgón"),3
,AND(M141="Gasolina",O141="Camioneta 4x2"),4
,AND(M141="Gasolina",O141="Camioneta 4x4"),5
,AND(M141="Gasolina",O141="Camión liviano (hasta 3.5 ton)"),6
,AND(M141="Gasolina",O141="Camión mediano"),7
,AND(M141="Gasolina",O141="Camión pesado"),8
,AND(M141="Gasolina",O141="Maquinaria"),9
,AND(M141="Gasolina",O141="Otro (especifique): "),10
,AND(M141="Diesel",O141="Vehículo Liviano (Sedán, Compacto)"),11
,AND(M141="Diesel",O141="Vehículo Liviano (SUV, Jeep, Station Wagon)"),12
,AND(M141="Diesel",O141="Utilitario, Furgón"),13
,AND(M141="Diesel",O141="Camioneta 4x2"),14
,AND(M141="Diesel",O141="Camioneta 4x4"),15
,AND(M141="Diesel",O141="Camión liviano (hasta 3.5 ton)"),16
,AND(M141="Diesel",O141="Camión mediano"),17
,AND(M141="Diesel",O141="Camión pesado"),18
,AND(M141="Diesel",O141="Maquinaria"),19
,AND(M141="Diesel",O141="Otro (especifique): "),20
,O141="Selecciona...",21),"")</f>
        <v/>
      </c>
      <c r="AA141" s="947" t="str">
        <f>IFERROR((ifs(Z141=1,Data!$D$100,Z141=2,Data!$D$101,Z141=3,Data!$D$102,Z141=4,Data!$D$103,Z141=5,Data!$D$104,Z141=6,Data!$D$105,Z141=7,Data!$D$106,Z141=8,Data!$D$107,Z141=9,Data!$D$108,Z141=10,Data!$D$109,Z141=11,Data!$D$110,Z141=12,Data!$D$111,Z141=13,Data!$D$112,Z141=14,Data!$D$113,Z141=15,Data!$D$114,Z141=16,Data!$D$115,Z141=17,Data!$D$116,Z141=18,Data!$D$117,Z141=19,Data!$D$118,Z141=20,Data!$D$119,Z141=21,Data!$D$120,Z141=0,Data!$D$121))*K141,"")</f>
        <v/>
      </c>
      <c r="AB141" s="947" t="str">
        <f>IFERROR((ifs(Z141=1,Data!$E$100,Z141=2,Data!$E$101,Z141=3,Data!$E$102,Z141=4,Data!$E$103,Z141=5,Data!$E$104,Z141=6,Data!$E$105,Z141=7,Data!$E$106,Z141=8,Data!$E$107,Z141=9,Data!$E$108,Z141=10,Data!$E$109,Z141=11,Data!$E$110,Z141=12,Data!$E$111,Z141=13,Data!$E$112,Z141=14,Data!$E$113,Z141=15,Data!$E$114,Z141=16,Data!$E$115,Z141=17,Data!$E$116,Z141=18,Data!$E$117,Z141=19,Data!$E$118,Z141=20,Data!$E$119,Z141=21,Data!$E$120,Z141=0,Data!$E$121))*K141/1000,"")</f>
        <v/>
      </c>
      <c r="AC141" s="948" t="str">
        <f>IFERROR((ifs(
Z141=1,Data!$G$100,
Z141=2,Data!$G$101,
Z141=3,Data!$G$102,
Z141=4,Data!$G$103,
Z141=5,Data!$G$104,
Z141=6,Data!$G$105,
Z141=7,Data!$G$106,
Z141=8,Data!$G$107,
Z141=9,Data!$G$108,
Z141=10,Data!G$109,
Z141=11,Data!G$110,
Z141=12,Data!G$111,
Z141=13,Data!$G$112,
Z141=14,Data!$G$113,
Z141=15,Data!$G$114,
Z141=16,Data!$G$115,
Z141=17,Data!$G$116,
Z141=18,Data!$G$117,
Z141=19,Data!$G$118,
Z141=20,Data!$G$119,
Z141=21,Data!$G$120,
Z141=0,Data!$G$121))
*K141/1000,"")</f>
        <v/>
      </c>
      <c r="AD141" s="949" t="str">
        <f>IFERROR((ifs(
Z141=1,Data!$H$100,
Z141=2,Data!$H$101,
Z141=3,Data!$H$102,
Z141=4,Data!$H$103,
Z141=5,Data!$H$104,
Z141=6,Data!$H$105,
Z141=7,Data!$H$106,
Z141=8,Data!$H$107,
Z141=9,Data!$H$108,
Z141=10,Data!H$109,
Z141=11,Data!H$110,
Z141=12,Data!H$111,
Z141=13,Data!$H$112,
Z141=14,Data!$H$113,
Z141=15,Data!$H$114,
Z141=16,Data!$H$115,
Z141=17,Data!$H$116,
Z141=18,Data!$H$117,
Z141=19,Data!$H$118,
Z141=20,Data!$H$119,
Z141=21,Data!$H$120,
Z141=0,Data!$H$121))*K141/1000,"")</f>
        <v/>
      </c>
      <c r="AE141" s="948" t="str">
        <f>IFERROR((ifs(
Z141=1,Data!$I$100,
Z141=2,Data!$I$101,
Z141=3,Data!$I$102,
Z141=4,Data!$I$103,
Z141=5,Data!$I$104,
Z141=6,Data!$I$105,
Z141=7,Data!$I$106,
Z141=8,Data!$I$107,
Z141=9,Data!$I$108,
Z141=10,Data!I$109,
Z141=11,Data!I$110,
Z141=12,Data!I$111,
Z141=13,Data!$I$112,
Z141=14,Data!$I$113,
Z141=15,Data!$I$114,
Z141=16,Data!$I$115,
Z141=17,Data!$I$116,
Z141=18,Data!$I$117,
Z141=19,Data!$I$118,
Z141=20,Data!$I$119,
Z141=21,Data!$I$120,
Z141=0,Data!$I$121)*K141/1000),"")</f>
        <v/>
      </c>
      <c r="AF141" s="947" t="str">
        <f>IFERROR((ifs(
Z141=1,Data!$J$100,
Z141=2,Data!$J$101,
Z141=3,Data!$J$102,
Z141=4,Data!$J$103,
Z141=5,Data!$J$104,
Z141=6,Data!$J$105,
Z141=7,Data!$J$106,
Z141=8,Data!$J$107,
Z141=9,Data!$J$108,
Z141=10,Data!J$109,
Z141=11,Data!J$110,
Z141=12,Data!J$111,
Z141=13,Data!J$112,
Z141=14,Data!$J$113,
Z141=15,Data!$J$114,
Z141=16,Data!$J$115,
Z141=17,Data!$J$116,
Z141=18,Data!$J$117,
Z141=19,Data!$J$118,
Z141=20,Data!$J$119,
Z141=21,Data!$J$120,
Z141=0,Data!$J$121)*K141),"")</f>
        <v/>
      </c>
      <c r="AG141" s="947" t="str">
        <f>IFERROR((ifs(
Z141=1,Data!$K$100,
Z141=2,Data!$K$101,
Z141=3,Data!$K$102,
Z141=4,Data!$K$103,
Z141=5,Data!$K$104,
Z141=6,Data!$K$105,
Z141=7,Data!$K$106,
Z141=8,Data!$K$107,
Z141=9,Data!$K$108,
Z141=10,Data!K$109,
Z141=11,Data!K$110,
Z141=12,Data!K$111,
Z141=13,Data!$K$112,
Z141=14,Data!$K$113,
Z141=15,Data!$K$114,
Z141=16,Data!$K$115,
Z141=17,Data!$K$116,
Z141=18,Data!$K$117,
Z141=19,Data!$K$118,
Z141=20,Data!$K$119,
Z141=21,Data!$K$120,
Z141=0,Data!$K$121)*K141),"")</f>
        <v/>
      </c>
      <c r="AH141" s="947" t="str">
        <f>IFERROR((ifs(
Z141=1,Data!$L$100,
Z141=2,Data!$L$101,
Z141=3,Data!$L$102,
Z141=4,Data!$L$103,
Z141=5,Data!$L$104,
Z141=6,Data!$L$105,
Z141=7,Data!$L$106,
Z141=8,Data!$L$107,
Z141=9,Data!$L$108,
Z141=10,Data!L$109,
Z141=11,Data!L$110,
Z141=12,Data!L$111,
Z141=13,Data!$L$112,
Z141=14,Data!$L$113,
Z141=15,Data!$L$114,
Z141=16,Data!$L$115,
Z141=17,Data!$L$116,
Z141=18,Data!$L$117,
Z141=19,Data!$L$118,
Z141=20,Data!$L$119,
Z141=21,Data!$L$120,
Z141=0,Data!$L$121)*K141),"")</f>
        <v/>
      </c>
      <c r="AI141" s="950" t="str">
        <f>'Registro Veh'!J153</f>
        <v/>
      </c>
      <c r="AJ141" s="950" t="str">
        <f>'Registro Veh'!M153</f>
        <v/>
      </c>
      <c r="AK141" s="951"/>
      <c r="AL141" s="951"/>
      <c r="AM141" s="951"/>
      <c r="AN141" s="951"/>
    </row>
    <row r="142">
      <c r="A142" s="941" t="str">
        <f>'Registro Veh'!B153</f>
        <v/>
      </c>
      <c r="B142" s="941" t="str">
        <f>Equipo!$F$2</f>
        <v>4.0</v>
      </c>
      <c r="C142" s="941" t="str">
        <f>Equipo!$E$14</f>
        <v/>
      </c>
      <c r="D142" s="941" t="str">
        <f>Equipo!$E$10</f>
        <v/>
      </c>
      <c r="E142" s="941" t="str">
        <f>'Registro Veh'!C153</f>
        <v/>
      </c>
      <c r="F142" s="941" t="str">
        <f>'Registro Veh'!D153</f>
        <v/>
      </c>
      <c r="G142" s="941" t="str">
        <f>'Registro Veh'!E153</f>
        <v/>
      </c>
      <c r="H142" s="941" t="str">
        <f>'Registro Veh'!F153</f>
        <v/>
      </c>
      <c r="I142" s="942" t="str">
        <f>'Registro Veh'!G153</f>
        <v/>
      </c>
      <c r="J142" s="942" t="str">
        <f>'Registro Veh'!I153</f>
        <v/>
      </c>
      <c r="K142" s="942" t="str">
        <f>'Registro Veh'!K153</f>
        <v/>
      </c>
      <c r="L142" s="942" t="str">
        <f>'Registro Veh'!L153</f>
        <v/>
      </c>
      <c r="M142" s="942" t="str">
        <f>'Registro Veh'!N153</f>
        <v/>
      </c>
      <c r="N142" s="943" t="str">
        <f>IFERROR(IFS(E142='BBDD R'!$F$2,'BBDD R'!$G$2,E142='BBDD R'!$F$3,'BBDD R'!$G$3,E142='BBDD R'!$F$4,'BBDD R'!$G$4,E142='BBDD R'!$F$5,'BBDD R'!$G$5,E142='BBDD R'!$F$6,'BBDD R'!$G$6,E142='BBDD R'!$F$7,'BBDD R'!$G$7),"")</f>
        <v/>
      </c>
      <c r="O142" s="943" t="str">
        <f>IFERROR(IFS(E142='BBDD R'!$F$2,'BBDD R'!$H$2,E142='BBDD R'!$F$3,'BBDD R'!$H$3,E142='BBDD R'!$F$4,'BBDD R'!$H$4,E142='BBDD R'!$F$5,'BBDD R'!$H$5,E142='BBDD R'!$F$6,'BBDD R'!$H$6,E142='BBDD R'!$F$7,'BBDD R'!$H$7),"")</f>
        <v/>
      </c>
      <c r="P142" s="944" t="str">
        <f>IFERROR(IFS(E142='BBDD R'!$F$2,'BBDD R'!$I$2,E142='BBDD R'!$F$3,'BBDD R'!$I$3,E142='BBDD R'!$F$4,'BBDD R'!$I$4,E142='BBDD R'!$F$5,'BBDD R'!$I$5,E142='BBDD R'!$F$6,'BBDD R'!$I$6,E142='BBDD R'!$F$7,'BBDD R'!$I$7),"")</f>
        <v/>
      </c>
      <c r="Q142" s="945" t="str">
        <f>IFERROR(IFS(E142='BBDD R'!$F$2,'BBDD R'!$J$2,E142='BBDD R'!$F$3,'BBDD R'!$J$3,E142='BBDD R'!$F$4,'BBDD R'!$J$4,E142='BBDD R'!$F$5,'BBDD R'!$J$5,E142='BBDD R'!$F$6,'BBDD R'!$J$6,E142='BBDD R'!$F$7,'BBDD R'!$J$7))</f>
        <v/>
      </c>
      <c r="R142" s="945" t="str">
        <f>IFERROR(IFS(E142='BBDD R'!$F$2,'BBDD R'!$K$2,E142='BBDD R'!$F$3,'BBDD R'!$K$3,E142='BBDD R'!$F$4,'BBDD R'!$K$4,E142='BBDD R'!$F$5,'BBDD R'!$K$5,E142='BBDD R'!$F$6,'BBDD R'!$K$6,E142='BBDD R'!$F$7,'BBDD R'!$K$7),"")</f>
        <v/>
      </c>
      <c r="S142" s="944" t="str">
        <f>IFERROR(IFS(E142='BBDD R'!$F$2,'BBDD R'!$L$2,E142='BBDD R'!$F$3,'BBDD R'!$L$3,E142='BBDD R'!$F$4,'BBDD R'!$L$4,E142='BBDD R'!$F$5,'BBDD R'!$L$5,E142='BBDD R'!$F$6,'BBDD R'!$L$6,E142='BBDD R'!$F$7,'BBDD R'!$L$7),"")</f>
        <v/>
      </c>
      <c r="T142" s="944" t="str">
        <f>IFERROR(IFS(E142='BBDD R'!$F$2,'BBDD R'!$M$2,E142='BBDD R'!$F$3,'BBDD R'!$M$3,E142='BBDD R'!$F$4,'BBDD R'!$M$4,E142='BBDD R'!$F$5,'BBDD R'!$M$5,E142='BBDD R'!$F$6,'BBDD R'!$M$6,E142='BBDD R'!$F$7,'BBDD R'!$M$7),"")</f>
        <v/>
      </c>
      <c r="U142" s="944" t="str">
        <f>IFERROR(IFS(E142='BBDD R'!$F$2,'BBDD R'!$N$2,E142='BBDD R'!$F$3,'BBDD R'!$N$3,E142='BBDD R'!$F$4,'BBDD R'!$N$4,E142='BBDD R'!$F$5,'BBDD R'!$N$5,E142='BBDD R'!$F$6,'BBDD R'!$N$6,E142='BBDD R'!$F$7,'BBDD R'!$N$7),"")</f>
        <v/>
      </c>
      <c r="V142" s="944" t="str">
        <f>IFERROR(IFS(E142='BBDD R'!$F$2,'BBDD R'!$O$2,E142='BBDD R'!$F$3,'BBDD R'!$O$3,E142='BBDD R'!$F$4,'BBDD R'!$O$4,E142='BBDD R'!$F$5,'BBDD R'!$O$5,E142='BBDD R'!$F$6,'BBDD R'!$O$6,E142='BBDD R'!$F$7,'BBDD R'!$O$7),"")</f>
        <v/>
      </c>
      <c r="W142" s="946" t="str">
        <f>IFERROR(IFS(E142='BBDD R'!$F$2,'BBDD R'!$P$2,E142='BBDD R'!$F$3,'BBDD R'!$P$3,E142='BBDD R'!$F$4,'BBDD R'!$P$4,E142='BBDD R'!$F$5,'BBDD R'!$P$5,E142='BBDD R'!$F$6,'BBDD R'!$P$6,E142='BBDD R'!$F$7,'BBDD R'!$P$7),"")</f>
        <v/>
      </c>
      <c r="X142" s="944" t="str">
        <f>IFERROR(IFS(E142='BBDD R'!$F$2,'BBDD R'!$Q$2,E142='BBDD R'!$F$3,'BBDD R'!$Q$3,E142='BBDD R'!$F$4,'BBDD R'!$Q$4,E142='BBDD R'!$F$5,'BBDD R'!$Q$5,E142='BBDD R'!$F$6,'BBDD R'!$Q$6,E142='BBDD R'!$F$7,'BBDD R'!$Q$7),"")</f>
        <v/>
      </c>
      <c r="Y142" s="944" t="str">
        <f>IFERROR(IFS(E142='BBDD R'!$F$2,'BBDD R'!$R$2,E142='BBDD R'!$F$3,'BBDD R'!$R$3,E142='BBDD R'!$F$4,'BBDD R'!$R$4,E142='BBDD R'!$F$5,'BBDD R'!$R$5,E142='BBDD R'!$F$6,'BBDD R'!$R$6,E142='BBDD R'!$F$7,'BBDD R'!$R$7),"")</f>
        <v/>
      </c>
      <c r="Z142" s="944" t="str">
        <f t="array" ref="Z142">IFERROR(ifs(AND(M142="Gasolina",O142="Vehículo Liviano (Sedán, Compacto)"),1
,AND(M142="Gasolina",O142="Vehículo Liviano (SUV, Jeep, Station Wagon)"),2
,AND(M142="Gasolina",O142="Utilitario, Furgón"),3
,AND(M142="Gasolina",O142="Camioneta 4x2"),4
,AND(M142="Gasolina",O142="Camioneta 4x4"),5
,AND(M142="Gasolina",O142="Camión liviano (hasta 3.5 ton)"),6
,AND(M142="Gasolina",O142="Camión mediano"),7
,AND(M142="Gasolina",O142="Camión pesado"),8
,AND(M142="Gasolina",O142="Maquinaria"),9
,AND(M142="Gasolina",O142="Otro (especifique): "),10
,AND(M142="Diesel",O142="Vehículo Liviano (Sedán, Compacto)"),11
,AND(M142="Diesel",O142="Vehículo Liviano (SUV, Jeep, Station Wagon)"),12
,AND(M142="Diesel",O142="Utilitario, Furgón"),13
,AND(M142="Diesel",O142="Camioneta 4x2"),14
,AND(M142="Diesel",O142="Camioneta 4x4"),15
,AND(M142="Diesel",O142="Camión liviano (hasta 3.5 ton)"),16
,AND(M142="Diesel",O142="Camión mediano"),17
,AND(M142="Diesel",O142="Camión pesado"),18
,AND(M142="Diesel",O142="Maquinaria"),19
,AND(M142="Diesel",O142="Otro (especifique): "),20
,O142="Selecciona...",21),"")</f>
        <v/>
      </c>
      <c r="AA142" s="947" t="str">
        <f>IFERROR((ifs(Z142=1,Data!$D$100,Z142=2,Data!$D$101,Z142=3,Data!$D$102,Z142=4,Data!$D$103,Z142=5,Data!$D$104,Z142=6,Data!$D$105,Z142=7,Data!$D$106,Z142=8,Data!$D$107,Z142=9,Data!$D$108,Z142=10,Data!$D$109,Z142=11,Data!$D$110,Z142=12,Data!$D$111,Z142=13,Data!$D$112,Z142=14,Data!$D$113,Z142=15,Data!$D$114,Z142=16,Data!$D$115,Z142=17,Data!$D$116,Z142=18,Data!$D$117,Z142=19,Data!$D$118,Z142=20,Data!$D$119,Z142=21,Data!$D$120,Z142=0,Data!$D$121))*K142,"")</f>
        <v/>
      </c>
      <c r="AB142" s="947" t="str">
        <f>IFERROR((ifs(Z142=1,Data!$E$100,Z142=2,Data!$E$101,Z142=3,Data!$E$102,Z142=4,Data!$E$103,Z142=5,Data!$E$104,Z142=6,Data!$E$105,Z142=7,Data!$E$106,Z142=8,Data!$E$107,Z142=9,Data!$E$108,Z142=10,Data!$E$109,Z142=11,Data!$E$110,Z142=12,Data!$E$111,Z142=13,Data!$E$112,Z142=14,Data!$E$113,Z142=15,Data!$E$114,Z142=16,Data!$E$115,Z142=17,Data!$E$116,Z142=18,Data!$E$117,Z142=19,Data!$E$118,Z142=20,Data!$E$119,Z142=21,Data!$E$120,Z142=0,Data!$E$121))*K142/1000,"")</f>
        <v/>
      </c>
      <c r="AC142" s="948" t="str">
        <f>IFERROR((ifs(
Z142=1,Data!$G$100,
Z142=2,Data!$G$101,
Z142=3,Data!$G$102,
Z142=4,Data!$G$103,
Z142=5,Data!$G$104,
Z142=6,Data!$G$105,
Z142=7,Data!$G$106,
Z142=8,Data!$G$107,
Z142=9,Data!$G$108,
Z142=10,Data!G$109,
Z142=11,Data!G$110,
Z142=12,Data!G$111,
Z142=13,Data!$G$112,
Z142=14,Data!$G$113,
Z142=15,Data!$G$114,
Z142=16,Data!$G$115,
Z142=17,Data!$G$116,
Z142=18,Data!$G$117,
Z142=19,Data!$G$118,
Z142=20,Data!$G$119,
Z142=21,Data!$G$120,
Z142=0,Data!$G$121))
*K142/1000,"")</f>
        <v/>
      </c>
      <c r="AD142" s="949" t="str">
        <f>IFERROR((ifs(
Z142=1,Data!$H$100,
Z142=2,Data!$H$101,
Z142=3,Data!$H$102,
Z142=4,Data!$H$103,
Z142=5,Data!$H$104,
Z142=6,Data!$H$105,
Z142=7,Data!$H$106,
Z142=8,Data!$H$107,
Z142=9,Data!$H$108,
Z142=10,Data!H$109,
Z142=11,Data!H$110,
Z142=12,Data!H$111,
Z142=13,Data!$H$112,
Z142=14,Data!$H$113,
Z142=15,Data!$H$114,
Z142=16,Data!$H$115,
Z142=17,Data!$H$116,
Z142=18,Data!$H$117,
Z142=19,Data!$H$118,
Z142=20,Data!$H$119,
Z142=21,Data!$H$120,
Z142=0,Data!$H$121))*K142/1000,"")</f>
        <v/>
      </c>
      <c r="AE142" s="948" t="str">
        <f>IFERROR((ifs(
Z142=1,Data!$I$100,
Z142=2,Data!$I$101,
Z142=3,Data!$I$102,
Z142=4,Data!$I$103,
Z142=5,Data!$I$104,
Z142=6,Data!$I$105,
Z142=7,Data!$I$106,
Z142=8,Data!$I$107,
Z142=9,Data!$I$108,
Z142=10,Data!I$109,
Z142=11,Data!I$110,
Z142=12,Data!I$111,
Z142=13,Data!$I$112,
Z142=14,Data!$I$113,
Z142=15,Data!$I$114,
Z142=16,Data!$I$115,
Z142=17,Data!$I$116,
Z142=18,Data!$I$117,
Z142=19,Data!$I$118,
Z142=20,Data!$I$119,
Z142=21,Data!$I$120,
Z142=0,Data!$I$121)*K142/1000),"")</f>
        <v/>
      </c>
      <c r="AF142" s="947" t="str">
        <f>IFERROR((ifs(
Z142=1,Data!$J$100,
Z142=2,Data!$J$101,
Z142=3,Data!$J$102,
Z142=4,Data!$J$103,
Z142=5,Data!$J$104,
Z142=6,Data!$J$105,
Z142=7,Data!$J$106,
Z142=8,Data!$J$107,
Z142=9,Data!$J$108,
Z142=10,Data!J$109,
Z142=11,Data!J$110,
Z142=12,Data!J$111,
Z142=13,Data!J$112,
Z142=14,Data!$J$113,
Z142=15,Data!$J$114,
Z142=16,Data!$J$115,
Z142=17,Data!$J$116,
Z142=18,Data!$J$117,
Z142=19,Data!$J$118,
Z142=20,Data!$J$119,
Z142=21,Data!$J$120,
Z142=0,Data!$J$121)*K142),"")</f>
        <v/>
      </c>
      <c r="AG142" s="947" t="str">
        <f>IFERROR((ifs(
Z142=1,Data!$K$100,
Z142=2,Data!$K$101,
Z142=3,Data!$K$102,
Z142=4,Data!$K$103,
Z142=5,Data!$K$104,
Z142=6,Data!$K$105,
Z142=7,Data!$K$106,
Z142=8,Data!$K$107,
Z142=9,Data!$K$108,
Z142=10,Data!K$109,
Z142=11,Data!K$110,
Z142=12,Data!K$111,
Z142=13,Data!$K$112,
Z142=14,Data!$K$113,
Z142=15,Data!$K$114,
Z142=16,Data!$K$115,
Z142=17,Data!$K$116,
Z142=18,Data!$K$117,
Z142=19,Data!$K$118,
Z142=20,Data!$K$119,
Z142=21,Data!$K$120,
Z142=0,Data!$K$121)*K142),"")</f>
        <v/>
      </c>
      <c r="AH142" s="947" t="str">
        <f>IFERROR((ifs(
Z142=1,Data!$L$100,
Z142=2,Data!$L$101,
Z142=3,Data!$L$102,
Z142=4,Data!$L$103,
Z142=5,Data!$L$104,
Z142=6,Data!$L$105,
Z142=7,Data!$L$106,
Z142=8,Data!$L$107,
Z142=9,Data!$L$108,
Z142=10,Data!L$109,
Z142=11,Data!L$110,
Z142=12,Data!L$111,
Z142=13,Data!$L$112,
Z142=14,Data!$L$113,
Z142=15,Data!$L$114,
Z142=16,Data!$L$115,
Z142=17,Data!$L$116,
Z142=18,Data!$L$117,
Z142=19,Data!$L$118,
Z142=20,Data!$L$119,
Z142=21,Data!$L$120,
Z142=0,Data!$L$121)*K142),"")</f>
        <v/>
      </c>
      <c r="AI142" s="950" t="str">
        <f>'Registro Veh'!J154</f>
        <v/>
      </c>
      <c r="AJ142" s="950" t="str">
        <f>'Registro Veh'!M154</f>
        <v/>
      </c>
      <c r="AK142" s="951"/>
      <c r="AL142" s="951"/>
      <c r="AM142" s="951"/>
      <c r="AN142" s="951"/>
    </row>
    <row r="143">
      <c r="A143" s="941" t="str">
        <f>'Registro Veh'!B154</f>
        <v/>
      </c>
      <c r="B143" s="941" t="str">
        <f>Equipo!$F$2</f>
        <v>4.0</v>
      </c>
      <c r="C143" s="941" t="str">
        <f>Equipo!$E$14</f>
        <v/>
      </c>
      <c r="D143" s="941" t="str">
        <f>Equipo!$E$10</f>
        <v/>
      </c>
      <c r="E143" s="941" t="str">
        <f>'Registro Veh'!C154</f>
        <v/>
      </c>
      <c r="F143" s="941" t="str">
        <f>'Registro Veh'!D154</f>
        <v/>
      </c>
      <c r="G143" s="941" t="str">
        <f>'Registro Veh'!E154</f>
        <v/>
      </c>
      <c r="H143" s="941" t="str">
        <f>'Registro Veh'!F154</f>
        <v/>
      </c>
      <c r="I143" s="942" t="str">
        <f>'Registro Veh'!G154</f>
        <v/>
      </c>
      <c r="J143" s="942" t="str">
        <f>'Registro Veh'!I154</f>
        <v/>
      </c>
      <c r="K143" s="942" t="str">
        <f>'Registro Veh'!K154</f>
        <v/>
      </c>
      <c r="L143" s="942" t="str">
        <f>'Registro Veh'!L154</f>
        <v/>
      </c>
      <c r="M143" s="942" t="str">
        <f>'Registro Veh'!N154</f>
        <v/>
      </c>
      <c r="N143" s="943" t="str">
        <f>IFERROR(IFS(E143='BBDD R'!$F$2,'BBDD R'!$G$2,E143='BBDD R'!$F$3,'BBDD R'!$G$3,E143='BBDD R'!$F$4,'BBDD R'!$G$4,E143='BBDD R'!$F$5,'BBDD R'!$G$5,E143='BBDD R'!$F$6,'BBDD R'!$G$6,E143='BBDD R'!$F$7,'BBDD R'!$G$7),"")</f>
        <v/>
      </c>
      <c r="O143" s="943" t="str">
        <f>IFERROR(IFS(E143='BBDD R'!$F$2,'BBDD R'!$H$2,E143='BBDD R'!$F$3,'BBDD R'!$H$3,E143='BBDD R'!$F$4,'BBDD R'!$H$4,E143='BBDD R'!$F$5,'BBDD R'!$H$5,E143='BBDD R'!$F$6,'BBDD R'!$H$6,E143='BBDD R'!$F$7,'BBDD R'!$H$7),"")</f>
        <v/>
      </c>
      <c r="P143" s="944" t="str">
        <f>IFERROR(IFS(E143='BBDD R'!$F$2,'BBDD R'!$I$2,E143='BBDD R'!$F$3,'BBDD R'!$I$3,E143='BBDD R'!$F$4,'BBDD R'!$I$4,E143='BBDD R'!$F$5,'BBDD R'!$I$5,E143='BBDD R'!$F$6,'BBDD R'!$I$6,E143='BBDD R'!$F$7,'BBDD R'!$I$7),"")</f>
        <v/>
      </c>
      <c r="Q143" s="945" t="str">
        <f>IFERROR(IFS(E143='BBDD R'!$F$2,'BBDD R'!$J$2,E143='BBDD R'!$F$3,'BBDD R'!$J$3,E143='BBDD R'!$F$4,'BBDD R'!$J$4,E143='BBDD R'!$F$5,'BBDD R'!$J$5,E143='BBDD R'!$F$6,'BBDD R'!$J$6,E143='BBDD R'!$F$7,'BBDD R'!$J$7))</f>
        <v/>
      </c>
      <c r="R143" s="945" t="str">
        <f>IFERROR(IFS(E143='BBDD R'!$F$2,'BBDD R'!$K$2,E143='BBDD R'!$F$3,'BBDD R'!$K$3,E143='BBDD R'!$F$4,'BBDD R'!$K$4,E143='BBDD R'!$F$5,'BBDD R'!$K$5,E143='BBDD R'!$F$6,'BBDD R'!$K$6,E143='BBDD R'!$F$7,'BBDD R'!$K$7),"")</f>
        <v/>
      </c>
      <c r="S143" s="944" t="str">
        <f>IFERROR(IFS(E143='BBDD R'!$F$2,'BBDD R'!$L$2,E143='BBDD R'!$F$3,'BBDD R'!$L$3,E143='BBDD R'!$F$4,'BBDD R'!$L$4,E143='BBDD R'!$F$5,'BBDD R'!$L$5,E143='BBDD R'!$F$6,'BBDD R'!$L$6,E143='BBDD R'!$F$7,'BBDD R'!$L$7),"")</f>
        <v/>
      </c>
      <c r="T143" s="944" t="str">
        <f>IFERROR(IFS(E143='BBDD R'!$F$2,'BBDD R'!$M$2,E143='BBDD R'!$F$3,'BBDD R'!$M$3,E143='BBDD R'!$F$4,'BBDD R'!$M$4,E143='BBDD R'!$F$5,'BBDD R'!$M$5,E143='BBDD R'!$F$6,'BBDD R'!$M$6,E143='BBDD R'!$F$7,'BBDD R'!$M$7),"")</f>
        <v/>
      </c>
      <c r="U143" s="944" t="str">
        <f>IFERROR(IFS(E143='BBDD R'!$F$2,'BBDD R'!$N$2,E143='BBDD R'!$F$3,'BBDD R'!$N$3,E143='BBDD R'!$F$4,'BBDD R'!$N$4,E143='BBDD R'!$F$5,'BBDD R'!$N$5,E143='BBDD R'!$F$6,'BBDD R'!$N$6,E143='BBDD R'!$F$7,'BBDD R'!$N$7),"")</f>
        <v/>
      </c>
      <c r="V143" s="944" t="str">
        <f>IFERROR(IFS(E143='BBDD R'!$F$2,'BBDD R'!$O$2,E143='BBDD R'!$F$3,'BBDD R'!$O$3,E143='BBDD R'!$F$4,'BBDD R'!$O$4,E143='BBDD R'!$F$5,'BBDD R'!$O$5,E143='BBDD R'!$F$6,'BBDD R'!$O$6,E143='BBDD R'!$F$7,'BBDD R'!$O$7),"")</f>
        <v/>
      </c>
      <c r="W143" s="946" t="str">
        <f>IFERROR(IFS(E143='BBDD R'!$F$2,'BBDD R'!$P$2,E143='BBDD R'!$F$3,'BBDD R'!$P$3,E143='BBDD R'!$F$4,'BBDD R'!$P$4,E143='BBDD R'!$F$5,'BBDD R'!$P$5,E143='BBDD R'!$F$6,'BBDD R'!$P$6,E143='BBDD R'!$F$7,'BBDD R'!$P$7),"")</f>
        <v/>
      </c>
      <c r="X143" s="944" t="str">
        <f>IFERROR(IFS(E143='BBDD R'!$F$2,'BBDD R'!$Q$2,E143='BBDD R'!$F$3,'BBDD R'!$Q$3,E143='BBDD R'!$F$4,'BBDD R'!$Q$4,E143='BBDD R'!$F$5,'BBDD R'!$Q$5,E143='BBDD R'!$F$6,'BBDD R'!$Q$6,E143='BBDD R'!$F$7,'BBDD R'!$Q$7),"")</f>
        <v/>
      </c>
      <c r="Y143" s="944" t="str">
        <f>IFERROR(IFS(E143='BBDD R'!$F$2,'BBDD R'!$R$2,E143='BBDD R'!$F$3,'BBDD R'!$R$3,E143='BBDD R'!$F$4,'BBDD R'!$R$4,E143='BBDD R'!$F$5,'BBDD R'!$R$5,E143='BBDD R'!$F$6,'BBDD R'!$R$6,E143='BBDD R'!$F$7,'BBDD R'!$R$7),"")</f>
        <v/>
      </c>
      <c r="Z143" s="944" t="str">
        <f t="array" ref="Z143">IFERROR(ifs(AND(M143="Gasolina",O143="Vehículo Liviano (Sedán, Compacto)"),1
,AND(M143="Gasolina",O143="Vehículo Liviano (SUV, Jeep, Station Wagon)"),2
,AND(M143="Gasolina",O143="Utilitario, Furgón"),3
,AND(M143="Gasolina",O143="Camioneta 4x2"),4
,AND(M143="Gasolina",O143="Camioneta 4x4"),5
,AND(M143="Gasolina",O143="Camión liviano (hasta 3.5 ton)"),6
,AND(M143="Gasolina",O143="Camión mediano"),7
,AND(M143="Gasolina",O143="Camión pesado"),8
,AND(M143="Gasolina",O143="Maquinaria"),9
,AND(M143="Gasolina",O143="Otro (especifique): "),10
,AND(M143="Diesel",O143="Vehículo Liviano (Sedán, Compacto)"),11
,AND(M143="Diesel",O143="Vehículo Liviano (SUV, Jeep, Station Wagon)"),12
,AND(M143="Diesel",O143="Utilitario, Furgón"),13
,AND(M143="Diesel",O143="Camioneta 4x2"),14
,AND(M143="Diesel",O143="Camioneta 4x4"),15
,AND(M143="Diesel",O143="Camión liviano (hasta 3.5 ton)"),16
,AND(M143="Diesel",O143="Camión mediano"),17
,AND(M143="Diesel",O143="Camión pesado"),18
,AND(M143="Diesel",O143="Maquinaria"),19
,AND(M143="Diesel",O143="Otro (especifique): "),20
,O143="Selecciona...",21),"")</f>
        <v/>
      </c>
      <c r="AA143" s="947" t="str">
        <f>IFERROR((ifs(Z143=1,Data!$D$100,Z143=2,Data!$D$101,Z143=3,Data!$D$102,Z143=4,Data!$D$103,Z143=5,Data!$D$104,Z143=6,Data!$D$105,Z143=7,Data!$D$106,Z143=8,Data!$D$107,Z143=9,Data!$D$108,Z143=10,Data!$D$109,Z143=11,Data!$D$110,Z143=12,Data!$D$111,Z143=13,Data!$D$112,Z143=14,Data!$D$113,Z143=15,Data!$D$114,Z143=16,Data!$D$115,Z143=17,Data!$D$116,Z143=18,Data!$D$117,Z143=19,Data!$D$118,Z143=20,Data!$D$119,Z143=21,Data!$D$120,Z143=0,Data!$D$121))*K143,"")</f>
        <v/>
      </c>
      <c r="AB143" s="947" t="str">
        <f>IFERROR((ifs(Z143=1,Data!$E$100,Z143=2,Data!$E$101,Z143=3,Data!$E$102,Z143=4,Data!$E$103,Z143=5,Data!$E$104,Z143=6,Data!$E$105,Z143=7,Data!$E$106,Z143=8,Data!$E$107,Z143=9,Data!$E$108,Z143=10,Data!$E$109,Z143=11,Data!$E$110,Z143=12,Data!$E$111,Z143=13,Data!$E$112,Z143=14,Data!$E$113,Z143=15,Data!$E$114,Z143=16,Data!$E$115,Z143=17,Data!$E$116,Z143=18,Data!$E$117,Z143=19,Data!$E$118,Z143=20,Data!$E$119,Z143=21,Data!$E$120,Z143=0,Data!$E$121))*K143/1000,"")</f>
        <v/>
      </c>
      <c r="AC143" s="948" t="str">
        <f>IFERROR((ifs(
Z143=1,Data!$G$100,
Z143=2,Data!$G$101,
Z143=3,Data!$G$102,
Z143=4,Data!$G$103,
Z143=5,Data!$G$104,
Z143=6,Data!$G$105,
Z143=7,Data!$G$106,
Z143=8,Data!$G$107,
Z143=9,Data!$G$108,
Z143=10,Data!G$109,
Z143=11,Data!G$110,
Z143=12,Data!G$111,
Z143=13,Data!$G$112,
Z143=14,Data!$G$113,
Z143=15,Data!$G$114,
Z143=16,Data!$G$115,
Z143=17,Data!$G$116,
Z143=18,Data!$G$117,
Z143=19,Data!$G$118,
Z143=20,Data!$G$119,
Z143=21,Data!$G$120,
Z143=0,Data!$G$121))
*K143/1000,"")</f>
        <v/>
      </c>
      <c r="AD143" s="949" t="str">
        <f>IFERROR((ifs(
Z143=1,Data!$H$100,
Z143=2,Data!$H$101,
Z143=3,Data!$H$102,
Z143=4,Data!$H$103,
Z143=5,Data!$H$104,
Z143=6,Data!$H$105,
Z143=7,Data!$H$106,
Z143=8,Data!$H$107,
Z143=9,Data!$H$108,
Z143=10,Data!H$109,
Z143=11,Data!H$110,
Z143=12,Data!H$111,
Z143=13,Data!$H$112,
Z143=14,Data!$H$113,
Z143=15,Data!$H$114,
Z143=16,Data!$H$115,
Z143=17,Data!$H$116,
Z143=18,Data!$H$117,
Z143=19,Data!$H$118,
Z143=20,Data!$H$119,
Z143=21,Data!$H$120,
Z143=0,Data!$H$121))*K143/1000,"")</f>
        <v/>
      </c>
      <c r="AE143" s="948" t="str">
        <f>IFERROR((ifs(
Z143=1,Data!$I$100,
Z143=2,Data!$I$101,
Z143=3,Data!$I$102,
Z143=4,Data!$I$103,
Z143=5,Data!$I$104,
Z143=6,Data!$I$105,
Z143=7,Data!$I$106,
Z143=8,Data!$I$107,
Z143=9,Data!$I$108,
Z143=10,Data!I$109,
Z143=11,Data!I$110,
Z143=12,Data!I$111,
Z143=13,Data!$I$112,
Z143=14,Data!$I$113,
Z143=15,Data!$I$114,
Z143=16,Data!$I$115,
Z143=17,Data!$I$116,
Z143=18,Data!$I$117,
Z143=19,Data!$I$118,
Z143=20,Data!$I$119,
Z143=21,Data!$I$120,
Z143=0,Data!$I$121)*K143/1000),"")</f>
        <v/>
      </c>
      <c r="AF143" s="947" t="str">
        <f>IFERROR((ifs(
Z143=1,Data!$J$100,
Z143=2,Data!$J$101,
Z143=3,Data!$J$102,
Z143=4,Data!$J$103,
Z143=5,Data!$J$104,
Z143=6,Data!$J$105,
Z143=7,Data!$J$106,
Z143=8,Data!$J$107,
Z143=9,Data!$J$108,
Z143=10,Data!J$109,
Z143=11,Data!J$110,
Z143=12,Data!J$111,
Z143=13,Data!J$112,
Z143=14,Data!$J$113,
Z143=15,Data!$J$114,
Z143=16,Data!$J$115,
Z143=17,Data!$J$116,
Z143=18,Data!$J$117,
Z143=19,Data!$J$118,
Z143=20,Data!$J$119,
Z143=21,Data!$J$120,
Z143=0,Data!$J$121)*K143),"")</f>
        <v/>
      </c>
      <c r="AG143" s="947" t="str">
        <f>IFERROR((ifs(
Z143=1,Data!$K$100,
Z143=2,Data!$K$101,
Z143=3,Data!$K$102,
Z143=4,Data!$K$103,
Z143=5,Data!$K$104,
Z143=6,Data!$K$105,
Z143=7,Data!$K$106,
Z143=8,Data!$K$107,
Z143=9,Data!$K$108,
Z143=10,Data!K$109,
Z143=11,Data!K$110,
Z143=12,Data!K$111,
Z143=13,Data!$K$112,
Z143=14,Data!$K$113,
Z143=15,Data!$K$114,
Z143=16,Data!$K$115,
Z143=17,Data!$K$116,
Z143=18,Data!$K$117,
Z143=19,Data!$K$118,
Z143=20,Data!$K$119,
Z143=21,Data!$K$120,
Z143=0,Data!$K$121)*K143),"")</f>
        <v/>
      </c>
      <c r="AH143" s="947" t="str">
        <f>IFERROR((ifs(
Z143=1,Data!$L$100,
Z143=2,Data!$L$101,
Z143=3,Data!$L$102,
Z143=4,Data!$L$103,
Z143=5,Data!$L$104,
Z143=6,Data!$L$105,
Z143=7,Data!$L$106,
Z143=8,Data!$L$107,
Z143=9,Data!$L$108,
Z143=10,Data!L$109,
Z143=11,Data!L$110,
Z143=12,Data!L$111,
Z143=13,Data!$L$112,
Z143=14,Data!$L$113,
Z143=15,Data!$L$114,
Z143=16,Data!$L$115,
Z143=17,Data!$L$116,
Z143=18,Data!$L$117,
Z143=19,Data!$L$118,
Z143=20,Data!$L$119,
Z143=21,Data!$L$120,
Z143=0,Data!$L$121)*K143),"")</f>
        <v/>
      </c>
      <c r="AI143" s="950" t="str">
        <f>'Registro Veh'!J155</f>
        <v/>
      </c>
      <c r="AJ143" s="950" t="str">
        <f>'Registro Veh'!M155</f>
        <v/>
      </c>
      <c r="AK143" s="951"/>
      <c r="AL143" s="951"/>
      <c r="AM143" s="951"/>
      <c r="AN143" s="951"/>
    </row>
    <row r="144">
      <c r="A144" s="941" t="str">
        <f>'Registro Veh'!B155</f>
        <v/>
      </c>
      <c r="B144" s="941" t="str">
        <f>Equipo!$F$2</f>
        <v>4.0</v>
      </c>
      <c r="C144" s="941" t="str">
        <f>Equipo!$E$14</f>
        <v/>
      </c>
      <c r="D144" s="941" t="str">
        <f>Equipo!$E$10</f>
        <v/>
      </c>
      <c r="E144" s="941" t="str">
        <f>'Registro Veh'!C155</f>
        <v/>
      </c>
      <c r="F144" s="941" t="str">
        <f>'Registro Veh'!D155</f>
        <v/>
      </c>
      <c r="G144" s="941" t="str">
        <f>'Registro Veh'!E155</f>
        <v/>
      </c>
      <c r="H144" s="941" t="str">
        <f>'Registro Veh'!F155</f>
        <v/>
      </c>
      <c r="I144" s="942" t="str">
        <f>'Registro Veh'!G155</f>
        <v/>
      </c>
      <c r="J144" s="942" t="str">
        <f>'Registro Veh'!I155</f>
        <v/>
      </c>
      <c r="K144" s="942" t="str">
        <f>'Registro Veh'!K155</f>
        <v/>
      </c>
      <c r="L144" s="942" t="str">
        <f>'Registro Veh'!L155</f>
        <v/>
      </c>
      <c r="M144" s="942" t="str">
        <f>'Registro Veh'!N155</f>
        <v/>
      </c>
      <c r="N144" s="943" t="str">
        <f>IFERROR(IFS(E144='BBDD R'!$F$2,'BBDD R'!$G$2,E144='BBDD R'!$F$3,'BBDD R'!$G$3,E144='BBDD R'!$F$4,'BBDD R'!$G$4,E144='BBDD R'!$F$5,'BBDD R'!$G$5,E144='BBDD R'!$F$6,'BBDD R'!$G$6,E144='BBDD R'!$F$7,'BBDD R'!$G$7),"")</f>
        <v/>
      </c>
      <c r="O144" s="943" t="str">
        <f>IFERROR(IFS(E144='BBDD R'!$F$2,'BBDD R'!$H$2,E144='BBDD R'!$F$3,'BBDD R'!$H$3,E144='BBDD R'!$F$4,'BBDD R'!$H$4,E144='BBDD R'!$F$5,'BBDD R'!$H$5,E144='BBDD R'!$F$6,'BBDD R'!$H$6,E144='BBDD R'!$F$7,'BBDD R'!$H$7),"")</f>
        <v/>
      </c>
      <c r="P144" s="944" t="str">
        <f>IFERROR(IFS(E144='BBDD R'!$F$2,'BBDD R'!$I$2,E144='BBDD R'!$F$3,'BBDD R'!$I$3,E144='BBDD R'!$F$4,'BBDD R'!$I$4,E144='BBDD R'!$F$5,'BBDD R'!$I$5,E144='BBDD R'!$F$6,'BBDD R'!$I$6,E144='BBDD R'!$F$7,'BBDD R'!$I$7),"")</f>
        <v/>
      </c>
      <c r="Q144" s="945" t="str">
        <f>IFERROR(IFS(E144='BBDD R'!$F$2,'BBDD R'!$J$2,E144='BBDD R'!$F$3,'BBDD R'!$J$3,E144='BBDD R'!$F$4,'BBDD R'!$J$4,E144='BBDD R'!$F$5,'BBDD R'!$J$5,E144='BBDD R'!$F$6,'BBDD R'!$J$6,E144='BBDD R'!$F$7,'BBDD R'!$J$7))</f>
        <v/>
      </c>
      <c r="R144" s="945" t="str">
        <f>IFERROR(IFS(E144='BBDD R'!$F$2,'BBDD R'!$K$2,E144='BBDD R'!$F$3,'BBDD R'!$K$3,E144='BBDD R'!$F$4,'BBDD R'!$K$4,E144='BBDD R'!$F$5,'BBDD R'!$K$5,E144='BBDD R'!$F$6,'BBDD R'!$K$6,E144='BBDD R'!$F$7,'BBDD R'!$K$7),"")</f>
        <v/>
      </c>
      <c r="S144" s="944" t="str">
        <f>IFERROR(IFS(E144='BBDD R'!$F$2,'BBDD R'!$L$2,E144='BBDD R'!$F$3,'BBDD R'!$L$3,E144='BBDD R'!$F$4,'BBDD R'!$L$4,E144='BBDD R'!$F$5,'BBDD R'!$L$5,E144='BBDD R'!$F$6,'BBDD R'!$L$6,E144='BBDD R'!$F$7,'BBDD R'!$L$7),"")</f>
        <v/>
      </c>
      <c r="T144" s="944" t="str">
        <f>IFERROR(IFS(E144='BBDD R'!$F$2,'BBDD R'!$M$2,E144='BBDD R'!$F$3,'BBDD R'!$M$3,E144='BBDD R'!$F$4,'BBDD R'!$M$4,E144='BBDD R'!$F$5,'BBDD R'!$M$5,E144='BBDD R'!$F$6,'BBDD R'!$M$6,E144='BBDD R'!$F$7,'BBDD R'!$M$7),"")</f>
        <v/>
      </c>
      <c r="U144" s="944" t="str">
        <f>IFERROR(IFS(E144='BBDD R'!$F$2,'BBDD R'!$N$2,E144='BBDD R'!$F$3,'BBDD R'!$N$3,E144='BBDD R'!$F$4,'BBDD R'!$N$4,E144='BBDD R'!$F$5,'BBDD R'!$N$5,E144='BBDD R'!$F$6,'BBDD R'!$N$6,E144='BBDD R'!$F$7,'BBDD R'!$N$7),"")</f>
        <v/>
      </c>
      <c r="V144" s="944" t="str">
        <f>IFERROR(IFS(E144='BBDD R'!$F$2,'BBDD R'!$O$2,E144='BBDD R'!$F$3,'BBDD R'!$O$3,E144='BBDD R'!$F$4,'BBDD R'!$O$4,E144='BBDD R'!$F$5,'BBDD R'!$O$5,E144='BBDD R'!$F$6,'BBDD R'!$O$6,E144='BBDD R'!$F$7,'BBDD R'!$O$7),"")</f>
        <v/>
      </c>
      <c r="W144" s="946" t="str">
        <f>IFERROR(IFS(E144='BBDD R'!$F$2,'BBDD R'!$P$2,E144='BBDD R'!$F$3,'BBDD R'!$P$3,E144='BBDD R'!$F$4,'BBDD R'!$P$4,E144='BBDD R'!$F$5,'BBDD R'!$P$5,E144='BBDD R'!$F$6,'BBDD R'!$P$6,E144='BBDD R'!$F$7,'BBDD R'!$P$7),"")</f>
        <v/>
      </c>
      <c r="X144" s="944" t="str">
        <f>IFERROR(IFS(E144='BBDD R'!$F$2,'BBDD R'!$Q$2,E144='BBDD R'!$F$3,'BBDD R'!$Q$3,E144='BBDD R'!$F$4,'BBDD R'!$Q$4,E144='BBDD R'!$F$5,'BBDD R'!$Q$5,E144='BBDD R'!$F$6,'BBDD R'!$Q$6,E144='BBDD R'!$F$7,'BBDD R'!$Q$7),"")</f>
        <v/>
      </c>
      <c r="Y144" s="944" t="str">
        <f>IFERROR(IFS(E144='BBDD R'!$F$2,'BBDD R'!$R$2,E144='BBDD R'!$F$3,'BBDD R'!$R$3,E144='BBDD R'!$F$4,'BBDD R'!$R$4,E144='BBDD R'!$F$5,'BBDD R'!$R$5,E144='BBDD R'!$F$6,'BBDD R'!$R$6,E144='BBDD R'!$F$7,'BBDD R'!$R$7),"")</f>
        <v/>
      </c>
      <c r="Z144" s="944" t="str">
        <f t="array" ref="Z144">IFERROR(ifs(AND(M144="Gasolina",O144="Vehículo Liviano (Sedán, Compacto)"),1
,AND(M144="Gasolina",O144="Vehículo Liviano (SUV, Jeep, Station Wagon)"),2
,AND(M144="Gasolina",O144="Utilitario, Furgón"),3
,AND(M144="Gasolina",O144="Camioneta 4x2"),4
,AND(M144="Gasolina",O144="Camioneta 4x4"),5
,AND(M144="Gasolina",O144="Camión liviano (hasta 3.5 ton)"),6
,AND(M144="Gasolina",O144="Camión mediano"),7
,AND(M144="Gasolina",O144="Camión pesado"),8
,AND(M144="Gasolina",O144="Maquinaria"),9
,AND(M144="Gasolina",O144="Otro (especifique): "),10
,AND(M144="Diesel",O144="Vehículo Liviano (Sedán, Compacto)"),11
,AND(M144="Diesel",O144="Vehículo Liviano (SUV, Jeep, Station Wagon)"),12
,AND(M144="Diesel",O144="Utilitario, Furgón"),13
,AND(M144="Diesel",O144="Camioneta 4x2"),14
,AND(M144="Diesel",O144="Camioneta 4x4"),15
,AND(M144="Diesel",O144="Camión liviano (hasta 3.5 ton)"),16
,AND(M144="Diesel",O144="Camión mediano"),17
,AND(M144="Diesel",O144="Camión pesado"),18
,AND(M144="Diesel",O144="Maquinaria"),19
,AND(M144="Diesel",O144="Otro (especifique): "),20
,O144="Selecciona...",21),"")</f>
        <v/>
      </c>
      <c r="AA144" s="947" t="str">
        <f>IFERROR((ifs(Z144=1,Data!$D$100,Z144=2,Data!$D$101,Z144=3,Data!$D$102,Z144=4,Data!$D$103,Z144=5,Data!$D$104,Z144=6,Data!$D$105,Z144=7,Data!$D$106,Z144=8,Data!$D$107,Z144=9,Data!$D$108,Z144=10,Data!$D$109,Z144=11,Data!$D$110,Z144=12,Data!$D$111,Z144=13,Data!$D$112,Z144=14,Data!$D$113,Z144=15,Data!$D$114,Z144=16,Data!$D$115,Z144=17,Data!$D$116,Z144=18,Data!$D$117,Z144=19,Data!$D$118,Z144=20,Data!$D$119,Z144=21,Data!$D$120,Z144=0,Data!$D$121))*K144,"")</f>
        <v/>
      </c>
      <c r="AB144" s="947" t="str">
        <f>IFERROR((ifs(Z144=1,Data!$E$100,Z144=2,Data!$E$101,Z144=3,Data!$E$102,Z144=4,Data!$E$103,Z144=5,Data!$E$104,Z144=6,Data!$E$105,Z144=7,Data!$E$106,Z144=8,Data!$E$107,Z144=9,Data!$E$108,Z144=10,Data!$E$109,Z144=11,Data!$E$110,Z144=12,Data!$E$111,Z144=13,Data!$E$112,Z144=14,Data!$E$113,Z144=15,Data!$E$114,Z144=16,Data!$E$115,Z144=17,Data!$E$116,Z144=18,Data!$E$117,Z144=19,Data!$E$118,Z144=20,Data!$E$119,Z144=21,Data!$E$120,Z144=0,Data!$E$121))*K144/1000,"")</f>
        <v/>
      </c>
      <c r="AC144" s="948" t="str">
        <f>IFERROR((ifs(
Z144=1,Data!$G$100,
Z144=2,Data!$G$101,
Z144=3,Data!$G$102,
Z144=4,Data!$G$103,
Z144=5,Data!$G$104,
Z144=6,Data!$G$105,
Z144=7,Data!$G$106,
Z144=8,Data!$G$107,
Z144=9,Data!$G$108,
Z144=10,Data!G$109,
Z144=11,Data!G$110,
Z144=12,Data!G$111,
Z144=13,Data!$G$112,
Z144=14,Data!$G$113,
Z144=15,Data!$G$114,
Z144=16,Data!$G$115,
Z144=17,Data!$G$116,
Z144=18,Data!$G$117,
Z144=19,Data!$G$118,
Z144=20,Data!$G$119,
Z144=21,Data!$G$120,
Z144=0,Data!$G$121))
*K144/1000,"")</f>
        <v/>
      </c>
      <c r="AD144" s="949" t="str">
        <f>IFERROR((ifs(
Z144=1,Data!$H$100,
Z144=2,Data!$H$101,
Z144=3,Data!$H$102,
Z144=4,Data!$H$103,
Z144=5,Data!$H$104,
Z144=6,Data!$H$105,
Z144=7,Data!$H$106,
Z144=8,Data!$H$107,
Z144=9,Data!$H$108,
Z144=10,Data!H$109,
Z144=11,Data!H$110,
Z144=12,Data!H$111,
Z144=13,Data!$H$112,
Z144=14,Data!$H$113,
Z144=15,Data!$H$114,
Z144=16,Data!$H$115,
Z144=17,Data!$H$116,
Z144=18,Data!$H$117,
Z144=19,Data!$H$118,
Z144=20,Data!$H$119,
Z144=21,Data!$H$120,
Z144=0,Data!$H$121))*K144/1000,"")</f>
        <v/>
      </c>
      <c r="AE144" s="948" t="str">
        <f>IFERROR((ifs(
Z144=1,Data!$I$100,
Z144=2,Data!$I$101,
Z144=3,Data!$I$102,
Z144=4,Data!$I$103,
Z144=5,Data!$I$104,
Z144=6,Data!$I$105,
Z144=7,Data!$I$106,
Z144=8,Data!$I$107,
Z144=9,Data!$I$108,
Z144=10,Data!I$109,
Z144=11,Data!I$110,
Z144=12,Data!I$111,
Z144=13,Data!$I$112,
Z144=14,Data!$I$113,
Z144=15,Data!$I$114,
Z144=16,Data!$I$115,
Z144=17,Data!$I$116,
Z144=18,Data!$I$117,
Z144=19,Data!$I$118,
Z144=20,Data!$I$119,
Z144=21,Data!$I$120,
Z144=0,Data!$I$121)*K144/1000),"")</f>
        <v/>
      </c>
      <c r="AF144" s="947" t="str">
        <f>IFERROR((ifs(
Z144=1,Data!$J$100,
Z144=2,Data!$J$101,
Z144=3,Data!$J$102,
Z144=4,Data!$J$103,
Z144=5,Data!$J$104,
Z144=6,Data!$J$105,
Z144=7,Data!$J$106,
Z144=8,Data!$J$107,
Z144=9,Data!$J$108,
Z144=10,Data!J$109,
Z144=11,Data!J$110,
Z144=12,Data!J$111,
Z144=13,Data!J$112,
Z144=14,Data!$J$113,
Z144=15,Data!$J$114,
Z144=16,Data!$J$115,
Z144=17,Data!$J$116,
Z144=18,Data!$J$117,
Z144=19,Data!$J$118,
Z144=20,Data!$J$119,
Z144=21,Data!$J$120,
Z144=0,Data!$J$121)*K144),"")</f>
        <v/>
      </c>
      <c r="AG144" s="947" t="str">
        <f>IFERROR((ifs(
Z144=1,Data!$K$100,
Z144=2,Data!$K$101,
Z144=3,Data!$K$102,
Z144=4,Data!$K$103,
Z144=5,Data!$K$104,
Z144=6,Data!$K$105,
Z144=7,Data!$K$106,
Z144=8,Data!$K$107,
Z144=9,Data!$K$108,
Z144=10,Data!K$109,
Z144=11,Data!K$110,
Z144=12,Data!K$111,
Z144=13,Data!$K$112,
Z144=14,Data!$K$113,
Z144=15,Data!$K$114,
Z144=16,Data!$K$115,
Z144=17,Data!$K$116,
Z144=18,Data!$K$117,
Z144=19,Data!$K$118,
Z144=20,Data!$K$119,
Z144=21,Data!$K$120,
Z144=0,Data!$K$121)*K144),"")</f>
        <v/>
      </c>
      <c r="AH144" s="947" t="str">
        <f>IFERROR((ifs(
Z144=1,Data!$L$100,
Z144=2,Data!$L$101,
Z144=3,Data!$L$102,
Z144=4,Data!$L$103,
Z144=5,Data!$L$104,
Z144=6,Data!$L$105,
Z144=7,Data!$L$106,
Z144=8,Data!$L$107,
Z144=9,Data!$L$108,
Z144=10,Data!L$109,
Z144=11,Data!L$110,
Z144=12,Data!L$111,
Z144=13,Data!$L$112,
Z144=14,Data!$L$113,
Z144=15,Data!$L$114,
Z144=16,Data!$L$115,
Z144=17,Data!$L$116,
Z144=18,Data!$L$117,
Z144=19,Data!$L$118,
Z144=20,Data!$L$119,
Z144=21,Data!$L$120,
Z144=0,Data!$L$121)*K144),"")</f>
        <v/>
      </c>
      <c r="AI144" s="950" t="str">
        <f>'Registro Veh'!J156</f>
        <v/>
      </c>
      <c r="AJ144" s="950" t="str">
        <f>'Registro Veh'!M156</f>
        <v/>
      </c>
      <c r="AK144" s="951"/>
      <c r="AL144" s="951"/>
      <c r="AM144" s="951"/>
      <c r="AN144" s="951"/>
    </row>
    <row r="145">
      <c r="A145" s="941" t="str">
        <f>'Registro Veh'!B156</f>
        <v/>
      </c>
      <c r="B145" s="941" t="str">
        <f>Equipo!$F$2</f>
        <v>4.0</v>
      </c>
      <c r="C145" s="941" t="str">
        <f>Equipo!$E$14</f>
        <v/>
      </c>
      <c r="D145" s="941" t="str">
        <f>Equipo!$E$10</f>
        <v/>
      </c>
      <c r="E145" s="941" t="str">
        <f>'Registro Veh'!C156</f>
        <v/>
      </c>
      <c r="F145" s="941" t="str">
        <f>'Registro Veh'!D156</f>
        <v/>
      </c>
      <c r="G145" s="941" t="str">
        <f>'Registro Veh'!E156</f>
        <v/>
      </c>
      <c r="H145" s="941" t="str">
        <f>'Registro Veh'!F156</f>
        <v/>
      </c>
      <c r="I145" s="942" t="str">
        <f>'Registro Veh'!G156</f>
        <v/>
      </c>
      <c r="J145" s="942" t="str">
        <f>'Registro Veh'!I156</f>
        <v/>
      </c>
      <c r="K145" s="942" t="str">
        <f>'Registro Veh'!K156</f>
        <v/>
      </c>
      <c r="L145" s="942" t="str">
        <f>'Registro Veh'!L156</f>
        <v/>
      </c>
      <c r="M145" s="942" t="str">
        <f>'Registro Veh'!N156</f>
        <v/>
      </c>
      <c r="N145" s="943" t="str">
        <f>IFERROR(IFS(E145='BBDD R'!$F$2,'BBDD R'!$G$2,E145='BBDD R'!$F$3,'BBDD R'!$G$3,E145='BBDD R'!$F$4,'BBDD R'!$G$4,E145='BBDD R'!$F$5,'BBDD R'!$G$5,E145='BBDD R'!$F$6,'BBDD R'!$G$6,E145='BBDD R'!$F$7,'BBDD R'!$G$7),"")</f>
        <v/>
      </c>
      <c r="O145" s="943" t="str">
        <f>IFERROR(IFS(E145='BBDD R'!$F$2,'BBDD R'!$H$2,E145='BBDD R'!$F$3,'BBDD R'!$H$3,E145='BBDD R'!$F$4,'BBDD R'!$H$4,E145='BBDD R'!$F$5,'BBDD R'!$H$5,E145='BBDD R'!$F$6,'BBDD R'!$H$6,E145='BBDD R'!$F$7,'BBDD R'!$H$7),"")</f>
        <v/>
      </c>
      <c r="P145" s="944" t="str">
        <f>IFERROR(IFS(E145='BBDD R'!$F$2,'BBDD R'!$I$2,E145='BBDD R'!$F$3,'BBDD R'!$I$3,E145='BBDD R'!$F$4,'BBDD R'!$I$4,E145='BBDD R'!$F$5,'BBDD R'!$I$5,E145='BBDD R'!$F$6,'BBDD R'!$I$6,E145='BBDD R'!$F$7,'BBDD R'!$I$7),"")</f>
        <v/>
      </c>
      <c r="Q145" s="945" t="str">
        <f>IFERROR(IFS(E145='BBDD R'!$F$2,'BBDD R'!$J$2,E145='BBDD R'!$F$3,'BBDD R'!$J$3,E145='BBDD R'!$F$4,'BBDD R'!$J$4,E145='BBDD R'!$F$5,'BBDD R'!$J$5,E145='BBDD R'!$F$6,'BBDD R'!$J$6,E145='BBDD R'!$F$7,'BBDD R'!$J$7))</f>
        <v/>
      </c>
      <c r="R145" s="945" t="str">
        <f>IFERROR(IFS(E145='BBDD R'!$F$2,'BBDD R'!$K$2,E145='BBDD R'!$F$3,'BBDD R'!$K$3,E145='BBDD R'!$F$4,'BBDD R'!$K$4,E145='BBDD R'!$F$5,'BBDD R'!$K$5,E145='BBDD R'!$F$6,'BBDD R'!$K$6,E145='BBDD R'!$F$7,'BBDD R'!$K$7),"")</f>
        <v/>
      </c>
      <c r="S145" s="944" t="str">
        <f>IFERROR(IFS(E145='BBDD R'!$F$2,'BBDD R'!$L$2,E145='BBDD R'!$F$3,'BBDD R'!$L$3,E145='BBDD R'!$F$4,'BBDD R'!$L$4,E145='BBDD R'!$F$5,'BBDD R'!$L$5,E145='BBDD R'!$F$6,'BBDD R'!$L$6,E145='BBDD R'!$F$7,'BBDD R'!$L$7),"")</f>
        <v/>
      </c>
      <c r="T145" s="944" t="str">
        <f>IFERROR(IFS(E145='BBDD R'!$F$2,'BBDD R'!$M$2,E145='BBDD R'!$F$3,'BBDD R'!$M$3,E145='BBDD R'!$F$4,'BBDD R'!$M$4,E145='BBDD R'!$F$5,'BBDD R'!$M$5,E145='BBDD R'!$F$6,'BBDD R'!$M$6,E145='BBDD R'!$F$7,'BBDD R'!$M$7),"")</f>
        <v/>
      </c>
      <c r="U145" s="944" t="str">
        <f>IFERROR(IFS(E145='BBDD R'!$F$2,'BBDD R'!$N$2,E145='BBDD R'!$F$3,'BBDD R'!$N$3,E145='BBDD R'!$F$4,'BBDD R'!$N$4,E145='BBDD R'!$F$5,'BBDD R'!$N$5,E145='BBDD R'!$F$6,'BBDD R'!$N$6,E145='BBDD R'!$F$7,'BBDD R'!$N$7),"")</f>
        <v/>
      </c>
      <c r="V145" s="944" t="str">
        <f>IFERROR(IFS(E145='BBDD R'!$F$2,'BBDD R'!$O$2,E145='BBDD R'!$F$3,'BBDD R'!$O$3,E145='BBDD R'!$F$4,'BBDD R'!$O$4,E145='BBDD R'!$F$5,'BBDD R'!$O$5,E145='BBDD R'!$F$6,'BBDD R'!$O$6,E145='BBDD R'!$F$7,'BBDD R'!$O$7),"")</f>
        <v/>
      </c>
      <c r="W145" s="946" t="str">
        <f>IFERROR(IFS(E145='BBDD R'!$F$2,'BBDD R'!$P$2,E145='BBDD R'!$F$3,'BBDD R'!$P$3,E145='BBDD R'!$F$4,'BBDD R'!$P$4,E145='BBDD R'!$F$5,'BBDD R'!$P$5,E145='BBDD R'!$F$6,'BBDD R'!$P$6,E145='BBDD R'!$F$7,'BBDD R'!$P$7),"")</f>
        <v/>
      </c>
      <c r="X145" s="944" t="str">
        <f>IFERROR(IFS(E145='BBDD R'!$F$2,'BBDD R'!$Q$2,E145='BBDD R'!$F$3,'BBDD R'!$Q$3,E145='BBDD R'!$F$4,'BBDD R'!$Q$4,E145='BBDD R'!$F$5,'BBDD R'!$Q$5,E145='BBDD R'!$F$6,'BBDD R'!$Q$6,E145='BBDD R'!$F$7,'BBDD R'!$Q$7),"")</f>
        <v/>
      </c>
      <c r="Y145" s="944" t="str">
        <f>IFERROR(IFS(E145='BBDD R'!$F$2,'BBDD R'!$R$2,E145='BBDD R'!$F$3,'BBDD R'!$R$3,E145='BBDD R'!$F$4,'BBDD R'!$R$4,E145='BBDD R'!$F$5,'BBDD R'!$R$5,E145='BBDD R'!$F$6,'BBDD R'!$R$6,E145='BBDD R'!$F$7,'BBDD R'!$R$7),"")</f>
        <v/>
      </c>
      <c r="Z145" s="944" t="str">
        <f t="array" ref="Z145">IFERROR(ifs(AND(M145="Gasolina",O145="Vehículo Liviano (Sedán, Compacto)"),1
,AND(M145="Gasolina",O145="Vehículo Liviano (SUV, Jeep, Station Wagon)"),2
,AND(M145="Gasolina",O145="Utilitario, Furgón"),3
,AND(M145="Gasolina",O145="Camioneta 4x2"),4
,AND(M145="Gasolina",O145="Camioneta 4x4"),5
,AND(M145="Gasolina",O145="Camión liviano (hasta 3.5 ton)"),6
,AND(M145="Gasolina",O145="Camión mediano"),7
,AND(M145="Gasolina",O145="Camión pesado"),8
,AND(M145="Gasolina",O145="Maquinaria"),9
,AND(M145="Gasolina",O145="Otro (especifique): "),10
,AND(M145="Diesel",O145="Vehículo Liviano (Sedán, Compacto)"),11
,AND(M145="Diesel",O145="Vehículo Liviano (SUV, Jeep, Station Wagon)"),12
,AND(M145="Diesel",O145="Utilitario, Furgón"),13
,AND(M145="Diesel",O145="Camioneta 4x2"),14
,AND(M145="Diesel",O145="Camioneta 4x4"),15
,AND(M145="Diesel",O145="Camión liviano (hasta 3.5 ton)"),16
,AND(M145="Diesel",O145="Camión mediano"),17
,AND(M145="Diesel",O145="Camión pesado"),18
,AND(M145="Diesel",O145="Maquinaria"),19
,AND(M145="Diesel",O145="Otro (especifique): "),20
,O145="Selecciona...",21),"")</f>
        <v/>
      </c>
      <c r="AA145" s="947" t="str">
        <f>IFERROR((ifs(Z145=1,Data!$D$100,Z145=2,Data!$D$101,Z145=3,Data!$D$102,Z145=4,Data!$D$103,Z145=5,Data!$D$104,Z145=6,Data!$D$105,Z145=7,Data!$D$106,Z145=8,Data!$D$107,Z145=9,Data!$D$108,Z145=10,Data!$D$109,Z145=11,Data!$D$110,Z145=12,Data!$D$111,Z145=13,Data!$D$112,Z145=14,Data!$D$113,Z145=15,Data!$D$114,Z145=16,Data!$D$115,Z145=17,Data!$D$116,Z145=18,Data!$D$117,Z145=19,Data!$D$118,Z145=20,Data!$D$119,Z145=21,Data!$D$120,Z145=0,Data!$D$121))*K145,"")</f>
        <v/>
      </c>
      <c r="AB145" s="947" t="str">
        <f>IFERROR((ifs(Z145=1,Data!$E$100,Z145=2,Data!$E$101,Z145=3,Data!$E$102,Z145=4,Data!$E$103,Z145=5,Data!$E$104,Z145=6,Data!$E$105,Z145=7,Data!$E$106,Z145=8,Data!$E$107,Z145=9,Data!$E$108,Z145=10,Data!$E$109,Z145=11,Data!$E$110,Z145=12,Data!$E$111,Z145=13,Data!$E$112,Z145=14,Data!$E$113,Z145=15,Data!$E$114,Z145=16,Data!$E$115,Z145=17,Data!$E$116,Z145=18,Data!$E$117,Z145=19,Data!$E$118,Z145=20,Data!$E$119,Z145=21,Data!$E$120,Z145=0,Data!$E$121))*K145/1000,"")</f>
        <v/>
      </c>
      <c r="AC145" s="948" t="str">
        <f>IFERROR((ifs(
Z145=1,Data!$G$100,
Z145=2,Data!$G$101,
Z145=3,Data!$G$102,
Z145=4,Data!$G$103,
Z145=5,Data!$G$104,
Z145=6,Data!$G$105,
Z145=7,Data!$G$106,
Z145=8,Data!$G$107,
Z145=9,Data!$G$108,
Z145=10,Data!G$109,
Z145=11,Data!G$110,
Z145=12,Data!G$111,
Z145=13,Data!$G$112,
Z145=14,Data!$G$113,
Z145=15,Data!$G$114,
Z145=16,Data!$G$115,
Z145=17,Data!$G$116,
Z145=18,Data!$G$117,
Z145=19,Data!$G$118,
Z145=20,Data!$G$119,
Z145=21,Data!$G$120,
Z145=0,Data!$G$121))
*K145/1000,"")</f>
        <v/>
      </c>
      <c r="AD145" s="949" t="str">
        <f>IFERROR((ifs(
Z145=1,Data!$H$100,
Z145=2,Data!$H$101,
Z145=3,Data!$H$102,
Z145=4,Data!$H$103,
Z145=5,Data!$H$104,
Z145=6,Data!$H$105,
Z145=7,Data!$H$106,
Z145=8,Data!$H$107,
Z145=9,Data!$H$108,
Z145=10,Data!H$109,
Z145=11,Data!H$110,
Z145=12,Data!H$111,
Z145=13,Data!$H$112,
Z145=14,Data!$H$113,
Z145=15,Data!$H$114,
Z145=16,Data!$H$115,
Z145=17,Data!$H$116,
Z145=18,Data!$H$117,
Z145=19,Data!$H$118,
Z145=20,Data!$H$119,
Z145=21,Data!$H$120,
Z145=0,Data!$H$121))*K145/1000,"")</f>
        <v/>
      </c>
      <c r="AE145" s="948" t="str">
        <f>IFERROR((ifs(
Z145=1,Data!$I$100,
Z145=2,Data!$I$101,
Z145=3,Data!$I$102,
Z145=4,Data!$I$103,
Z145=5,Data!$I$104,
Z145=6,Data!$I$105,
Z145=7,Data!$I$106,
Z145=8,Data!$I$107,
Z145=9,Data!$I$108,
Z145=10,Data!I$109,
Z145=11,Data!I$110,
Z145=12,Data!I$111,
Z145=13,Data!$I$112,
Z145=14,Data!$I$113,
Z145=15,Data!$I$114,
Z145=16,Data!$I$115,
Z145=17,Data!$I$116,
Z145=18,Data!$I$117,
Z145=19,Data!$I$118,
Z145=20,Data!$I$119,
Z145=21,Data!$I$120,
Z145=0,Data!$I$121)*K145/1000),"")</f>
        <v/>
      </c>
      <c r="AF145" s="947" t="str">
        <f>IFERROR((ifs(
Z145=1,Data!$J$100,
Z145=2,Data!$J$101,
Z145=3,Data!$J$102,
Z145=4,Data!$J$103,
Z145=5,Data!$J$104,
Z145=6,Data!$J$105,
Z145=7,Data!$J$106,
Z145=8,Data!$J$107,
Z145=9,Data!$J$108,
Z145=10,Data!J$109,
Z145=11,Data!J$110,
Z145=12,Data!J$111,
Z145=13,Data!J$112,
Z145=14,Data!$J$113,
Z145=15,Data!$J$114,
Z145=16,Data!$J$115,
Z145=17,Data!$J$116,
Z145=18,Data!$J$117,
Z145=19,Data!$J$118,
Z145=20,Data!$J$119,
Z145=21,Data!$J$120,
Z145=0,Data!$J$121)*K145),"")</f>
        <v/>
      </c>
      <c r="AG145" s="947" t="str">
        <f>IFERROR((ifs(
Z145=1,Data!$K$100,
Z145=2,Data!$K$101,
Z145=3,Data!$K$102,
Z145=4,Data!$K$103,
Z145=5,Data!$K$104,
Z145=6,Data!$K$105,
Z145=7,Data!$K$106,
Z145=8,Data!$K$107,
Z145=9,Data!$K$108,
Z145=10,Data!K$109,
Z145=11,Data!K$110,
Z145=12,Data!K$111,
Z145=13,Data!$K$112,
Z145=14,Data!$K$113,
Z145=15,Data!$K$114,
Z145=16,Data!$K$115,
Z145=17,Data!$K$116,
Z145=18,Data!$K$117,
Z145=19,Data!$K$118,
Z145=20,Data!$K$119,
Z145=21,Data!$K$120,
Z145=0,Data!$K$121)*K145),"")</f>
        <v/>
      </c>
      <c r="AH145" s="947" t="str">
        <f>IFERROR((ifs(
Z145=1,Data!$L$100,
Z145=2,Data!$L$101,
Z145=3,Data!$L$102,
Z145=4,Data!$L$103,
Z145=5,Data!$L$104,
Z145=6,Data!$L$105,
Z145=7,Data!$L$106,
Z145=8,Data!$L$107,
Z145=9,Data!$L$108,
Z145=10,Data!L$109,
Z145=11,Data!L$110,
Z145=12,Data!L$111,
Z145=13,Data!$L$112,
Z145=14,Data!$L$113,
Z145=15,Data!$L$114,
Z145=16,Data!$L$115,
Z145=17,Data!$L$116,
Z145=18,Data!$L$117,
Z145=19,Data!$L$118,
Z145=20,Data!$L$119,
Z145=21,Data!$L$120,
Z145=0,Data!$L$121)*K145),"")</f>
        <v/>
      </c>
      <c r="AI145" s="950" t="str">
        <f>'Registro Veh'!J157</f>
        <v/>
      </c>
      <c r="AJ145" s="950" t="str">
        <f>'Registro Veh'!M157</f>
        <v/>
      </c>
      <c r="AK145" s="951"/>
      <c r="AL145" s="951"/>
      <c r="AM145" s="951"/>
      <c r="AN145" s="951"/>
    </row>
    <row r="146">
      <c r="A146" s="941" t="str">
        <f>'Registro Veh'!B157</f>
        <v/>
      </c>
      <c r="B146" s="941" t="str">
        <f>Equipo!$F$2</f>
        <v>4.0</v>
      </c>
      <c r="C146" s="941" t="str">
        <f>Equipo!$E$14</f>
        <v/>
      </c>
      <c r="D146" s="941" t="str">
        <f>Equipo!$E$10</f>
        <v/>
      </c>
      <c r="E146" s="941" t="str">
        <f>'Registro Veh'!C157</f>
        <v/>
      </c>
      <c r="F146" s="941" t="str">
        <f>'Registro Veh'!D157</f>
        <v/>
      </c>
      <c r="G146" s="941" t="str">
        <f>'Registro Veh'!E157</f>
        <v/>
      </c>
      <c r="H146" s="941" t="str">
        <f>'Registro Veh'!F157</f>
        <v/>
      </c>
      <c r="I146" s="942" t="str">
        <f>'Registro Veh'!G157</f>
        <v/>
      </c>
      <c r="J146" s="942" t="str">
        <f>'Registro Veh'!I157</f>
        <v/>
      </c>
      <c r="K146" s="942" t="str">
        <f>'Registro Veh'!K157</f>
        <v/>
      </c>
      <c r="L146" s="942" t="str">
        <f>'Registro Veh'!L157</f>
        <v/>
      </c>
      <c r="M146" s="942" t="str">
        <f>'Registro Veh'!N157</f>
        <v/>
      </c>
      <c r="N146" s="943" t="str">
        <f>IFERROR(IFS(E146='BBDD R'!$F$2,'BBDD R'!$G$2,E146='BBDD R'!$F$3,'BBDD R'!$G$3,E146='BBDD R'!$F$4,'BBDD R'!$G$4,E146='BBDD R'!$F$5,'BBDD R'!$G$5,E146='BBDD R'!$F$6,'BBDD R'!$G$6,E146='BBDD R'!$F$7,'BBDD R'!$G$7),"")</f>
        <v/>
      </c>
      <c r="O146" s="943" t="str">
        <f>IFERROR(IFS(E146='BBDD R'!$F$2,'BBDD R'!$H$2,E146='BBDD R'!$F$3,'BBDD R'!$H$3,E146='BBDD R'!$F$4,'BBDD R'!$H$4,E146='BBDD R'!$F$5,'BBDD R'!$H$5,E146='BBDD R'!$F$6,'BBDD R'!$H$6,E146='BBDD R'!$F$7,'BBDD R'!$H$7),"")</f>
        <v/>
      </c>
      <c r="P146" s="944" t="str">
        <f>IFERROR(IFS(E146='BBDD R'!$F$2,'BBDD R'!$I$2,E146='BBDD R'!$F$3,'BBDD R'!$I$3,E146='BBDD R'!$F$4,'BBDD R'!$I$4,E146='BBDD R'!$F$5,'BBDD R'!$I$5,E146='BBDD R'!$F$6,'BBDD R'!$I$6,E146='BBDD R'!$F$7,'BBDD R'!$I$7),"")</f>
        <v/>
      </c>
      <c r="Q146" s="945" t="str">
        <f>IFERROR(IFS(E146='BBDD R'!$F$2,'BBDD R'!$J$2,E146='BBDD R'!$F$3,'BBDD R'!$J$3,E146='BBDD R'!$F$4,'BBDD R'!$J$4,E146='BBDD R'!$F$5,'BBDD R'!$J$5,E146='BBDD R'!$F$6,'BBDD R'!$J$6,E146='BBDD R'!$F$7,'BBDD R'!$J$7))</f>
        <v/>
      </c>
      <c r="R146" s="945" t="str">
        <f>IFERROR(IFS(E146='BBDD R'!$F$2,'BBDD R'!$K$2,E146='BBDD R'!$F$3,'BBDD R'!$K$3,E146='BBDD R'!$F$4,'BBDD R'!$K$4,E146='BBDD R'!$F$5,'BBDD R'!$K$5,E146='BBDD R'!$F$6,'BBDD R'!$K$6,E146='BBDD R'!$F$7,'BBDD R'!$K$7),"")</f>
        <v/>
      </c>
      <c r="S146" s="944" t="str">
        <f>IFERROR(IFS(E146='BBDD R'!$F$2,'BBDD R'!$L$2,E146='BBDD R'!$F$3,'BBDD R'!$L$3,E146='BBDD R'!$F$4,'BBDD R'!$L$4,E146='BBDD R'!$F$5,'BBDD R'!$L$5,E146='BBDD R'!$F$6,'BBDD R'!$L$6,E146='BBDD R'!$F$7,'BBDD R'!$L$7),"")</f>
        <v/>
      </c>
      <c r="T146" s="944" t="str">
        <f>IFERROR(IFS(E146='BBDD R'!$F$2,'BBDD R'!$M$2,E146='BBDD R'!$F$3,'BBDD R'!$M$3,E146='BBDD R'!$F$4,'BBDD R'!$M$4,E146='BBDD R'!$F$5,'BBDD R'!$M$5,E146='BBDD R'!$F$6,'BBDD R'!$M$6,E146='BBDD R'!$F$7,'BBDD R'!$M$7),"")</f>
        <v/>
      </c>
      <c r="U146" s="944" t="str">
        <f>IFERROR(IFS(E146='BBDD R'!$F$2,'BBDD R'!$N$2,E146='BBDD R'!$F$3,'BBDD R'!$N$3,E146='BBDD R'!$F$4,'BBDD R'!$N$4,E146='BBDD R'!$F$5,'BBDD R'!$N$5,E146='BBDD R'!$F$6,'BBDD R'!$N$6,E146='BBDD R'!$F$7,'BBDD R'!$N$7),"")</f>
        <v/>
      </c>
      <c r="V146" s="944" t="str">
        <f>IFERROR(IFS(E146='BBDD R'!$F$2,'BBDD R'!$O$2,E146='BBDD R'!$F$3,'BBDD R'!$O$3,E146='BBDD R'!$F$4,'BBDD R'!$O$4,E146='BBDD R'!$F$5,'BBDD R'!$O$5,E146='BBDD R'!$F$6,'BBDD R'!$O$6,E146='BBDD R'!$F$7,'BBDD R'!$O$7),"")</f>
        <v/>
      </c>
      <c r="W146" s="946" t="str">
        <f>IFERROR(IFS(E146='BBDD R'!$F$2,'BBDD R'!$P$2,E146='BBDD R'!$F$3,'BBDD R'!$P$3,E146='BBDD R'!$F$4,'BBDD R'!$P$4,E146='BBDD R'!$F$5,'BBDD R'!$P$5,E146='BBDD R'!$F$6,'BBDD R'!$P$6,E146='BBDD R'!$F$7,'BBDD R'!$P$7),"")</f>
        <v/>
      </c>
      <c r="X146" s="944" t="str">
        <f>IFERROR(IFS(E146='BBDD R'!$F$2,'BBDD R'!$Q$2,E146='BBDD R'!$F$3,'BBDD R'!$Q$3,E146='BBDD R'!$F$4,'BBDD R'!$Q$4,E146='BBDD R'!$F$5,'BBDD R'!$Q$5,E146='BBDD R'!$F$6,'BBDD R'!$Q$6,E146='BBDD R'!$F$7,'BBDD R'!$Q$7),"")</f>
        <v/>
      </c>
      <c r="Y146" s="944" t="str">
        <f>IFERROR(IFS(E146='BBDD R'!$F$2,'BBDD R'!$R$2,E146='BBDD R'!$F$3,'BBDD R'!$R$3,E146='BBDD R'!$F$4,'BBDD R'!$R$4,E146='BBDD R'!$F$5,'BBDD R'!$R$5,E146='BBDD R'!$F$6,'BBDD R'!$R$6,E146='BBDD R'!$F$7,'BBDD R'!$R$7),"")</f>
        <v/>
      </c>
      <c r="Z146" s="944" t="str">
        <f t="array" ref="Z146">IFERROR(ifs(AND(M146="Gasolina",O146="Vehículo Liviano (Sedán, Compacto)"),1
,AND(M146="Gasolina",O146="Vehículo Liviano (SUV, Jeep, Station Wagon)"),2
,AND(M146="Gasolina",O146="Utilitario, Furgón"),3
,AND(M146="Gasolina",O146="Camioneta 4x2"),4
,AND(M146="Gasolina",O146="Camioneta 4x4"),5
,AND(M146="Gasolina",O146="Camión liviano (hasta 3.5 ton)"),6
,AND(M146="Gasolina",O146="Camión mediano"),7
,AND(M146="Gasolina",O146="Camión pesado"),8
,AND(M146="Gasolina",O146="Maquinaria"),9
,AND(M146="Gasolina",O146="Otro (especifique): "),10
,AND(M146="Diesel",O146="Vehículo Liviano (Sedán, Compacto)"),11
,AND(M146="Diesel",O146="Vehículo Liviano (SUV, Jeep, Station Wagon)"),12
,AND(M146="Diesel",O146="Utilitario, Furgón"),13
,AND(M146="Diesel",O146="Camioneta 4x2"),14
,AND(M146="Diesel",O146="Camioneta 4x4"),15
,AND(M146="Diesel",O146="Camión liviano (hasta 3.5 ton)"),16
,AND(M146="Diesel",O146="Camión mediano"),17
,AND(M146="Diesel",O146="Camión pesado"),18
,AND(M146="Diesel",O146="Maquinaria"),19
,AND(M146="Diesel",O146="Otro (especifique): "),20
,O146="Selecciona...",21),"")</f>
        <v/>
      </c>
      <c r="AA146" s="947" t="str">
        <f>IFERROR((ifs(Z146=1,Data!$D$100,Z146=2,Data!$D$101,Z146=3,Data!$D$102,Z146=4,Data!$D$103,Z146=5,Data!$D$104,Z146=6,Data!$D$105,Z146=7,Data!$D$106,Z146=8,Data!$D$107,Z146=9,Data!$D$108,Z146=10,Data!$D$109,Z146=11,Data!$D$110,Z146=12,Data!$D$111,Z146=13,Data!$D$112,Z146=14,Data!$D$113,Z146=15,Data!$D$114,Z146=16,Data!$D$115,Z146=17,Data!$D$116,Z146=18,Data!$D$117,Z146=19,Data!$D$118,Z146=20,Data!$D$119,Z146=21,Data!$D$120,Z146=0,Data!$D$121))*K146,"")</f>
        <v/>
      </c>
      <c r="AB146" s="947" t="str">
        <f>IFERROR((ifs(Z146=1,Data!$E$100,Z146=2,Data!$E$101,Z146=3,Data!$E$102,Z146=4,Data!$E$103,Z146=5,Data!$E$104,Z146=6,Data!$E$105,Z146=7,Data!$E$106,Z146=8,Data!$E$107,Z146=9,Data!$E$108,Z146=10,Data!$E$109,Z146=11,Data!$E$110,Z146=12,Data!$E$111,Z146=13,Data!$E$112,Z146=14,Data!$E$113,Z146=15,Data!$E$114,Z146=16,Data!$E$115,Z146=17,Data!$E$116,Z146=18,Data!$E$117,Z146=19,Data!$E$118,Z146=20,Data!$E$119,Z146=21,Data!$E$120,Z146=0,Data!$E$121))*K146/1000,"")</f>
        <v/>
      </c>
      <c r="AC146" s="948" t="str">
        <f>IFERROR((ifs(
Z146=1,Data!$G$100,
Z146=2,Data!$G$101,
Z146=3,Data!$G$102,
Z146=4,Data!$G$103,
Z146=5,Data!$G$104,
Z146=6,Data!$G$105,
Z146=7,Data!$G$106,
Z146=8,Data!$G$107,
Z146=9,Data!$G$108,
Z146=10,Data!G$109,
Z146=11,Data!G$110,
Z146=12,Data!G$111,
Z146=13,Data!$G$112,
Z146=14,Data!$G$113,
Z146=15,Data!$G$114,
Z146=16,Data!$G$115,
Z146=17,Data!$G$116,
Z146=18,Data!$G$117,
Z146=19,Data!$G$118,
Z146=20,Data!$G$119,
Z146=21,Data!$G$120,
Z146=0,Data!$G$121))
*K146/1000,"")</f>
        <v/>
      </c>
      <c r="AD146" s="949" t="str">
        <f>IFERROR((ifs(
Z146=1,Data!$H$100,
Z146=2,Data!$H$101,
Z146=3,Data!$H$102,
Z146=4,Data!$H$103,
Z146=5,Data!$H$104,
Z146=6,Data!$H$105,
Z146=7,Data!$H$106,
Z146=8,Data!$H$107,
Z146=9,Data!$H$108,
Z146=10,Data!H$109,
Z146=11,Data!H$110,
Z146=12,Data!H$111,
Z146=13,Data!$H$112,
Z146=14,Data!$H$113,
Z146=15,Data!$H$114,
Z146=16,Data!$H$115,
Z146=17,Data!$H$116,
Z146=18,Data!$H$117,
Z146=19,Data!$H$118,
Z146=20,Data!$H$119,
Z146=21,Data!$H$120,
Z146=0,Data!$H$121))*K146/1000,"")</f>
        <v/>
      </c>
      <c r="AE146" s="948" t="str">
        <f>IFERROR((ifs(
Z146=1,Data!$I$100,
Z146=2,Data!$I$101,
Z146=3,Data!$I$102,
Z146=4,Data!$I$103,
Z146=5,Data!$I$104,
Z146=6,Data!$I$105,
Z146=7,Data!$I$106,
Z146=8,Data!$I$107,
Z146=9,Data!$I$108,
Z146=10,Data!I$109,
Z146=11,Data!I$110,
Z146=12,Data!I$111,
Z146=13,Data!$I$112,
Z146=14,Data!$I$113,
Z146=15,Data!$I$114,
Z146=16,Data!$I$115,
Z146=17,Data!$I$116,
Z146=18,Data!$I$117,
Z146=19,Data!$I$118,
Z146=20,Data!$I$119,
Z146=21,Data!$I$120,
Z146=0,Data!$I$121)*K146/1000),"")</f>
        <v/>
      </c>
      <c r="AF146" s="947" t="str">
        <f>IFERROR((ifs(
Z146=1,Data!$J$100,
Z146=2,Data!$J$101,
Z146=3,Data!$J$102,
Z146=4,Data!$J$103,
Z146=5,Data!$J$104,
Z146=6,Data!$J$105,
Z146=7,Data!$J$106,
Z146=8,Data!$J$107,
Z146=9,Data!$J$108,
Z146=10,Data!J$109,
Z146=11,Data!J$110,
Z146=12,Data!J$111,
Z146=13,Data!J$112,
Z146=14,Data!$J$113,
Z146=15,Data!$J$114,
Z146=16,Data!$J$115,
Z146=17,Data!$J$116,
Z146=18,Data!$J$117,
Z146=19,Data!$J$118,
Z146=20,Data!$J$119,
Z146=21,Data!$J$120,
Z146=0,Data!$J$121)*K146),"")</f>
        <v/>
      </c>
      <c r="AG146" s="947" t="str">
        <f>IFERROR((ifs(
Z146=1,Data!$K$100,
Z146=2,Data!$K$101,
Z146=3,Data!$K$102,
Z146=4,Data!$K$103,
Z146=5,Data!$K$104,
Z146=6,Data!$K$105,
Z146=7,Data!$K$106,
Z146=8,Data!$K$107,
Z146=9,Data!$K$108,
Z146=10,Data!K$109,
Z146=11,Data!K$110,
Z146=12,Data!K$111,
Z146=13,Data!$K$112,
Z146=14,Data!$K$113,
Z146=15,Data!$K$114,
Z146=16,Data!$K$115,
Z146=17,Data!$K$116,
Z146=18,Data!$K$117,
Z146=19,Data!$K$118,
Z146=20,Data!$K$119,
Z146=21,Data!$K$120,
Z146=0,Data!$K$121)*K146),"")</f>
        <v/>
      </c>
      <c r="AH146" s="947" t="str">
        <f>IFERROR((ifs(
Z146=1,Data!$L$100,
Z146=2,Data!$L$101,
Z146=3,Data!$L$102,
Z146=4,Data!$L$103,
Z146=5,Data!$L$104,
Z146=6,Data!$L$105,
Z146=7,Data!$L$106,
Z146=8,Data!$L$107,
Z146=9,Data!$L$108,
Z146=10,Data!L$109,
Z146=11,Data!L$110,
Z146=12,Data!L$111,
Z146=13,Data!$L$112,
Z146=14,Data!$L$113,
Z146=15,Data!$L$114,
Z146=16,Data!$L$115,
Z146=17,Data!$L$116,
Z146=18,Data!$L$117,
Z146=19,Data!$L$118,
Z146=20,Data!$L$119,
Z146=21,Data!$L$120,
Z146=0,Data!$L$121)*K146),"")</f>
        <v/>
      </c>
      <c r="AI146" s="950" t="str">
        <f>'Registro Veh'!J158</f>
        <v/>
      </c>
      <c r="AJ146" s="950" t="str">
        <f>'Registro Veh'!M158</f>
        <v/>
      </c>
      <c r="AK146" s="951"/>
      <c r="AL146" s="951"/>
      <c r="AM146" s="951"/>
      <c r="AN146" s="951"/>
    </row>
    <row r="147">
      <c r="A147" s="941" t="str">
        <f>'Registro Veh'!B158</f>
        <v/>
      </c>
      <c r="B147" s="941" t="str">
        <f>Equipo!$F$2</f>
        <v>4.0</v>
      </c>
      <c r="C147" s="941" t="str">
        <f>Equipo!$E$14</f>
        <v/>
      </c>
      <c r="D147" s="941" t="str">
        <f>Equipo!$E$10</f>
        <v/>
      </c>
      <c r="E147" s="941" t="str">
        <f>'Registro Veh'!C158</f>
        <v/>
      </c>
      <c r="F147" s="941" t="str">
        <f>'Registro Veh'!D158</f>
        <v/>
      </c>
      <c r="G147" s="941" t="str">
        <f>'Registro Veh'!E158</f>
        <v/>
      </c>
      <c r="H147" s="941" t="str">
        <f>'Registro Veh'!F158</f>
        <v/>
      </c>
      <c r="I147" s="942" t="str">
        <f>'Registro Veh'!G158</f>
        <v/>
      </c>
      <c r="J147" s="942" t="str">
        <f>'Registro Veh'!I158</f>
        <v/>
      </c>
      <c r="K147" s="942" t="str">
        <f>'Registro Veh'!K158</f>
        <v/>
      </c>
      <c r="L147" s="942" t="str">
        <f>'Registro Veh'!L158</f>
        <v/>
      </c>
      <c r="M147" s="942" t="str">
        <f>'Registro Veh'!N158</f>
        <v/>
      </c>
      <c r="N147" s="943" t="str">
        <f>IFERROR(IFS(E147='BBDD R'!$F$2,'BBDD R'!$G$2,E147='BBDD R'!$F$3,'BBDD R'!$G$3,E147='BBDD R'!$F$4,'BBDD R'!$G$4,E147='BBDD R'!$F$5,'BBDD R'!$G$5,E147='BBDD R'!$F$6,'BBDD R'!$G$6,E147='BBDD R'!$F$7,'BBDD R'!$G$7),"")</f>
        <v/>
      </c>
      <c r="O147" s="943" t="str">
        <f>IFERROR(IFS(E147='BBDD R'!$F$2,'BBDD R'!$H$2,E147='BBDD R'!$F$3,'BBDD R'!$H$3,E147='BBDD R'!$F$4,'BBDD R'!$H$4,E147='BBDD R'!$F$5,'BBDD R'!$H$5,E147='BBDD R'!$F$6,'BBDD R'!$H$6,E147='BBDD R'!$F$7,'BBDD R'!$H$7),"")</f>
        <v/>
      </c>
      <c r="P147" s="944" t="str">
        <f>IFERROR(IFS(E147='BBDD R'!$F$2,'BBDD R'!$I$2,E147='BBDD R'!$F$3,'BBDD R'!$I$3,E147='BBDD R'!$F$4,'BBDD R'!$I$4,E147='BBDD R'!$F$5,'BBDD R'!$I$5,E147='BBDD R'!$F$6,'BBDD R'!$I$6,E147='BBDD R'!$F$7,'BBDD R'!$I$7),"")</f>
        <v/>
      </c>
      <c r="Q147" s="945" t="str">
        <f>IFERROR(IFS(E147='BBDD R'!$F$2,'BBDD R'!$J$2,E147='BBDD R'!$F$3,'BBDD R'!$J$3,E147='BBDD R'!$F$4,'BBDD R'!$J$4,E147='BBDD R'!$F$5,'BBDD R'!$J$5,E147='BBDD R'!$F$6,'BBDD R'!$J$6,E147='BBDD R'!$F$7,'BBDD R'!$J$7))</f>
        <v/>
      </c>
      <c r="R147" s="945" t="str">
        <f>IFERROR(IFS(E147='BBDD R'!$F$2,'BBDD R'!$K$2,E147='BBDD R'!$F$3,'BBDD R'!$K$3,E147='BBDD R'!$F$4,'BBDD R'!$K$4,E147='BBDD R'!$F$5,'BBDD R'!$K$5,E147='BBDD R'!$F$6,'BBDD R'!$K$6,E147='BBDD R'!$F$7,'BBDD R'!$K$7),"")</f>
        <v/>
      </c>
      <c r="S147" s="944" t="str">
        <f>IFERROR(IFS(E147='BBDD R'!$F$2,'BBDD R'!$L$2,E147='BBDD R'!$F$3,'BBDD R'!$L$3,E147='BBDD R'!$F$4,'BBDD R'!$L$4,E147='BBDD R'!$F$5,'BBDD R'!$L$5,E147='BBDD R'!$F$6,'BBDD R'!$L$6,E147='BBDD R'!$F$7,'BBDD R'!$L$7),"")</f>
        <v/>
      </c>
      <c r="T147" s="944" t="str">
        <f>IFERROR(IFS(E147='BBDD R'!$F$2,'BBDD R'!$M$2,E147='BBDD R'!$F$3,'BBDD R'!$M$3,E147='BBDD R'!$F$4,'BBDD R'!$M$4,E147='BBDD R'!$F$5,'BBDD R'!$M$5,E147='BBDD R'!$F$6,'BBDD R'!$M$6,E147='BBDD R'!$F$7,'BBDD R'!$M$7),"")</f>
        <v/>
      </c>
      <c r="U147" s="944" t="str">
        <f>IFERROR(IFS(E147='BBDD R'!$F$2,'BBDD R'!$N$2,E147='BBDD R'!$F$3,'BBDD R'!$N$3,E147='BBDD R'!$F$4,'BBDD R'!$N$4,E147='BBDD R'!$F$5,'BBDD R'!$N$5,E147='BBDD R'!$F$6,'BBDD R'!$N$6,E147='BBDD R'!$F$7,'BBDD R'!$N$7),"")</f>
        <v/>
      </c>
      <c r="V147" s="944" t="str">
        <f>IFERROR(IFS(E147='BBDD R'!$F$2,'BBDD R'!$O$2,E147='BBDD R'!$F$3,'BBDD R'!$O$3,E147='BBDD R'!$F$4,'BBDD R'!$O$4,E147='BBDD R'!$F$5,'BBDD R'!$O$5,E147='BBDD R'!$F$6,'BBDD R'!$O$6,E147='BBDD R'!$F$7,'BBDD R'!$O$7),"")</f>
        <v/>
      </c>
      <c r="W147" s="946" t="str">
        <f>IFERROR(IFS(E147='BBDD R'!$F$2,'BBDD R'!$P$2,E147='BBDD R'!$F$3,'BBDD R'!$P$3,E147='BBDD R'!$F$4,'BBDD R'!$P$4,E147='BBDD R'!$F$5,'BBDD R'!$P$5,E147='BBDD R'!$F$6,'BBDD R'!$P$6,E147='BBDD R'!$F$7,'BBDD R'!$P$7),"")</f>
        <v/>
      </c>
      <c r="X147" s="944" t="str">
        <f>IFERROR(IFS(E147='BBDD R'!$F$2,'BBDD R'!$Q$2,E147='BBDD R'!$F$3,'BBDD R'!$Q$3,E147='BBDD R'!$F$4,'BBDD R'!$Q$4,E147='BBDD R'!$F$5,'BBDD R'!$Q$5,E147='BBDD R'!$F$6,'BBDD R'!$Q$6,E147='BBDD R'!$F$7,'BBDD R'!$Q$7),"")</f>
        <v/>
      </c>
      <c r="Y147" s="944" t="str">
        <f>IFERROR(IFS(E147='BBDD R'!$F$2,'BBDD R'!$R$2,E147='BBDD R'!$F$3,'BBDD R'!$R$3,E147='BBDD R'!$F$4,'BBDD R'!$R$4,E147='BBDD R'!$F$5,'BBDD R'!$R$5,E147='BBDD R'!$F$6,'BBDD R'!$R$6,E147='BBDD R'!$F$7,'BBDD R'!$R$7),"")</f>
        <v/>
      </c>
      <c r="Z147" s="944" t="str">
        <f t="array" ref="Z147">IFERROR(ifs(AND(M147="Gasolina",O147="Vehículo Liviano (Sedán, Compacto)"),1
,AND(M147="Gasolina",O147="Vehículo Liviano (SUV, Jeep, Station Wagon)"),2
,AND(M147="Gasolina",O147="Utilitario, Furgón"),3
,AND(M147="Gasolina",O147="Camioneta 4x2"),4
,AND(M147="Gasolina",O147="Camioneta 4x4"),5
,AND(M147="Gasolina",O147="Camión liviano (hasta 3.5 ton)"),6
,AND(M147="Gasolina",O147="Camión mediano"),7
,AND(M147="Gasolina",O147="Camión pesado"),8
,AND(M147="Gasolina",O147="Maquinaria"),9
,AND(M147="Gasolina",O147="Otro (especifique): "),10
,AND(M147="Diesel",O147="Vehículo Liviano (Sedán, Compacto)"),11
,AND(M147="Diesel",O147="Vehículo Liviano (SUV, Jeep, Station Wagon)"),12
,AND(M147="Diesel",O147="Utilitario, Furgón"),13
,AND(M147="Diesel",O147="Camioneta 4x2"),14
,AND(M147="Diesel",O147="Camioneta 4x4"),15
,AND(M147="Diesel",O147="Camión liviano (hasta 3.5 ton)"),16
,AND(M147="Diesel",O147="Camión mediano"),17
,AND(M147="Diesel",O147="Camión pesado"),18
,AND(M147="Diesel",O147="Maquinaria"),19
,AND(M147="Diesel",O147="Otro (especifique): "),20
,O147="Selecciona...",21),"")</f>
        <v/>
      </c>
      <c r="AA147" s="947" t="str">
        <f>IFERROR((ifs(Z147=1,Data!$D$100,Z147=2,Data!$D$101,Z147=3,Data!$D$102,Z147=4,Data!$D$103,Z147=5,Data!$D$104,Z147=6,Data!$D$105,Z147=7,Data!$D$106,Z147=8,Data!$D$107,Z147=9,Data!$D$108,Z147=10,Data!$D$109,Z147=11,Data!$D$110,Z147=12,Data!$D$111,Z147=13,Data!$D$112,Z147=14,Data!$D$113,Z147=15,Data!$D$114,Z147=16,Data!$D$115,Z147=17,Data!$D$116,Z147=18,Data!$D$117,Z147=19,Data!$D$118,Z147=20,Data!$D$119,Z147=21,Data!$D$120,Z147=0,Data!$D$121))*K147,"")</f>
        <v/>
      </c>
      <c r="AB147" s="947" t="str">
        <f>IFERROR((ifs(Z147=1,Data!$E$100,Z147=2,Data!$E$101,Z147=3,Data!$E$102,Z147=4,Data!$E$103,Z147=5,Data!$E$104,Z147=6,Data!$E$105,Z147=7,Data!$E$106,Z147=8,Data!$E$107,Z147=9,Data!$E$108,Z147=10,Data!$E$109,Z147=11,Data!$E$110,Z147=12,Data!$E$111,Z147=13,Data!$E$112,Z147=14,Data!$E$113,Z147=15,Data!$E$114,Z147=16,Data!$E$115,Z147=17,Data!$E$116,Z147=18,Data!$E$117,Z147=19,Data!$E$118,Z147=20,Data!$E$119,Z147=21,Data!$E$120,Z147=0,Data!$E$121))*K147/1000,"")</f>
        <v/>
      </c>
      <c r="AC147" s="948" t="str">
        <f>IFERROR((ifs(
Z147=1,Data!$G$100,
Z147=2,Data!$G$101,
Z147=3,Data!$G$102,
Z147=4,Data!$G$103,
Z147=5,Data!$G$104,
Z147=6,Data!$G$105,
Z147=7,Data!$G$106,
Z147=8,Data!$G$107,
Z147=9,Data!$G$108,
Z147=10,Data!G$109,
Z147=11,Data!G$110,
Z147=12,Data!G$111,
Z147=13,Data!$G$112,
Z147=14,Data!$G$113,
Z147=15,Data!$G$114,
Z147=16,Data!$G$115,
Z147=17,Data!$G$116,
Z147=18,Data!$G$117,
Z147=19,Data!$G$118,
Z147=20,Data!$G$119,
Z147=21,Data!$G$120,
Z147=0,Data!$G$121))
*K147/1000,"")</f>
        <v/>
      </c>
      <c r="AD147" s="949" t="str">
        <f>IFERROR((ifs(
Z147=1,Data!$H$100,
Z147=2,Data!$H$101,
Z147=3,Data!$H$102,
Z147=4,Data!$H$103,
Z147=5,Data!$H$104,
Z147=6,Data!$H$105,
Z147=7,Data!$H$106,
Z147=8,Data!$H$107,
Z147=9,Data!$H$108,
Z147=10,Data!H$109,
Z147=11,Data!H$110,
Z147=12,Data!H$111,
Z147=13,Data!$H$112,
Z147=14,Data!$H$113,
Z147=15,Data!$H$114,
Z147=16,Data!$H$115,
Z147=17,Data!$H$116,
Z147=18,Data!$H$117,
Z147=19,Data!$H$118,
Z147=20,Data!$H$119,
Z147=21,Data!$H$120,
Z147=0,Data!$H$121))*K147/1000,"")</f>
        <v/>
      </c>
      <c r="AE147" s="948" t="str">
        <f>IFERROR((ifs(
Z147=1,Data!$I$100,
Z147=2,Data!$I$101,
Z147=3,Data!$I$102,
Z147=4,Data!$I$103,
Z147=5,Data!$I$104,
Z147=6,Data!$I$105,
Z147=7,Data!$I$106,
Z147=8,Data!$I$107,
Z147=9,Data!$I$108,
Z147=10,Data!I$109,
Z147=11,Data!I$110,
Z147=12,Data!I$111,
Z147=13,Data!$I$112,
Z147=14,Data!$I$113,
Z147=15,Data!$I$114,
Z147=16,Data!$I$115,
Z147=17,Data!$I$116,
Z147=18,Data!$I$117,
Z147=19,Data!$I$118,
Z147=20,Data!$I$119,
Z147=21,Data!$I$120,
Z147=0,Data!$I$121)*K147/1000),"")</f>
        <v/>
      </c>
      <c r="AF147" s="947" t="str">
        <f>IFERROR((ifs(
Z147=1,Data!$J$100,
Z147=2,Data!$J$101,
Z147=3,Data!$J$102,
Z147=4,Data!$J$103,
Z147=5,Data!$J$104,
Z147=6,Data!$J$105,
Z147=7,Data!$J$106,
Z147=8,Data!$J$107,
Z147=9,Data!$J$108,
Z147=10,Data!J$109,
Z147=11,Data!J$110,
Z147=12,Data!J$111,
Z147=13,Data!J$112,
Z147=14,Data!$J$113,
Z147=15,Data!$J$114,
Z147=16,Data!$J$115,
Z147=17,Data!$J$116,
Z147=18,Data!$J$117,
Z147=19,Data!$J$118,
Z147=20,Data!$J$119,
Z147=21,Data!$J$120,
Z147=0,Data!$J$121)*K147),"")</f>
        <v/>
      </c>
      <c r="AG147" s="947" t="str">
        <f>IFERROR((ifs(
Z147=1,Data!$K$100,
Z147=2,Data!$K$101,
Z147=3,Data!$K$102,
Z147=4,Data!$K$103,
Z147=5,Data!$K$104,
Z147=6,Data!$K$105,
Z147=7,Data!$K$106,
Z147=8,Data!$K$107,
Z147=9,Data!$K$108,
Z147=10,Data!K$109,
Z147=11,Data!K$110,
Z147=12,Data!K$111,
Z147=13,Data!$K$112,
Z147=14,Data!$K$113,
Z147=15,Data!$K$114,
Z147=16,Data!$K$115,
Z147=17,Data!$K$116,
Z147=18,Data!$K$117,
Z147=19,Data!$K$118,
Z147=20,Data!$K$119,
Z147=21,Data!$K$120,
Z147=0,Data!$K$121)*K147),"")</f>
        <v/>
      </c>
      <c r="AH147" s="947" t="str">
        <f>IFERROR((ifs(
Z147=1,Data!$L$100,
Z147=2,Data!$L$101,
Z147=3,Data!$L$102,
Z147=4,Data!$L$103,
Z147=5,Data!$L$104,
Z147=6,Data!$L$105,
Z147=7,Data!$L$106,
Z147=8,Data!$L$107,
Z147=9,Data!$L$108,
Z147=10,Data!L$109,
Z147=11,Data!L$110,
Z147=12,Data!L$111,
Z147=13,Data!$L$112,
Z147=14,Data!$L$113,
Z147=15,Data!$L$114,
Z147=16,Data!$L$115,
Z147=17,Data!$L$116,
Z147=18,Data!$L$117,
Z147=19,Data!$L$118,
Z147=20,Data!$L$119,
Z147=21,Data!$L$120,
Z147=0,Data!$L$121)*K147),"")</f>
        <v/>
      </c>
      <c r="AI147" s="950" t="str">
        <f>'Registro Veh'!J159</f>
        <v/>
      </c>
      <c r="AJ147" s="950" t="str">
        <f>'Registro Veh'!M159</f>
        <v/>
      </c>
      <c r="AK147" s="951"/>
      <c r="AL147" s="951"/>
      <c r="AM147" s="951"/>
      <c r="AN147" s="951"/>
    </row>
    <row r="148">
      <c r="A148" s="941" t="str">
        <f>'Registro Veh'!B159</f>
        <v/>
      </c>
      <c r="B148" s="941" t="str">
        <f>Equipo!$F$2</f>
        <v>4.0</v>
      </c>
      <c r="C148" s="941" t="str">
        <f>Equipo!$E$14</f>
        <v/>
      </c>
      <c r="D148" s="941" t="str">
        <f>Equipo!$E$10</f>
        <v/>
      </c>
      <c r="E148" s="941" t="str">
        <f>'Registro Veh'!C159</f>
        <v/>
      </c>
      <c r="F148" s="941" t="str">
        <f>'Registro Veh'!D159</f>
        <v/>
      </c>
      <c r="G148" s="941" t="str">
        <f>'Registro Veh'!E159</f>
        <v/>
      </c>
      <c r="H148" s="941" t="str">
        <f>'Registro Veh'!F159</f>
        <v/>
      </c>
      <c r="I148" s="942" t="str">
        <f>'Registro Veh'!G159</f>
        <v/>
      </c>
      <c r="J148" s="942" t="str">
        <f>'Registro Veh'!I159</f>
        <v/>
      </c>
      <c r="K148" s="942" t="str">
        <f>'Registro Veh'!K159</f>
        <v/>
      </c>
      <c r="L148" s="942" t="str">
        <f>'Registro Veh'!L159</f>
        <v/>
      </c>
      <c r="M148" s="942" t="str">
        <f>'Registro Veh'!N159</f>
        <v/>
      </c>
      <c r="N148" s="943" t="str">
        <f>IFERROR(IFS(E148='BBDD R'!$F$2,'BBDD R'!$G$2,E148='BBDD R'!$F$3,'BBDD R'!$G$3,E148='BBDD R'!$F$4,'BBDD R'!$G$4,E148='BBDD R'!$F$5,'BBDD R'!$G$5,E148='BBDD R'!$F$6,'BBDD R'!$G$6,E148='BBDD R'!$F$7,'BBDD R'!$G$7),"")</f>
        <v/>
      </c>
      <c r="O148" s="943" t="str">
        <f>IFERROR(IFS(E148='BBDD R'!$F$2,'BBDD R'!$H$2,E148='BBDD R'!$F$3,'BBDD R'!$H$3,E148='BBDD R'!$F$4,'BBDD R'!$H$4,E148='BBDD R'!$F$5,'BBDD R'!$H$5,E148='BBDD R'!$F$6,'BBDD R'!$H$6,E148='BBDD R'!$F$7,'BBDD R'!$H$7),"")</f>
        <v/>
      </c>
      <c r="P148" s="944" t="str">
        <f>IFERROR(IFS(E148='BBDD R'!$F$2,'BBDD R'!$I$2,E148='BBDD R'!$F$3,'BBDD R'!$I$3,E148='BBDD R'!$F$4,'BBDD R'!$I$4,E148='BBDD R'!$F$5,'BBDD R'!$I$5,E148='BBDD R'!$F$6,'BBDD R'!$I$6,E148='BBDD R'!$F$7,'BBDD R'!$I$7),"")</f>
        <v/>
      </c>
      <c r="Q148" s="945" t="str">
        <f>IFERROR(IFS(E148='BBDD R'!$F$2,'BBDD R'!$J$2,E148='BBDD R'!$F$3,'BBDD R'!$J$3,E148='BBDD R'!$F$4,'BBDD R'!$J$4,E148='BBDD R'!$F$5,'BBDD R'!$J$5,E148='BBDD R'!$F$6,'BBDD R'!$J$6,E148='BBDD R'!$F$7,'BBDD R'!$J$7))</f>
        <v/>
      </c>
      <c r="R148" s="945" t="str">
        <f>IFERROR(IFS(E148='BBDD R'!$F$2,'BBDD R'!$K$2,E148='BBDD R'!$F$3,'BBDD R'!$K$3,E148='BBDD R'!$F$4,'BBDD R'!$K$4,E148='BBDD R'!$F$5,'BBDD R'!$K$5,E148='BBDD R'!$F$6,'BBDD R'!$K$6,E148='BBDD R'!$F$7,'BBDD R'!$K$7),"")</f>
        <v/>
      </c>
      <c r="S148" s="944" t="str">
        <f>IFERROR(IFS(E148='BBDD R'!$F$2,'BBDD R'!$L$2,E148='BBDD R'!$F$3,'BBDD R'!$L$3,E148='BBDD R'!$F$4,'BBDD R'!$L$4,E148='BBDD R'!$F$5,'BBDD R'!$L$5,E148='BBDD R'!$F$6,'BBDD R'!$L$6,E148='BBDD R'!$F$7,'BBDD R'!$L$7),"")</f>
        <v/>
      </c>
      <c r="T148" s="944" t="str">
        <f>IFERROR(IFS(E148='BBDD R'!$F$2,'BBDD R'!$M$2,E148='BBDD R'!$F$3,'BBDD R'!$M$3,E148='BBDD R'!$F$4,'BBDD R'!$M$4,E148='BBDD R'!$F$5,'BBDD R'!$M$5,E148='BBDD R'!$F$6,'BBDD R'!$M$6,E148='BBDD R'!$F$7,'BBDD R'!$M$7),"")</f>
        <v/>
      </c>
      <c r="U148" s="944" t="str">
        <f>IFERROR(IFS(E148='BBDD R'!$F$2,'BBDD R'!$N$2,E148='BBDD R'!$F$3,'BBDD R'!$N$3,E148='BBDD R'!$F$4,'BBDD R'!$N$4,E148='BBDD R'!$F$5,'BBDD R'!$N$5,E148='BBDD R'!$F$6,'BBDD R'!$N$6,E148='BBDD R'!$F$7,'BBDD R'!$N$7),"")</f>
        <v/>
      </c>
      <c r="V148" s="944" t="str">
        <f>IFERROR(IFS(E148='BBDD R'!$F$2,'BBDD R'!$O$2,E148='BBDD R'!$F$3,'BBDD R'!$O$3,E148='BBDD R'!$F$4,'BBDD R'!$O$4,E148='BBDD R'!$F$5,'BBDD R'!$O$5,E148='BBDD R'!$F$6,'BBDD R'!$O$6,E148='BBDD R'!$F$7,'BBDD R'!$O$7),"")</f>
        <v/>
      </c>
      <c r="W148" s="946" t="str">
        <f>IFERROR(IFS(E148='BBDD R'!$F$2,'BBDD R'!$P$2,E148='BBDD R'!$F$3,'BBDD R'!$P$3,E148='BBDD R'!$F$4,'BBDD R'!$P$4,E148='BBDD R'!$F$5,'BBDD R'!$P$5,E148='BBDD R'!$F$6,'BBDD R'!$P$6,E148='BBDD R'!$F$7,'BBDD R'!$P$7),"")</f>
        <v/>
      </c>
      <c r="X148" s="944" t="str">
        <f>IFERROR(IFS(E148='BBDD R'!$F$2,'BBDD R'!$Q$2,E148='BBDD R'!$F$3,'BBDD R'!$Q$3,E148='BBDD R'!$F$4,'BBDD R'!$Q$4,E148='BBDD R'!$F$5,'BBDD R'!$Q$5,E148='BBDD R'!$F$6,'BBDD R'!$Q$6,E148='BBDD R'!$F$7,'BBDD R'!$Q$7),"")</f>
        <v/>
      </c>
      <c r="Y148" s="944" t="str">
        <f>IFERROR(IFS(E148='BBDD R'!$F$2,'BBDD R'!$R$2,E148='BBDD R'!$F$3,'BBDD R'!$R$3,E148='BBDD R'!$F$4,'BBDD R'!$R$4,E148='BBDD R'!$F$5,'BBDD R'!$R$5,E148='BBDD R'!$F$6,'BBDD R'!$R$6,E148='BBDD R'!$F$7,'BBDD R'!$R$7),"")</f>
        <v/>
      </c>
      <c r="Z148" s="944" t="str">
        <f t="array" ref="Z148">IFERROR(ifs(AND(M148="Gasolina",O148="Vehículo Liviano (Sedán, Compacto)"),1
,AND(M148="Gasolina",O148="Vehículo Liviano (SUV, Jeep, Station Wagon)"),2
,AND(M148="Gasolina",O148="Utilitario, Furgón"),3
,AND(M148="Gasolina",O148="Camioneta 4x2"),4
,AND(M148="Gasolina",O148="Camioneta 4x4"),5
,AND(M148="Gasolina",O148="Camión liviano (hasta 3.5 ton)"),6
,AND(M148="Gasolina",O148="Camión mediano"),7
,AND(M148="Gasolina",O148="Camión pesado"),8
,AND(M148="Gasolina",O148="Maquinaria"),9
,AND(M148="Gasolina",O148="Otro (especifique): "),10
,AND(M148="Diesel",O148="Vehículo Liviano (Sedán, Compacto)"),11
,AND(M148="Diesel",O148="Vehículo Liviano (SUV, Jeep, Station Wagon)"),12
,AND(M148="Diesel",O148="Utilitario, Furgón"),13
,AND(M148="Diesel",O148="Camioneta 4x2"),14
,AND(M148="Diesel",O148="Camioneta 4x4"),15
,AND(M148="Diesel",O148="Camión liviano (hasta 3.5 ton)"),16
,AND(M148="Diesel",O148="Camión mediano"),17
,AND(M148="Diesel",O148="Camión pesado"),18
,AND(M148="Diesel",O148="Maquinaria"),19
,AND(M148="Diesel",O148="Otro (especifique): "),20
,O148="Selecciona...",21),"")</f>
        <v/>
      </c>
      <c r="AA148" s="947" t="str">
        <f>IFERROR((ifs(Z148=1,Data!$D$100,Z148=2,Data!$D$101,Z148=3,Data!$D$102,Z148=4,Data!$D$103,Z148=5,Data!$D$104,Z148=6,Data!$D$105,Z148=7,Data!$D$106,Z148=8,Data!$D$107,Z148=9,Data!$D$108,Z148=10,Data!$D$109,Z148=11,Data!$D$110,Z148=12,Data!$D$111,Z148=13,Data!$D$112,Z148=14,Data!$D$113,Z148=15,Data!$D$114,Z148=16,Data!$D$115,Z148=17,Data!$D$116,Z148=18,Data!$D$117,Z148=19,Data!$D$118,Z148=20,Data!$D$119,Z148=21,Data!$D$120,Z148=0,Data!$D$121))*K148,"")</f>
        <v/>
      </c>
      <c r="AB148" s="947" t="str">
        <f>IFERROR((ifs(Z148=1,Data!$E$100,Z148=2,Data!$E$101,Z148=3,Data!$E$102,Z148=4,Data!$E$103,Z148=5,Data!$E$104,Z148=6,Data!$E$105,Z148=7,Data!$E$106,Z148=8,Data!$E$107,Z148=9,Data!$E$108,Z148=10,Data!$E$109,Z148=11,Data!$E$110,Z148=12,Data!$E$111,Z148=13,Data!$E$112,Z148=14,Data!$E$113,Z148=15,Data!$E$114,Z148=16,Data!$E$115,Z148=17,Data!$E$116,Z148=18,Data!$E$117,Z148=19,Data!$E$118,Z148=20,Data!$E$119,Z148=21,Data!$E$120,Z148=0,Data!$E$121))*K148/1000,"")</f>
        <v/>
      </c>
      <c r="AC148" s="948" t="str">
        <f>IFERROR((ifs(
Z148=1,Data!$G$100,
Z148=2,Data!$G$101,
Z148=3,Data!$G$102,
Z148=4,Data!$G$103,
Z148=5,Data!$G$104,
Z148=6,Data!$G$105,
Z148=7,Data!$G$106,
Z148=8,Data!$G$107,
Z148=9,Data!$G$108,
Z148=10,Data!G$109,
Z148=11,Data!G$110,
Z148=12,Data!G$111,
Z148=13,Data!$G$112,
Z148=14,Data!$G$113,
Z148=15,Data!$G$114,
Z148=16,Data!$G$115,
Z148=17,Data!$G$116,
Z148=18,Data!$G$117,
Z148=19,Data!$G$118,
Z148=20,Data!$G$119,
Z148=21,Data!$G$120,
Z148=0,Data!$G$121))
*K148/1000,"")</f>
        <v/>
      </c>
      <c r="AD148" s="949" t="str">
        <f>IFERROR((ifs(
Z148=1,Data!$H$100,
Z148=2,Data!$H$101,
Z148=3,Data!$H$102,
Z148=4,Data!$H$103,
Z148=5,Data!$H$104,
Z148=6,Data!$H$105,
Z148=7,Data!$H$106,
Z148=8,Data!$H$107,
Z148=9,Data!$H$108,
Z148=10,Data!H$109,
Z148=11,Data!H$110,
Z148=12,Data!H$111,
Z148=13,Data!$H$112,
Z148=14,Data!$H$113,
Z148=15,Data!$H$114,
Z148=16,Data!$H$115,
Z148=17,Data!$H$116,
Z148=18,Data!$H$117,
Z148=19,Data!$H$118,
Z148=20,Data!$H$119,
Z148=21,Data!$H$120,
Z148=0,Data!$H$121))*K148/1000,"")</f>
        <v/>
      </c>
      <c r="AE148" s="948" t="str">
        <f>IFERROR((ifs(
Z148=1,Data!$I$100,
Z148=2,Data!$I$101,
Z148=3,Data!$I$102,
Z148=4,Data!$I$103,
Z148=5,Data!$I$104,
Z148=6,Data!$I$105,
Z148=7,Data!$I$106,
Z148=8,Data!$I$107,
Z148=9,Data!$I$108,
Z148=10,Data!I$109,
Z148=11,Data!I$110,
Z148=12,Data!I$111,
Z148=13,Data!$I$112,
Z148=14,Data!$I$113,
Z148=15,Data!$I$114,
Z148=16,Data!$I$115,
Z148=17,Data!$I$116,
Z148=18,Data!$I$117,
Z148=19,Data!$I$118,
Z148=20,Data!$I$119,
Z148=21,Data!$I$120,
Z148=0,Data!$I$121)*K148/1000),"")</f>
        <v/>
      </c>
      <c r="AF148" s="947" t="str">
        <f>IFERROR((ifs(
Z148=1,Data!$J$100,
Z148=2,Data!$J$101,
Z148=3,Data!$J$102,
Z148=4,Data!$J$103,
Z148=5,Data!$J$104,
Z148=6,Data!$J$105,
Z148=7,Data!$J$106,
Z148=8,Data!$J$107,
Z148=9,Data!$J$108,
Z148=10,Data!J$109,
Z148=11,Data!J$110,
Z148=12,Data!J$111,
Z148=13,Data!J$112,
Z148=14,Data!$J$113,
Z148=15,Data!$J$114,
Z148=16,Data!$J$115,
Z148=17,Data!$J$116,
Z148=18,Data!$J$117,
Z148=19,Data!$J$118,
Z148=20,Data!$J$119,
Z148=21,Data!$J$120,
Z148=0,Data!$J$121)*K148),"")</f>
        <v/>
      </c>
      <c r="AG148" s="947" t="str">
        <f>IFERROR((ifs(
Z148=1,Data!$K$100,
Z148=2,Data!$K$101,
Z148=3,Data!$K$102,
Z148=4,Data!$K$103,
Z148=5,Data!$K$104,
Z148=6,Data!$K$105,
Z148=7,Data!$K$106,
Z148=8,Data!$K$107,
Z148=9,Data!$K$108,
Z148=10,Data!K$109,
Z148=11,Data!K$110,
Z148=12,Data!K$111,
Z148=13,Data!$K$112,
Z148=14,Data!$K$113,
Z148=15,Data!$K$114,
Z148=16,Data!$K$115,
Z148=17,Data!$K$116,
Z148=18,Data!$K$117,
Z148=19,Data!$K$118,
Z148=20,Data!$K$119,
Z148=21,Data!$K$120,
Z148=0,Data!$K$121)*K148),"")</f>
        <v/>
      </c>
      <c r="AH148" s="947" t="str">
        <f>IFERROR((ifs(
Z148=1,Data!$L$100,
Z148=2,Data!$L$101,
Z148=3,Data!$L$102,
Z148=4,Data!$L$103,
Z148=5,Data!$L$104,
Z148=6,Data!$L$105,
Z148=7,Data!$L$106,
Z148=8,Data!$L$107,
Z148=9,Data!$L$108,
Z148=10,Data!L$109,
Z148=11,Data!L$110,
Z148=12,Data!L$111,
Z148=13,Data!$L$112,
Z148=14,Data!$L$113,
Z148=15,Data!$L$114,
Z148=16,Data!$L$115,
Z148=17,Data!$L$116,
Z148=18,Data!$L$117,
Z148=19,Data!$L$118,
Z148=20,Data!$L$119,
Z148=21,Data!$L$120,
Z148=0,Data!$L$121)*K148),"")</f>
        <v/>
      </c>
      <c r="AI148" s="950" t="str">
        <f>'Registro Veh'!J160</f>
        <v/>
      </c>
      <c r="AJ148" s="950" t="str">
        <f>'Registro Veh'!M160</f>
        <v/>
      </c>
      <c r="AK148" s="951"/>
      <c r="AL148" s="951"/>
      <c r="AM148" s="951"/>
      <c r="AN148" s="951"/>
    </row>
    <row r="149">
      <c r="A149" s="941" t="str">
        <f>'Registro Veh'!B160</f>
        <v/>
      </c>
      <c r="B149" s="941" t="str">
        <f>Equipo!$F$2</f>
        <v>4.0</v>
      </c>
      <c r="C149" s="941" t="str">
        <f>Equipo!$E$14</f>
        <v/>
      </c>
      <c r="D149" s="941" t="str">
        <f>Equipo!$E$10</f>
        <v/>
      </c>
      <c r="E149" s="941" t="str">
        <f>'Registro Veh'!C160</f>
        <v/>
      </c>
      <c r="F149" s="941" t="str">
        <f>'Registro Veh'!D160</f>
        <v/>
      </c>
      <c r="G149" s="941" t="str">
        <f>'Registro Veh'!E160</f>
        <v/>
      </c>
      <c r="H149" s="941" t="str">
        <f>'Registro Veh'!F160</f>
        <v/>
      </c>
      <c r="I149" s="942" t="str">
        <f>'Registro Veh'!G160</f>
        <v/>
      </c>
      <c r="J149" s="942" t="str">
        <f>'Registro Veh'!I160</f>
        <v/>
      </c>
      <c r="K149" s="942" t="str">
        <f>'Registro Veh'!K160</f>
        <v/>
      </c>
      <c r="L149" s="942" t="str">
        <f>'Registro Veh'!L160</f>
        <v/>
      </c>
      <c r="M149" s="942" t="str">
        <f>'Registro Veh'!N160</f>
        <v/>
      </c>
      <c r="N149" s="943" t="str">
        <f>IFERROR(IFS(E149='BBDD R'!$F$2,'BBDD R'!$G$2,E149='BBDD R'!$F$3,'BBDD R'!$G$3,E149='BBDD R'!$F$4,'BBDD R'!$G$4,E149='BBDD R'!$F$5,'BBDD R'!$G$5,E149='BBDD R'!$F$6,'BBDD R'!$G$6,E149='BBDD R'!$F$7,'BBDD R'!$G$7),"")</f>
        <v/>
      </c>
      <c r="O149" s="943" t="str">
        <f>IFERROR(IFS(E149='BBDD R'!$F$2,'BBDD R'!$H$2,E149='BBDD R'!$F$3,'BBDD R'!$H$3,E149='BBDD R'!$F$4,'BBDD R'!$H$4,E149='BBDD R'!$F$5,'BBDD R'!$H$5,E149='BBDD R'!$F$6,'BBDD R'!$H$6,E149='BBDD R'!$F$7,'BBDD R'!$H$7),"")</f>
        <v/>
      </c>
      <c r="P149" s="944" t="str">
        <f>IFERROR(IFS(E149='BBDD R'!$F$2,'BBDD R'!$I$2,E149='BBDD R'!$F$3,'BBDD R'!$I$3,E149='BBDD R'!$F$4,'BBDD R'!$I$4,E149='BBDD R'!$F$5,'BBDD R'!$I$5,E149='BBDD R'!$F$6,'BBDD R'!$I$6,E149='BBDD R'!$F$7,'BBDD R'!$I$7),"")</f>
        <v/>
      </c>
      <c r="Q149" s="945" t="str">
        <f>IFERROR(IFS(E149='BBDD R'!$F$2,'BBDD R'!$J$2,E149='BBDD R'!$F$3,'BBDD R'!$J$3,E149='BBDD R'!$F$4,'BBDD R'!$J$4,E149='BBDD R'!$F$5,'BBDD R'!$J$5,E149='BBDD R'!$F$6,'BBDD R'!$J$6,E149='BBDD R'!$F$7,'BBDD R'!$J$7))</f>
        <v/>
      </c>
      <c r="R149" s="945" t="str">
        <f>IFERROR(IFS(E149='BBDD R'!$F$2,'BBDD R'!$K$2,E149='BBDD R'!$F$3,'BBDD R'!$K$3,E149='BBDD R'!$F$4,'BBDD R'!$K$4,E149='BBDD R'!$F$5,'BBDD R'!$K$5,E149='BBDD R'!$F$6,'BBDD R'!$K$6,E149='BBDD R'!$F$7,'BBDD R'!$K$7),"")</f>
        <v/>
      </c>
      <c r="S149" s="944" t="str">
        <f>IFERROR(IFS(E149='BBDD R'!$F$2,'BBDD R'!$L$2,E149='BBDD R'!$F$3,'BBDD R'!$L$3,E149='BBDD R'!$F$4,'BBDD R'!$L$4,E149='BBDD R'!$F$5,'BBDD R'!$L$5,E149='BBDD R'!$F$6,'BBDD R'!$L$6,E149='BBDD R'!$F$7,'BBDD R'!$L$7),"")</f>
        <v/>
      </c>
      <c r="T149" s="944" t="str">
        <f>IFERROR(IFS(E149='BBDD R'!$F$2,'BBDD R'!$M$2,E149='BBDD R'!$F$3,'BBDD R'!$M$3,E149='BBDD R'!$F$4,'BBDD R'!$M$4,E149='BBDD R'!$F$5,'BBDD R'!$M$5,E149='BBDD R'!$F$6,'BBDD R'!$M$6,E149='BBDD R'!$F$7,'BBDD R'!$M$7),"")</f>
        <v/>
      </c>
      <c r="U149" s="944" t="str">
        <f>IFERROR(IFS(E149='BBDD R'!$F$2,'BBDD R'!$N$2,E149='BBDD R'!$F$3,'BBDD R'!$N$3,E149='BBDD R'!$F$4,'BBDD R'!$N$4,E149='BBDD R'!$F$5,'BBDD R'!$N$5,E149='BBDD R'!$F$6,'BBDD R'!$N$6,E149='BBDD R'!$F$7,'BBDD R'!$N$7),"")</f>
        <v/>
      </c>
      <c r="V149" s="944" t="str">
        <f>IFERROR(IFS(E149='BBDD R'!$F$2,'BBDD R'!$O$2,E149='BBDD R'!$F$3,'BBDD R'!$O$3,E149='BBDD R'!$F$4,'BBDD R'!$O$4,E149='BBDD R'!$F$5,'BBDD R'!$O$5,E149='BBDD R'!$F$6,'BBDD R'!$O$6,E149='BBDD R'!$F$7,'BBDD R'!$O$7),"")</f>
        <v/>
      </c>
      <c r="W149" s="946" t="str">
        <f>IFERROR(IFS(E149='BBDD R'!$F$2,'BBDD R'!$P$2,E149='BBDD R'!$F$3,'BBDD R'!$P$3,E149='BBDD R'!$F$4,'BBDD R'!$P$4,E149='BBDD R'!$F$5,'BBDD R'!$P$5,E149='BBDD R'!$F$6,'BBDD R'!$P$6,E149='BBDD R'!$F$7,'BBDD R'!$P$7),"")</f>
        <v/>
      </c>
      <c r="X149" s="944" t="str">
        <f>IFERROR(IFS(E149='BBDD R'!$F$2,'BBDD R'!$Q$2,E149='BBDD R'!$F$3,'BBDD R'!$Q$3,E149='BBDD R'!$F$4,'BBDD R'!$Q$4,E149='BBDD R'!$F$5,'BBDD R'!$Q$5,E149='BBDD R'!$F$6,'BBDD R'!$Q$6,E149='BBDD R'!$F$7,'BBDD R'!$Q$7),"")</f>
        <v/>
      </c>
      <c r="Y149" s="944" t="str">
        <f>IFERROR(IFS(E149='BBDD R'!$F$2,'BBDD R'!$R$2,E149='BBDD R'!$F$3,'BBDD R'!$R$3,E149='BBDD R'!$F$4,'BBDD R'!$R$4,E149='BBDD R'!$F$5,'BBDD R'!$R$5,E149='BBDD R'!$F$6,'BBDD R'!$R$6,E149='BBDD R'!$F$7,'BBDD R'!$R$7),"")</f>
        <v/>
      </c>
      <c r="Z149" s="944" t="str">
        <f t="array" ref="Z149">IFERROR(ifs(AND(M149="Gasolina",O149="Vehículo Liviano (Sedán, Compacto)"),1
,AND(M149="Gasolina",O149="Vehículo Liviano (SUV, Jeep, Station Wagon)"),2
,AND(M149="Gasolina",O149="Utilitario, Furgón"),3
,AND(M149="Gasolina",O149="Camioneta 4x2"),4
,AND(M149="Gasolina",O149="Camioneta 4x4"),5
,AND(M149="Gasolina",O149="Camión liviano (hasta 3.5 ton)"),6
,AND(M149="Gasolina",O149="Camión mediano"),7
,AND(M149="Gasolina",O149="Camión pesado"),8
,AND(M149="Gasolina",O149="Maquinaria"),9
,AND(M149="Gasolina",O149="Otro (especifique): "),10
,AND(M149="Diesel",O149="Vehículo Liviano (Sedán, Compacto)"),11
,AND(M149="Diesel",O149="Vehículo Liviano (SUV, Jeep, Station Wagon)"),12
,AND(M149="Diesel",O149="Utilitario, Furgón"),13
,AND(M149="Diesel",O149="Camioneta 4x2"),14
,AND(M149="Diesel",O149="Camioneta 4x4"),15
,AND(M149="Diesel",O149="Camión liviano (hasta 3.5 ton)"),16
,AND(M149="Diesel",O149="Camión mediano"),17
,AND(M149="Diesel",O149="Camión pesado"),18
,AND(M149="Diesel",O149="Maquinaria"),19
,AND(M149="Diesel",O149="Otro (especifique): "),20
,O149="Selecciona...",21),"")</f>
        <v/>
      </c>
      <c r="AA149" s="947" t="str">
        <f>IFERROR((ifs(Z149=1,Data!$D$100,Z149=2,Data!$D$101,Z149=3,Data!$D$102,Z149=4,Data!$D$103,Z149=5,Data!$D$104,Z149=6,Data!$D$105,Z149=7,Data!$D$106,Z149=8,Data!$D$107,Z149=9,Data!$D$108,Z149=10,Data!$D$109,Z149=11,Data!$D$110,Z149=12,Data!$D$111,Z149=13,Data!$D$112,Z149=14,Data!$D$113,Z149=15,Data!$D$114,Z149=16,Data!$D$115,Z149=17,Data!$D$116,Z149=18,Data!$D$117,Z149=19,Data!$D$118,Z149=20,Data!$D$119,Z149=21,Data!$D$120,Z149=0,Data!$D$121))*K149,"")</f>
        <v/>
      </c>
      <c r="AB149" s="947" t="str">
        <f>IFERROR((ifs(Z149=1,Data!$E$100,Z149=2,Data!$E$101,Z149=3,Data!$E$102,Z149=4,Data!$E$103,Z149=5,Data!$E$104,Z149=6,Data!$E$105,Z149=7,Data!$E$106,Z149=8,Data!$E$107,Z149=9,Data!$E$108,Z149=10,Data!$E$109,Z149=11,Data!$E$110,Z149=12,Data!$E$111,Z149=13,Data!$E$112,Z149=14,Data!$E$113,Z149=15,Data!$E$114,Z149=16,Data!$E$115,Z149=17,Data!$E$116,Z149=18,Data!$E$117,Z149=19,Data!$E$118,Z149=20,Data!$E$119,Z149=21,Data!$E$120,Z149=0,Data!$E$121))*K149/1000,"")</f>
        <v/>
      </c>
      <c r="AC149" s="948" t="str">
        <f>IFERROR((ifs(
Z149=1,Data!$G$100,
Z149=2,Data!$G$101,
Z149=3,Data!$G$102,
Z149=4,Data!$G$103,
Z149=5,Data!$G$104,
Z149=6,Data!$G$105,
Z149=7,Data!$G$106,
Z149=8,Data!$G$107,
Z149=9,Data!$G$108,
Z149=10,Data!G$109,
Z149=11,Data!G$110,
Z149=12,Data!G$111,
Z149=13,Data!$G$112,
Z149=14,Data!$G$113,
Z149=15,Data!$G$114,
Z149=16,Data!$G$115,
Z149=17,Data!$G$116,
Z149=18,Data!$G$117,
Z149=19,Data!$G$118,
Z149=20,Data!$G$119,
Z149=21,Data!$G$120,
Z149=0,Data!$G$121))
*K149/1000,"")</f>
        <v/>
      </c>
      <c r="AD149" s="949" t="str">
        <f>IFERROR((ifs(
Z149=1,Data!$H$100,
Z149=2,Data!$H$101,
Z149=3,Data!$H$102,
Z149=4,Data!$H$103,
Z149=5,Data!$H$104,
Z149=6,Data!$H$105,
Z149=7,Data!$H$106,
Z149=8,Data!$H$107,
Z149=9,Data!$H$108,
Z149=10,Data!H$109,
Z149=11,Data!H$110,
Z149=12,Data!H$111,
Z149=13,Data!$H$112,
Z149=14,Data!$H$113,
Z149=15,Data!$H$114,
Z149=16,Data!$H$115,
Z149=17,Data!$H$116,
Z149=18,Data!$H$117,
Z149=19,Data!$H$118,
Z149=20,Data!$H$119,
Z149=21,Data!$H$120,
Z149=0,Data!$H$121))*K149/1000,"")</f>
        <v/>
      </c>
      <c r="AE149" s="948" t="str">
        <f>IFERROR((ifs(
Z149=1,Data!$I$100,
Z149=2,Data!$I$101,
Z149=3,Data!$I$102,
Z149=4,Data!$I$103,
Z149=5,Data!$I$104,
Z149=6,Data!$I$105,
Z149=7,Data!$I$106,
Z149=8,Data!$I$107,
Z149=9,Data!$I$108,
Z149=10,Data!I$109,
Z149=11,Data!I$110,
Z149=12,Data!I$111,
Z149=13,Data!$I$112,
Z149=14,Data!$I$113,
Z149=15,Data!$I$114,
Z149=16,Data!$I$115,
Z149=17,Data!$I$116,
Z149=18,Data!$I$117,
Z149=19,Data!$I$118,
Z149=20,Data!$I$119,
Z149=21,Data!$I$120,
Z149=0,Data!$I$121)*K149/1000),"")</f>
        <v/>
      </c>
      <c r="AF149" s="947" t="str">
        <f>IFERROR((ifs(
Z149=1,Data!$J$100,
Z149=2,Data!$J$101,
Z149=3,Data!$J$102,
Z149=4,Data!$J$103,
Z149=5,Data!$J$104,
Z149=6,Data!$J$105,
Z149=7,Data!$J$106,
Z149=8,Data!$J$107,
Z149=9,Data!$J$108,
Z149=10,Data!J$109,
Z149=11,Data!J$110,
Z149=12,Data!J$111,
Z149=13,Data!J$112,
Z149=14,Data!$J$113,
Z149=15,Data!$J$114,
Z149=16,Data!$J$115,
Z149=17,Data!$J$116,
Z149=18,Data!$J$117,
Z149=19,Data!$J$118,
Z149=20,Data!$J$119,
Z149=21,Data!$J$120,
Z149=0,Data!$J$121)*K149),"")</f>
        <v/>
      </c>
      <c r="AG149" s="947" t="str">
        <f>IFERROR((ifs(
Z149=1,Data!$K$100,
Z149=2,Data!$K$101,
Z149=3,Data!$K$102,
Z149=4,Data!$K$103,
Z149=5,Data!$K$104,
Z149=6,Data!$K$105,
Z149=7,Data!$K$106,
Z149=8,Data!$K$107,
Z149=9,Data!$K$108,
Z149=10,Data!K$109,
Z149=11,Data!K$110,
Z149=12,Data!K$111,
Z149=13,Data!$K$112,
Z149=14,Data!$K$113,
Z149=15,Data!$K$114,
Z149=16,Data!$K$115,
Z149=17,Data!$K$116,
Z149=18,Data!$K$117,
Z149=19,Data!$K$118,
Z149=20,Data!$K$119,
Z149=21,Data!$K$120,
Z149=0,Data!$K$121)*K149),"")</f>
        <v/>
      </c>
      <c r="AH149" s="947" t="str">
        <f>IFERROR((ifs(
Z149=1,Data!$L$100,
Z149=2,Data!$L$101,
Z149=3,Data!$L$102,
Z149=4,Data!$L$103,
Z149=5,Data!$L$104,
Z149=6,Data!$L$105,
Z149=7,Data!$L$106,
Z149=8,Data!$L$107,
Z149=9,Data!$L$108,
Z149=10,Data!L$109,
Z149=11,Data!L$110,
Z149=12,Data!L$111,
Z149=13,Data!$L$112,
Z149=14,Data!$L$113,
Z149=15,Data!$L$114,
Z149=16,Data!$L$115,
Z149=17,Data!$L$116,
Z149=18,Data!$L$117,
Z149=19,Data!$L$118,
Z149=20,Data!$L$119,
Z149=21,Data!$L$120,
Z149=0,Data!$L$121)*K149),"")</f>
        <v/>
      </c>
      <c r="AI149" s="950" t="str">
        <f>'Registro Veh'!J161</f>
        <v/>
      </c>
      <c r="AJ149" s="950" t="str">
        <f>'Registro Veh'!M161</f>
        <v/>
      </c>
      <c r="AK149" s="951"/>
      <c r="AL149" s="951"/>
      <c r="AM149" s="951"/>
      <c r="AN149" s="951"/>
    </row>
    <row r="150">
      <c r="A150" s="941" t="str">
        <f>'Registro Veh'!B161</f>
        <v/>
      </c>
      <c r="B150" s="941" t="str">
        <f>Equipo!$F$2</f>
        <v>4.0</v>
      </c>
      <c r="C150" s="941" t="str">
        <f>Equipo!$E$14</f>
        <v/>
      </c>
      <c r="D150" s="941" t="str">
        <f>Equipo!$E$10</f>
        <v/>
      </c>
      <c r="E150" s="941" t="str">
        <f>'Registro Veh'!C161</f>
        <v/>
      </c>
      <c r="F150" s="941" t="str">
        <f>'Registro Veh'!D161</f>
        <v/>
      </c>
      <c r="G150" s="941" t="str">
        <f>'Registro Veh'!E161</f>
        <v/>
      </c>
      <c r="H150" s="941" t="str">
        <f>'Registro Veh'!F161</f>
        <v/>
      </c>
      <c r="I150" s="942" t="str">
        <f>'Registro Veh'!G161</f>
        <v/>
      </c>
      <c r="J150" s="942" t="str">
        <f>'Registro Veh'!I161</f>
        <v/>
      </c>
      <c r="K150" s="942" t="str">
        <f>'Registro Veh'!K161</f>
        <v/>
      </c>
      <c r="L150" s="942" t="str">
        <f>'Registro Veh'!L161</f>
        <v/>
      </c>
      <c r="M150" s="942" t="str">
        <f>'Registro Veh'!N161</f>
        <v/>
      </c>
      <c r="N150" s="943" t="str">
        <f>IFERROR(IFS(E150='BBDD R'!$F$2,'BBDD R'!$G$2,E150='BBDD R'!$F$3,'BBDD R'!$G$3,E150='BBDD R'!$F$4,'BBDD R'!$G$4,E150='BBDD R'!$F$5,'BBDD R'!$G$5,E150='BBDD R'!$F$6,'BBDD R'!$G$6,E150='BBDD R'!$F$7,'BBDD R'!$G$7),"")</f>
        <v/>
      </c>
      <c r="O150" s="943" t="str">
        <f>IFERROR(IFS(E150='BBDD R'!$F$2,'BBDD R'!$H$2,E150='BBDD R'!$F$3,'BBDD R'!$H$3,E150='BBDD R'!$F$4,'BBDD R'!$H$4,E150='BBDD R'!$F$5,'BBDD R'!$H$5,E150='BBDD R'!$F$6,'BBDD R'!$H$6,E150='BBDD R'!$F$7,'BBDD R'!$H$7),"")</f>
        <v/>
      </c>
      <c r="P150" s="944" t="str">
        <f>IFERROR(IFS(E150='BBDD R'!$F$2,'BBDD R'!$I$2,E150='BBDD R'!$F$3,'BBDD R'!$I$3,E150='BBDD R'!$F$4,'BBDD R'!$I$4,E150='BBDD R'!$F$5,'BBDD R'!$I$5,E150='BBDD R'!$F$6,'BBDD R'!$I$6,E150='BBDD R'!$F$7,'BBDD R'!$I$7),"")</f>
        <v/>
      </c>
      <c r="Q150" s="945" t="str">
        <f>IFERROR(IFS(E150='BBDD R'!$F$2,'BBDD R'!$J$2,E150='BBDD R'!$F$3,'BBDD R'!$J$3,E150='BBDD R'!$F$4,'BBDD R'!$J$4,E150='BBDD R'!$F$5,'BBDD R'!$J$5,E150='BBDD R'!$F$6,'BBDD R'!$J$6,E150='BBDD R'!$F$7,'BBDD R'!$J$7))</f>
        <v/>
      </c>
      <c r="R150" s="945" t="str">
        <f>IFERROR(IFS(E150='BBDD R'!$F$2,'BBDD R'!$K$2,E150='BBDD R'!$F$3,'BBDD R'!$K$3,E150='BBDD R'!$F$4,'BBDD R'!$K$4,E150='BBDD R'!$F$5,'BBDD R'!$K$5,E150='BBDD R'!$F$6,'BBDD R'!$K$6,E150='BBDD R'!$F$7,'BBDD R'!$K$7),"")</f>
        <v/>
      </c>
      <c r="S150" s="944" t="str">
        <f>IFERROR(IFS(E150='BBDD R'!$F$2,'BBDD R'!$L$2,E150='BBDD R'!$F$3,'BBDD R'!$L$3,E150='BBDD R'!$F$4,'BBDD R'!$L$4,E150='BBDD R'!$F$5,'BBDD R'!$L$5,E150='BBDD R'!$F$6,'BBDD R'!$L$6,E150='BBDD R'!$F$7,'BBDD R'!$L$7),"")</f>
        <v/>
      </c>
      <c r="T150" s="944" t="str">
        <f>IFERROR(IFS(E150='BBDD R'!$F$2,'BBDD R'!$M$2,E150='BBDD R'!$F$3,'BBDD R'!$M$3,E150='BBDD R'!$F$4,'BBDD R'!$M$4,E150='BBDD R'!$F$5,'BBDD R'!$M$5,E150='BBDD R'!$F$6,'BBDD R'!$M$6,E150='BBDD R'!$F$7,'BBDD R'!$M$7),"")</f>
        <v/>
      </c>
      <c r="U150" s="944" t="str">
        <f>IFERROR(IFS(E150='BBDD R'!$F$2,'BBDD R'!$N$2,E150='BBDD R'!$F$3,'BBDD R'!$N$3,E150='BBDD R'!$F$4,'BBDD R'!$N$4,E150='BBDD R'!$F$5,'BBDD R'!$N$5,E150='BBDD R'!$F$6,'BBDD R'!$N$6,E150='BBDD R'!$F$7,'BBDD R'!$N$7),"")</f>
        <v/>
      </c>
      <c r="V150" s="944" t="str">
        <f>IFERROR(IFS(E150='BBDD R'!$F$2,'BBDD R'!$O$2,E150='BBDD R'!$F$3,'BBDD R'!$O$3,E150='BBDD R'!$F$4,'BBDD R'!$O$4,E150='BBDD R'!$F$5,'BBDD R'!$O$5,E150='BBDD R'!$F$6,'BBDD R'!$O$6,E150='BBDD R'!$F$7,'BBDD R'!$O$7),"")</f>
        <v/>
      </c>
      <c r="W150" s="946" t="str">
        <f>IFERROR(IFS(E150='BBDD R'!$F$2,'BBDD R'!$P$2,E150='BBDD R'!$F$3,'BBDD R'!$P$3,E150='BBDD R'!$F$4,'BBDD R'!$P$4,E150='BBDD R'!$F$5,'BBDD R'!$P$5,E150='BBDD R'!$F$6,'BBDD R'!$P$6,E150='BBDD R'!$F$7,'BBDD R'!$P$7),"")</f>
        <v/>
      </c>
      <c r="X150" s="944" t="str">
        <f>IFERROR(IFS(E150='BBDD R'!$F$2,'BBDD R'!$Q$2,E150='BBDD R'!$F$3,'BBDD R'!$Q$3,E150='BBDD R'!$F$4,'BBDD R'!$Q$4,E150='BBDD R'!$F$5,'BBDD R'!$Q$5,E150='BBDD R'!$F$6,'BBDD R'!$Q$6,E150='BBDD R'!$F$7,'BBDD R'!$Q$7),"")</f>
        <v/>
      </c>
      <c r="Y150" s="944" t="str">
        <f>IFERROR(IFS(E150='BBDD R'!$F$2,'BBDD R'!$R$2,E150='BBDD R'!$F$3,'BBDD R'!$R$3,E150='BBDD R'!$F$4,'BBDD R'!$R$4,E150='BBDD R'!$F$5,'BBDD R'!$R$5,E150='BBDD R'!$F$6,'BBDD R'!$R$6,E150='BBDD R'!$F$7,'BBDD R'!$R$7),"")</f>
        <v/>
      </c>
      <c r="Z150" s="944" t="str">
        <f t="array" ref="Z150">IFERROR(ifs(AND(M150="Gasolina",O150="Vehículo Liviano (Sedán, Compacto)"),1
,AND(M150="Gasolina",O150="Vehículo Liviano (SUV, Jeep, Station Wagon)"),2
,AND(M150="Gasolina",O150="Utilitario, Furgón"),3
,AND(M150="Gasolina",O150="Camioneta 4x2"),4
,AND(M150="Gasolina",O150="Camioneta 4x4"),5
,AND(M150="Gasolina",O150="Camión liviano (hasta 3.5 ton)"),6
,AND(M150="Gasolina",O150="Camión mediano"),7
,AND(M150="Gasolina",O150="Camión pesado"),8
,AND(M150="Gasolina",O150="Maquinaria"),9
,AND(M150="Gasolina",O150="Otro (especifique): "),10
,AND(M150="Diesel",O150="Vehículo Liviano (Sedán, Compacto)"),11
,AND(M150="Diesel",O150="Vehículo Liviano (SUV, Jeep, Station Wagon)"),12
,AND(M150="Diesel",O150="Utilitario, Furgón"),13
,AND(M150="Diesel",O150="Camioneta 4x2"),14
,AND(M150="Diesel",O150="Camioneta 4x4"),15
,AND(M150="Diesel",O150="Camión liviano (hasta 3.5 ton)"),16
,AND(M150="Diesel",O150="Camión mediano"),17
,AND(M150="Diesel",O150="Camión pesado"),18
,AND(M150="Diesel",O150="Maquinaria"),19
,AND(M150="Diesel",O150="Otro (especifique): "),20
,O150="Selecciona...",21),"")</f>
        <v/>
      </c>
      <c r="AA150" s="947" t="str">
        <f>IFERROR((ifs(Z150=1,Data!$D$100,Z150=2,Data!$D$101,Z150=3,Data!$D$102,Z150=4,Data!$D$103,Z150=5,Data!$D$104,Z150=6,Data!$D$105,Z150=7,Data!$D$106,Z150=8,Data!$D$107,Z150=9,Data!$D$108,Z150=10,Data!$D$109,Z150=11,Data!$D$110,Z150=12,Data!$D$111,Z150=13,Data!$D$112,Z150=14,Data!$D$113,Z150=15,Data!$D$114,Z150=16,Data!$D$115,Z150=17,Data!$D$116,Z150=18,Data!$D$117,Z150=19,Data!$D$118,Z150=20,Data!$D$119,Z150=21,Data!$D$120,Z150=0,Data!$D$121))*K150,"")</f>
        <v/>
      </c>
      <c r="AB150" s="947" t="str">
        <f>IFERROR((ifs(Z150=1,Data!$E$100,Z150=2,Data!$E$101,Z150=3,Data!$E$102,Z150=4,Data!$E$103,Z150=5,Data!$E$104,Z150=6,Data!$E$105,Z150=7,Data!$E$106,Z150=8,Data!$E$107,Z150=9,Data!$E$108,Z150=10,Data!$E$109,Z150=11,Data!$E$110,Z150=12,Data!$E$111,Z150=13,Data!$E$112,Z150=14,Data!$E$113,Z150=15,Data!$E$114,Z150=16,Data!$E$115,Z150=17,Data!$E$116,Z150=18,Data!$E$117,Z150=19,Data!$E$118,Z150=20,Data!$E$119,Z150=21,Data!$E$120,Z150=0,Data!$E$121))*K150/1000,"")</f>
        <v/>
      </c>
      <c r="AC150" s="948" t="str">
        <f>IFERROR((ifs(
Z150=1,Data!$G$100,
Z150=2,Data!$G$101,
Z150=3,Data!$G$102,
Z150=4,Data!$G$103,
Z150=5,Data!$G$104,
Z150=6,Data!$G$105,
Z150=7,Data!$G$106,
Z150=8,Data!$G$107,
Z150=9,Data!$G$108,
Z150=10,Data!G$109,
Z150=11,Data!G$110,
Z150=12,Data!G$111,
Z150=13,Data!$G$112,
Z150=14,Data!$G$113,
Z150=15,Data!$G$114,
Z150=16,Data!$G$115,
Z150=17,Data!$G$116,
Z150=18,Data!$G$117,
Z150=19,Data!$G$118,
Z150=20,Data!$G$119,
Z150=21,Data!$G$120,
Z150=0,Data!$G$121))
*K150/1000,"")</f>
        <v/>
      </c>
      <c r="AD150" s="949" t="str">
        <f>IFERROR((ifs(
Z150=1,Data!$H$100,
Z150=2,Data!$H$101,
Z150=3,Data!$H$102,
Z150=4,Data!$H$103,
Z150=5,Data!$H$104,
Z150=6,Data!$H$105,
Z150=7,Data!$H$106,
Z150=8,Data!$H$107,
Z150=9,Data!$H$108,
Z150=10,Data!H$109,
Z150=11,Data!H$110,
Z150=12,Data!H$111,
Z150=13,Data!$H$112,
Z150=14,Data!$H$113,
Z150=15,Data!$H$114,
Z150=16,Data!$H$115,
Z150=17,Data!$H$116,
Z150=18,Data!$H$117,
Z150=19,Data!$H$118,
Z150=20,Data!$H$119,
Z150=21,Data!$H$120,
Z150=0,Data!$H$121))*K150/1000,"")</f>
        <v/>
      </c>
      <c r="AE150" s="948" t="str">
        <f>IFERROR((ifs(
Z150=1,Data!$I$100,
Z150=2,Data!$I$101,
Z150=3,Data!$I$102,
Z150=4,Data!$I$103,
Z150=5,Data!$I$104,
Z150=6,Data!$I$105,
Z150=7,Data!$I$106,
Z150=8,Data!$I$107,
Z150=9,Data!$I$108,
Z150=10,Data!I$109,
Z150=11,Data!I$110,
Z150=12,Data!I$111,
Z150=13,Data!$I$112,
Z150=14,Data!$I$113,
Z150=15,Data!$I$114,
Z150=16,Data!$I$115,
Z150=17,Data!$I$116,
Z150=18,Data!$I$117,
Z150=19,Data!$I$118,
Z150=20,Data!$I$119,
Z150=21,Data!$I$120,
Z150=0,Data!$I$121)*K150/1000),"")</f>
        <v/>
      </c>
      <c r="AF150" s="947" t="str">
        <f>IFERROR((ifs(
Z150=1,Data!$J$100,
Z150=2,Data!$J$101,
Z150=3,Data!$J$102,
Z150=4,Data!$J$103,
Z150=5,Data!$J$104,
Z150=6,Data!$J$105,
Z150=7,Data!$J$106,
Z150=8,Data!$J$107,
Z150=9,Data!$J$108,
Z150=10,Data!J$109,
Z150=11,Data!J$110,
Z150=12,Data!J$111,
Z150=13,Data!J$112,
Z150=14,Data!$J$113,
Z150=15,Data!$J$114,
Z150=16,Data!$J$115,
Z150=17,Data!$J$116,
Z150=18,Data!$J$117,
Z150=19,Data!$J$118,
Z150=20,Data!$J$119,
Z150=21,Data!$J$120,
Z150=0,Data!$J$121)*K150),"")</f>
        <v/>
      </c>
      <c r="AG150" s="947" t="str">
        <f>IFERROR((ifs(
Z150=1,Data!$K$100,
Z150=2,Data!$K$101,
Z150=3,Data!$K$102,
Z150=4,Data!$K$103,
Z150=5,Data!$K$104,
Z150=6,Data!$K$105,
Z150=7,Data!$K$106,
Z150=8,Data!$K$107,
Z150=9,Data!$K$108,
Z150=10,Data!K$109,
Z150=11,Data!K$110,
Z150=12,Data!K$111,
Z150=13,Data!$K$112,
Z150=14,Data!$K$113,
Z150=15,Data!$K$114,
Z150=16,Data!$K$115,
Z150=17,Data!$K$116,
Z150=18,Data!$K$117,
Z150=19,Data!$K$118,
Z150=20,Data!$K$119,
Z150=21,Data!$K$120,
Z150=0,Data!$K$121)*K150),"")</f>
        <v/>
      </c>
      <c r="AH150" s="947" t="str">
        <f>IFERROR((ifs(
Z150=1,Data!$L$100,
Z150=2,Data!$L$101,
Z150=3,Data!$L$102,
Z150=4,Data!$L$103,
Z150=5,Data!$L$104,
Z150=6,Data!$L$105,
Z150=7,Data!$L$106,
Z150=8,Data!$L$107,
Z150=9,Data!$L$108,
Z150=10,Data!L$109,
Z150=11,Data!L$110,
Z150=12,Data!L$111,
Z150=13,Data!$L$112,
Z150=14,Data!$L$113,
Z150=15,Data!$L$114,
Z150=16,Data!$L$115,
Z150=17,Data!$L$116,
Z150=18,Data!$L$117,
Z150=19,Data!$L$118,
Z150=20,Data!$L$119,
Z150=21,Data!$L$120,
Z150=0,Data!$L$121)*K150),"")</f>
        <v/>
      </c>
      <c r="AI150" s="950" t="str">
        <f>'Registro Veh'!J162</f>
        <v/>
      </c>
      <c r="AJ150" s="950" t="str">
        <f>'Registro Veh'!M162</f>
        <v/>
      </c>
      <c r="AK150" s="951"/>
      <c r="AL150" s="951"/>
      <c r="AM150" s="951"/>
      <c r="AN150" s="951"/>
    </row>
    <row r="151">
      <c r="A151" s="941" t="str">
        <f>'Registro Veh'!B162</f>
        <v/>
      </c>
      <c r="B151" s="941" t="str">
        <f>Equipo!$F$2</f>
        <v>4.0</v>
      </c>
      <c r="C151" s="941" t="str">
        <f>Equipo!$E$14</f>
        <v/>
      </c>
      <c r="D151" s="941" t="str">
        <f>Equipo!$E$10</f>
        <v/>
      </c>
      <c r="E151" s="941" t="str">
        <f>'Registro Veh'!C162</f>
        <v/>
      </c>
      <c r="F151" s="941" t="str">
        <f>'Registro Veh'!D162</f>
        <v/>
      </c>
      <c r="G151" s="941" t="str">
        <f>'Registro Veh'!E162</f>
        <v/>
      </c>
      <c r="H151" s="941" t="str">
        <f>'Registro Veh'!F162</f>
        <v/>
      </c>
      <c r="I151" s="942" t="str">
        <f>'Registro Veh'!G162</f>
        <v/>
      </c>
      <c r="J151" s="942" t="str">
        <f>'Registro Veh'!I162</f>
        <v/>
      </c>
      <c r="K151" s="942" t="str">
        <f>'Registro Veh'!K162</f>
        <v/>
      </c>
      <c r="L151" s="942" t="str">
        <f>'Registro Veh'!L162</f>
        <v/>
      </c>
      <c r="M151" s="942" t="str">
        <f>'Registro Veh'!N162</f>
        <v/>
      </c>
      <c r="N151" s="943" t="str">
        <f>IFERROR(IFS(E151='BBDD R'!$F$2,'BBDD R'!$G$2,E151='BBDD R'!$F$3,'BBDD R'!$G$3,E151='BBDD R'!$F$4,'BBDD R'!$G$4,E151='BBDD R'!$F$5,'BBDD R'!$G$5,E151='BBDD R'!$F$6,'BBDD R'!$G$6,E151='BBDD R'!$F$7,'BBDD R'!$G$7),"")</f>
        <v/>
      </c>
      <c r="O151" s="943" t="str">
        <f>IFERROR(IFS(E151='BBDD R'!$F$2,'BBDD R'!$H$2,E151='BBDD R'!$F$3,'BBDD R'!$H$3,E151='BBDD R'!$F$4,'BBDD R'!$H$4,E151='BBDD R'!$F$5,'BBDD R'!$H$5,E151='BBDD R'!$F$6,'BBDD R'!$H$6,E151='BBDD R'!$F$7,'BBDD R'!$H$7),"")</f>
        <v/>
      </c>
      <c r="P151" s="944" t="str">
        <f>IFERROR(IFS(E151='BBDD R'!$F$2,'BBDD R'!$I$2,E151='BBDD R'!$F$3,'BBDD R'!$I$3,E151='BBDD R'!$F$4,'BBDD R'!$I$4,E151='BBDD R'!$F$5,'BBDD R'!$I$5,E151='BBDD R'!$F$6,'BBDD R'!$I$6,E151='BBDD R'!$F$7,'BBDD R'!$I$7),"")</f>
        <v/>
      </c>
      <c r="Q151" s="945" t="str">
        <f>IFERROR(IFS(E151='BBDD R'!$F$2,'BBDD R'!$J$2,E151='BBDD R'!$F$3,'BBDD R'!$J$3,E151='BBDD R'!$F$4,'BBDD R'!$J$4,E151='BBDD R'!$F$5,'BBDD R'!$J$5,E151='BBDD R'!$F$6,'BBDD R'!$J$6,E151='BBDD R'!$F$7,'BBDD R'!$J$7))</f>
        <v/>
      </c>
      <c r="R151" s="945" t="str">
        <f>IFERROR(IFS(E151='BBDD R'!$F$2,'BBDD R'!$K$2,E151='BBDD R'!$F$3,'BBDD R'!$K$3,E151='BBDD R'!$F$4,'BBDD R'!$K$4,E151='BBDD R'!$F$5,'BBDD R'!$K$5,E151='BBDD R'!$F$6,'BBDD R'!$K$6,E151='BBDD R'!$F$7,'BBDD R'!$K$7),"")</f>
        <v/>
      </c>
      <c r="S151" s="944" t="str">
        <f>IFERROR(IFS(E151='BBDD R'!$F$2,'BBDD R'!$L$2,E151='BBDD R'!$F$3,'BBDD R'!$L$3,E151='BBDD R'!$F$4,'BBDD R'!$L$4,E151='BBDD R'!$F$5,'BBDD R'!$L$5,E151='BBDD R'!$F$6,'BBDD R'!$L$6,E151='BBDD R'!$F$7,'BBDD R'!$L$7),"")</f>
        <v/>
      </c>
      <c r="T151" s="944" t="str">
        <f>IFERROR(IFS(E151='BBDD R'!$F$2,'BBDD R'!$M$2,E151='BBDD R'!$F$3,'BBDD R'!$M$3,E151='BBDD R'!$F$4,'BBDD R'!$M$4,E151='BBDD R'!$F$5,'BBDD R'!$M$5,E151='BBDD R'!$F$6,'BBDD R'!$M$6,E151='BBDD R'!$F$7,'BBDD R'!$M$7),"")</f>
        <v/>
      </c>
      <c r="U151" s="944" t="str">
        <f>IFERROR(IFS(E151='BBDD R'!$F$2,'BBDD R'!$N$2,E151='BBDD R'!$F$3,'BBDD R'!$N$3,E151='BBDD R'!$F$4,'BBDD R'!$N$4,E151='BBDD R'!$F$5,'BBDD R'!$N$5,E151='BBDD R'!$F$6,'BBDD R'!$N$6,E151='BBDD R'!$F$7,'BBDD R'!$N$7),"")</f>
        <v/>
      </c>
      <c r="V151" s="944" t="str">
        <f>IFERROR(IFS(E151='BBDD R'!$F$2,'BBDD R'!$O$2,E151='BBDD R'!$F$3,'BBDD R'!$O$3,E151='BBDD R'!$F$4,'BBDD R'!$O$4,E151='BBDD R'!$F$5,'BBDD R'!$O$5,E151='BBDD R'!$F$6,'BBDD R'!$O$6,E151='BBDD R'!$F$7,'BBDD R'!$O$7),"")</f>
        <v/>
      </c>
      <c r="W151" s="946" t="str">
        <f>IFERROR(IFS(E151='BBDD R'!$F$2,'BBDD R'!$P$2,E151='BBDD R'!$F$3,'BBDD R'!$P$3,E151='BBDD R'!$F$4,'BBDD R'!$P$4,E151='BBDD R'!$F$5,'BBDD R'!$P$5,E151='BBDD R'!$F$6,'BBDD R'!$P$6,E151='BBDD R'!$F$7,'BBDD R'!$P$7),"")</f>
        <v/>
      </c>
      <c r="X151" s="944" t="str">
        <f>IFERROR(IFS(E151='BBDD R'!$F$2,'BBDD R'!$Q$2,E151='BBDD R'!$F$3,'BBDD R'!$Q$3,E151='BBDD R'!$F$4,'BBDD R'!$Q$4,E151='BBDD R'!$F$5,'BBDD R'!$Q$5,E151='BBDD R'!$F$6,'BBDD R'!$Q$6,E151='BBDD R'!$F$7,'BBDD R'!$Q$7),"")</f>
        <v/>
      </c>
      <c r="Y151" s="944" t="str">
        <f>IFERROR(IFS(E151='BBDD R'!$F$2,'BBDD R'!$R$2,E151='BBDD R'!$F$3,'BBDD R'!$R$3,E151='BBDD R'!$F$4,'BBDD R'!$R$4,E151='BBDD R'!$F$5,'BBDD R'!$R$5,E151='BBDD R'!$F$6,'BBDD R'!$R$6,E151='BBDD R'!$F$7,'BBDD R'!$R$7),"")</f>
        <v/>
      </c>
      <c r="Z151" s="944" t="str">
        <f t="array" ref="Z151">IFERROR(ifs(AND(M151="Gasolina",O151="Vehículo Liviano (Sedán, Compacto)"),1
,AND(M151="Gasolina",O151="Vehículo Liviano (SUV, Jeep, Station Wagon)"),2
,AND(M151="Gasolina",O151="Utilitario, Furgón"),3
,AND(M151="Gasolina",O151="Camioneta 4x2"),4
,AND(M151="Gasolina",O151="Camioneta 4x4"),5
,AND(M151="Gasolina",O151="Camión liviano (hasta 3.5 ton)"),6
,AND(M151="Gasolina",O151="Camión mediano"),7
,AND(M151="Gasolina",O151="Camión pesado"),8
,AND(M151="Gasolina",O151="Maquinaria"),9
,AND(M151="Gasolina",O151="Otro (especifique): "),10
,AND(M151="Diesel",O151="Vehículo Liviano (Sedán, Compacto)"),11
,AND(M151="Diesel",O151="Vehículo Liviano (SUV, Jeep, Station Wagon)"),12
,AND(M151="Diesel",O151="Utilitario, Furgón"),13
,AND(M151="Diesel",O151="Camioneta 4x2"),14
,AND(M151="Diesel",O151="Camioneta 4x4"),15
,AND(M151="Diesel",O151="Camión liviano (hasta 3.5 ton)"),16
,AND(M151="Diesel",O151="Camión mediano"),17
,AND(M151="Diesel",O151="Camión pesado"),18
,AND(M151="Diesel",O151="Maquinaria"),19
,AND(M151="Diesel",O151="Otro (especifique): "),20
,O151="Selecciona...",21),"")</f>
        <v/>
      </c>
      <c r="AA151" s="947" t="str">
        <f>IFERROR((ifs(Z151=1,Data!$D$100,Z151=2,Data!$D$101,Z151=3,Data!$D$102,Z151=4,Data!$D$103,Z151=5,Data!$D$104,Z151=6,Data!$D$105,Z151=7,Data!$D$106,Z151=8,Data!$D$107,Z151=9,Data!$D$108,Z151=10,Data!$D$109,Z151=11,Data!$D$110,Z151=12,Data!$D$111,Z151=13,Data!$D$112,Z151=14,Data!$D$113,Z151=15,Data!$D$114,Z151=16,Data!$D$115,Z151=17,Data!$D$116,Z151=18,Data!$D$117,Z151=19,Data!$D$118,Z151=20,Data!$D$119,Z151=21,Data!$D$120,Z151=0,Data!$D$121))*K151,"")</f>
        <v/>
      </c>
      <c r="AB151" s="947" t="str">
        <f>IFERROR((ifs(Z151=1,Data!$E$100,Z151=2,Data!$E$101,Z151=3,Data!$E$102,Z151=4,Data!$E$103,Z151=5,Data!$E$104,Z151=6,Data!$E$105,Z151=7,Data!$E$106,Z151=8,Data!$E$107,Z151=9,Data!$E$108,Z151=10,Data!$E$109,Z151=11,Data!$E$110,Z151=12,Data!$E$111,Z151=13,Data!$E$112,Z151=14,Data!$E$113,Z151=15,Data!$E$114,Z151=16,Data!$E$115,Z151=17,Data!$E$116,Z151=18,Data!$E$117,Z151=19,Data!$E$118,Z151=20,Data!$E$119,Z151=21,Data!$E$120,Z151=0,Data!$E$121))*K151/1000,"")</f>
        <v/>
      </c>
      <c r="AC151" s="948" t="str">
        <f>IFERROR((ifs(
Z151=1,Data!$G$100,
Z151=2,Data!$G$101,
Z151=3,Data!$G$102,
Z151=4,Data!$G$103,
Z151=5,Data!$G$104,
Z151=6,Data!$G$105,
Z151=7,Data!$G$106,
Z151=8,Data!$G$107,
Z151=9,Data!$G$108,
Z151=10,Data!G$109,
Z151=11,Data!G$110,
Z151=12,Data!G$111,
Z151=13,Data!$G$112,
Z151=14,Data!$G$113,
Z151=15,Data!$G$114,
Z151=16,Data!$G$115,
Z151=17,Data!$G$116,
Z151=18,Data!$G$117,
Z151=19,Data!$G$118,
Z151=20,Data!$G$119,
Z151=21,Data!$G$120,
Z151=0,Data!$G$121))
*K151/1000,"")</f>
        <v/>
      </c>
      <c r="AD151" s="949" t="str">
        <f>IFERROR((ifs(
Z151=1,Data!$H$100,
Z151=2,Data!$H$101,
Z151=3,Data!$H$102,
Z151=4,Data!$H$103,
Z151=5,Data!$H$104,
Z151=6,Data!$H$105,
Z151=7,Data!$H$106,
Z151=8,Data!$H$107,
Z151=9,Data!$H$108,
Z151=10,Data!H$109,
Z151=11,Data!H$110,
Z151=12,Data!H$111,
Z151=13,Data!$H$112,
Z151=14,Data!$H$113,
Z151=15,Data!$H$114,
Z151=16,Data!$H$115,
Z151=17,Data!$H$116,
Z151=18,Data!$H$117,
Z151=19,Data!$H$118,
Z151=20,Data!$H$119,
Z151=21,Data!$H$120,
Z151=0,Data!$H$121))*K151/1000,"")</f>
        <v/>
      </c>
      <c r="AE151" s="948" t="str">
        <f>IFERROR((ifs(
Z151=1,Data!$I$100,
Z151=2,Data!$I$101,
Z151=3,Data!$I$102,
Z151=4,Data!$I$103,
Z151=5,Data!$I$104,
Z151=6,Data!$I$105,
Z151=7,Data!$I$106,
Z151=8,Data!$I$107,
Z151=9,Data!$I$108,
Z151=10,Data!I$109,
Z151=11,Data!I$110,
Z151=12,Data!I$111,
Z151=13,Data!$I$112,
Z151=14,Data!$I$113,
Z151=15,Data!$I$114,
Z151=16,Data!$I$115,
Z151=17,Data!$I$116,
Z151=18,Data!$I$117,
Z151=19,Data!$I$118,
Z151=20,Data!$I$119,
Z151=21,Data!$I$120,
Z151=0,Data!$I$121)*K151/1000),"")</f>
        <v/>
      </c>
      <c r="AF151" s="947" t="str">
        <f>IFERROR((ifs(
Z151=1,Data!$J$100,
Z151=2,Data!$J$101,
Z151=3,Data!$J$102,
Z151=4,Data!$J$103,
Z151=5,Data!$J$104,
Z151=6,Data!$J$105,
Z151=7,Data!$J$106,
Z151=8,Data!$J$107,
Z151=9,Data!$J$108,
Z151=10,Data!J$109,
Z151=11,Data!J$110,
Z151=12,Data!J$111,
Z151=13,Data!J$112,
Z151=14,Data!$J$113,
Z151=15,Data!$J$114,
Z151=16,Data!$J$115,
Z151=17,Data!$J$116,
Z151=18,Data!$J$117,
Z151=19,Data!$J$118,
Z151=20,Data!$J$119,
Z151=21,Data!$J$120,
Z151=0,Data!$J$121)*K151),"")</f>
        <v/>
      </c>
      <c r="AG151" s="947" t="str">
        <f>IFERROR((ifs(
Z151=1,Data!$K$100,
Z151=2,Data!$K$101,
Z151=3,Data!$K$102,
Z151=4,Data!$K$103,
Z151=5,Data!$K$104,
Z151=6,Data!$K$105,
Z151=7,Data!$K$106,
Z151=8,Data!$K$107,
Z151=9,Data!$K$108,
Z151=10,Data!K$109,
Z151=11,Data!K$110,
Z151=12,Data!K$111,
Z151=13,Data!$K$112,
Z151=14,Data!$K$113,
Z151=15,Data!$K$114,
Z151=16,Data!$K$115,
Z151=17,Data!$K$116,
Z151=18,Data!$K$117,
Z151=19,Data!$K$118,
Z151=20,Data!$K$119,
Z151=21,Data!$K$120,
Z151=0,Data!$K$121)*K151),"")</f>
        <v/>
      </c>
      <c r="AH151" s="947" t="str">
        <f>IFERROR((ifs(
Z151=1,Data!$L$100,
Z151=2,Data!$L$101,
Z151=3,Data!$L$102,
Z151=4,Data!$L$103,
Z151=5,Data!$L$104,
Z151=6,Data!$L$105,
Z151=7,Data!$L$106,
Z151=8,Data!$L$107,
Z151=9,Data!$L$108,
Z151=10,Data!L$109,
Z151=11,Data!L$110,
Z151=12,Data!L$111,
Z151=13,Data!$L$112,
Z151=14,Data!$L$113,
Z151=15,Data!$L$114,
Z151=16,Data!$L$115,
Z151=17,Data!$L$116,
Z151=18,Data!$L$117,
Z151=19,Data!$L$118,
Z151=20,Data!$L$119,
Z151=21,Data!$L$120,
Z151=0,Data!$L$121)*K151),"")</f>
        <v/>
      </c>
      <c r="AI151" s="950" t="str">
        <f>'Registro Veh'!J163</f>
        <v/>
      </c>
      <c r="AJ151" s="950" t="str">
        <f>'Registro Veh'!M163</f>
        <v/>
      </c>
      <c r="AK151" s="951"/>
      <c r="AL151" s="951"/>
      <c r="AM151" s="951"/>
      <c r="AN151" s="951"/>
    </row>
    <row r="152">
      <c r="A152" s="941" t="str">
        <f>'Registro Veh'!B163</f>
        <v/>
      </c>
      <c r="B152" s="941" t="str">
        <f>Equipo!$F$2</f>
        <v>4.0</v>
      </c>
      <c r="C152" s="941" t="str">
        <f>Equipo!$E$14</f>
        <v/>
      </c>
      <c r="D152" s="941" t="str">
        <f>Equipo!$E$10</f>
        <v/>
      </c>
      <c r="E152" s="941" t="str">
        <f>'Registro Veh'!C163</f>
        <v/>
      </c>
      <c r="F152" s="941" t="str">
        <f>'Registro Veh'!D163</f>
        <v/>
      </c>
      <c r="G152" s="941" t="str">
        <f>'Registro Veh'!E163</f>
        <v/>
      </c>
      <c r="H152" s="941" t="str">
        <f>'Registro Veh'!F163</f>
        <v/>
      </c>
      <c r="I152" s="942" t="str">
        <f>'Registro Veh'!G163</f>
        <v/>
      </c>
      <c r="J152" s="942" t="str">
        <f>'Registro Veh'!I163</f>
        <v/>
      </c>
      <c r="K152" s="942" t="str">
        <f>'Registro Veh'!K163</f>
        <v/>
      </c>
      <c r="L152" s="942" t="str">
        <f>'Registro Veh'!L163</f>
        <v/>
      </c>
      <c r="M152" s="942" t="str">
        <f>'Registro Veh'!N163</f>
        <v/>
      </c>
      <c r="N152" s="943" t="str">
        <f>IFERROR(IFS(E152='BBDD R'!$F$2,'BBDD R'!$G$2,E152='BBDD R'!$F$3,'BBDD R'!$G$3,E152='BBDD R'!$F$4,'BBDD R'!$G$4,E152='BBDD R'!$F$5,'BBDD R'!$G$5,E152='BBDD R'!$F$6,'BBDD R'!$G$6,E152='BBDD R'!$F$7,'BBDD R'!$G$7),"")</f>
        <v/>
      </c>
      <c r="O152" s="943" t="str">
        <f>IFERROR(IFS(E152='BBDD R'!$F$2,'BBDD R'!$H$2,E152='BBDD R'!$F$3,'BBDD R'!$H$3,E152='BBDD R'!$F$4,'BBDD R'!$H$4,E152='BBDD R'!$F$5,'BBDD R'!$H$5,E152='BBDD R'!$F$6,'BBDD R'!$H$6,E152='BBDD R'!$F$7,'BBDD R'!$H$7),"")</f>
        <v/>
      </c>
      <c r="P152" s="944" t="str">
        <f>IFERROR(IFS(E152='BBDD R'!$F$2,'BBDD R'!$I$2,E152='BBDD R'!$F$3,'BBDD R'!$I$3,E152='BBDD R'!$F$4,'BBDD R'!$I$4,E152='BBDD R'!$F$5,'BBDD R'!$I$5,E152='BBDD R'!$F$6,'BBDD R'!$I$6,E152='BBDD R'!$F$7,'BBDD R'!$I$7),"")</f>
        <v/>
      </c>
      <c r="Q152" s="945" t="str">
        <f>IFERROR(IFS(E152='BBDD R'!$F$2,'BBDD R'!$J$2,E152='BBDD R'!$F$3,'BBDD R'!$J$3,E152='BBDD R'!$F$4,'BBDD R'!$J$4,E152='BBDD R'!$F$5,'BBDD R'!$J$5,E152='BBDD R'!$F$6,'BBDD R'!$J$6,E152='BBDD R'!$F$7,'BBDD R'!$J$7))</f>
        <v/>
      </c>
      <c r="R152" s="945" t="str">
        <f>IFERROR(IFS(E152='BBDD R'!$F$2,'BBDD R'!$K$2,E152='BBDD R'!$F$3,'BBDD R'!$K$3,E152='BBDD R'!$F$4,'BBDD R'!$K$4,E152='BBDD R'!$F$5,'BBDD R'!$K$5,E152='BBDD R'!$F$6,'BBDD R'!$K$6,E152='BBDD R'!$F$7,'BBDD R'!$K$7),"")</f>
        <v/>
      </c>
      <c r="S152" s="944" t="str">
        <f>IFERROR(IFS(E152='BBDD R'!$F$2,'BBDD R'!$L$2,E152='BBDD R'!$F$3,'BBDD R'!$L$3,E152='BBDD R'!$F$4,'BBDD R'!$L$4,E152='BBDD R'!$F$5,'BBDD R'!$L$5,E152='BBDD R'!$F$6,'BBDD R'!$L$6,E152='BBDD R'!$F$7,'BBDD R'!$L$7),"")</f>
        <v/>
      </c>
      <c r="T152" s="944" t="str">
        <f>IFERROR(IFS(E152='BBDD R'!$F$2,'BBDD R'!$M$2,E152='BBDD R'!$F$3,'BBDD R'!$M$3,E152='BBDD R'!$F$4,'BBDD R'!$M$4,E152='BBDD R'!$F$5,'BBDD R'!$M$5,E152='BBDD R'!$F$6,'BBDD R'!$M$6,E152='BBDD R'!$F$7,'BBDD R'!$M$7),"")</f>
        <v/>
      </c>
      <c r="U152" s="944" t="str">
        <f>IFERROR(IFS(E152='BBDD R'!$F$2,'BBDD R'!$N$2,E152='BBDD R'!$F$3,'BBDD R'!$N$3,E152='BBDD R'!$F$4,'BBDD R'!$N$4,E152='BBDD R'!$F$5,'BBDD R'!$N$5,E152='BBDD R'!$F$6,'BBDD R'!$N$6,E152='BBDD R'!$F$7,'BBDD R'!$N$7),"")</f>
        <v/>
      </c>
      <c r="V152" s="944" t="str">
        <f>IFERROR(IFS(E152='BBDD R'!$F$2,'BBDD R'!$O$2,E152='BBDD R'!$F$3,'BBDD R'!$O$3,E152='BBDD R'!$F$4,'BBDD R'!$O$4,E152='BBDD R'!$F$5,'BBDD R'!$O$5,E152='BBDD R'!$F$6,'BBDD R'!$O$6,E152='BBDD R'!$F$7,'BBDD R'!$O$7),"")</f>
        <v/>
      </c>
      <c r="W152" s="946" t="str">
        <f>IFERROR(IFS(E152='BBDD R'!$F$2,'BBDD R'!$P$2,E152='BBDD R'!$F$3,'BBDD R'!$P$3,E152='BBDD R'!$F$4,'BBDD R'!$P$4,E152='BBDD R'!$F$5,'BBDD R'!$P$5,E152='BBDD R'!$F$6,'BBDD R'!$P$6,E152='BBDD R'!$F$7,'BBDD R'!$P$7),"")</f>
        <v/>
      </c>
      <c r="X152" s="944" t="str">
        <f>IFERROR(IFS(E152='BBDD R'!$F$2,'BBDD R'!$Q$2,E152='BBDD R'!$F$3,'BBDD R'!$Q$3,E152='BBDD R'!$F$4,'BBDD R'!$Q$4,E152='BBDD R'!$F$5,'BBDD R'!$Q$5,E152='BBDD R'!$F$6,'BBDD R'!$Q$6,E152='BBDD R'!$F$7,'BBDD R'!$Q$7),"")</f>
        <v/>
      </c>
      <c r="Y152" s="944" t="str">
        <f>IFERROR(IFS(E152='BBDD R'!$F$2,'BBDD R'!$R$2,E152='BBDD R'!$F$3,'BBDD R'!$R$3,E152='BBDD R'!$F$4,'BBDD R'!$R$4,E152='BBDD R'!$F$5,'BBDD R'!$R$5,E152='BBDD R'!$F$6,'BBDD R'!$R$6,E152='BBDD R'!$F$7,'BBDD R'!$R$7),"")</f>
        <v/>
      </c>
      <c r="Z152" s="944" t="str">
        <f t="array" ref="Z152">IFERROR(ifs(AND(M152="Gasolina",O152="Vehículo Liviano (Sedán, Compacto)"),1
,AND(M152="Gasolina",O152="Vehículo Liviano (SUV, Jeep, Station Wagon)"),2
,AND(M152="Gasolina",O152="Utilitario, Furgón"),3
,AND(M152="Gasolina",O152="Camioneta 4x2"),4
,AND(M152="Gasolina",O152="Camioneta 4x4"),5
,AND(M152="Gasolina",O152="Camión liviano (hasta 3.5 ton)"),6
,AND(M152="Gasolina",O152="Camión mediano"),7
,AND(M152="Gasolina",O152="Camión pesado"),8
,AND(M152="Gasolina",O152="Maquinaria"),9
,AND(M152="Gasolina",O152="Otro (especifique): "),10
,AND(M152="Diesel",O152="Vehículo Liviano (Sedán, Compacto)"),11
,AND(M152="Diesel",O152="Vehículo Liviano (SUV, Jeep, Station Wagon)"),12
,AND(M152="Diesel",O152="Utilitario, Furgón"),13
,AND(M152="Diesel",O152="Camioneta 4x2"),14
,AND(M152="Diesel",O152="Camioneta 4x4"),15
,AND(M152="Diesel",O152="Camión liviano (hasta 3.5 ton)"),16
,AND(M152="Diesel",O152="Camión mediano"),17
,AND(M152="Diesel",O152="Camión pesado"),18
,AND(M152="Diesel",O152="Maquinaria"),19
,AND(M152="Diesel",O152="Otro (especifique): "),20
,O152="Selecciona...",21),"")</f>
        <v/>
      </c>
      <c r="AA152" s="947" t="str">
        <f>IFERROR((ifs(Z152=1,Data!$D$100,Z152=2,Data!$D$101,Z152=3,Data!$D$102,Z152=4,Data!$D$103,Z152=5,Data!$D$104,Z152=6,Data!$D$105,Z152=7,Data!$D$106,Z152=8,Data!$D$107,Z152=9,Data!$D$108,Z152=10,Data!$D$109,Z152=11,Data!$D$110,Z152=12,Data!$D$111,Z152=13,Data!$D$112,Z152=14,Data!$D$113,Z152=15,Data!$D$114,Z152=16,Data!$D$115,Z152=17,Data!$D$116,Z152=18,Data!$D$117,Z152=19,Data!$D$118,Z152=20,Data!$D$119,Z152=21,Data!$D$120,Z152=0,Data!$D$121))*K152,"")</f>
        <v/>
      </c>
      <c r="AB152" s="947" t="str">
        <f>IFERROR((ifs(Z152=1,Data!$E$100,Z152=2,Data!$E$101,Z152=3,Data!$E$102,Z152=4,Data!$E$103,Z152=5,Data!$E$104,Z152=6,Data!$E$105,Z152=7,Data!$E$106,Z152=8,Data!$E$107,Z152=9,Data!$E$108,Z152=10,Data!$E$109,Z152=11,Data!$E$110,Z152=12,Data!$E$111,Z152=13,Data!$E$112,Z152=14,Data!$E$113,Z152=15,Data!$E$114,Z152=16,Data!$E$115,Z152=17,Data!$E$116,Z152=18,Data!$E$117,Z152=19,Data!$E$118,Z152=20,Data!$E$119,Z152=21,Data!$E$120,Z152=0,Data!$E$121))*K152/1000,"")</f>
        <v/>
      </c>
      <c r="AC152" s="948" t="str">
        <f>IFERROR((ifs(
Z152=1,Data!$G$100,
Z152=2,Data!$G$101,
Z152=3,Data!$G$102,
Z152=4,Data!$G$103,
Z152=5,Data!$G$104,
Z152=6,Data!$G$105,
Z152=7,Data!$G$106,
Z152=8,Data!$G$107,
Z152=9,Data!$G$108,
Z152=10,Data!G$109,
Z152=11,Data!G$110,
Z152=12,Data!G$111,
Z152=13,Data!$G$112,
Z152=14,Data!$G$113,
Z152=15,Data!$G$114,
Z152=16,Data!$G$115,
Z152=17,Data!$G$116,
Z152=18,Data!$G$117,
Z152=19,Data!$G$118,
Z152=20,Data!$G$119,
Z152=21,Data!$G$120,
Z152=0,Data!$G$121))
*K152/1000,"")</f>
        <v/>
      </c>
      <c r="AD152" s="949" t="str">
        <f>IFERROR((ifs(
Z152=1,Data!$H$100,
Z152=2,Data!$H$101,
Z152=3,Data!$H$102,
Z152=4,Data!$H$103,
Z152=5,Data!$H$104,
Z152=6,Data!$H$105,
Z152=7,Data!$H$106,
Z152=8,Data!$H$107,
Z152=9,Data!$H$108,
Z152=10,Data!H$109,
Z152=11,Data!H$110,
Z152=12,Data!H$111,
Z152=13,Data!$H$112,
Z152=14,Data!$H$113,
Z152=15,Data!$H$114,
Z152=16,Data!$H$115,
Z152=17,Data!$H$116,
Z152=18,Data!$H$117,
Z152=19,Data!$H$118,
Z152=20,Data!$H$119,
Z152=21,Data!$H$120,
Z152=0,Data!$H$121))*K152/1000,"")</f>
        <v/>
      </c>
      <c r="AE152" s="948" t="str">
        <f>IFERROR((ifs(
Z152=1,Data!$I$100,
Z152=2,Data!$I$101,
Z152=3,Data!$I$102,
Z152=4,Data!$I$103,
Z152=5,Data!$I$104,
Z152=6,Data!$I$105,
Z152=7,Data!$I$106,
Z152=8,Data!$I$107,
Z152=9,Data!$I$108,
Z152=10,Data!I$109,
Z152=11,Data!I$110,
Z152=12,Data!I$111,
Z152=13,Data!$I$112,
Z152=14,Data!$I$113,
Z152=15,Data!$I$114,
Z152=16,Data!$I$115,
Z152=17,Data!$I$116,
Z152=18,Data!$I$117,
Z152=19,Data!$I$118,
Z152=20,Data!$I$119,
Z152=21,Data!$I$120,
Z152=0,Data!$I$121)*K152/1000),"")</f>
        <v/>
      </c>
      <c r="AF152" s="947" t="str">
        <f>IFERROR((ifs(
Z152=1,Data!$J$100,
Z152=2,Data!$J$101,
Z152=3,Data!$J$102,
Z152=4,Data!$J$103,
Z152=5,Data!$J$104,
Z152=6,Data!$J$105,
Z152=7,Data!$J$106,
Z152=8,Data!$J$107,
Z152=9,Data!$J$108,
Z152=10,Data!J$109,
Z152=11,Data!J$110,
Z152=12,Data!J$111,
Z152=13,Data!J$112,
Z152=14,Data!$J$113,
Z152=15,Data!$J$114,
Z152=16,Data!$J$115,
Z152=17,Data!$J$116,
Z152=18,Data!$J$117,
Z152=19,Data!$J$118,
Z152=20,Data!$J$119,
Z152=21,Data!$J$120,
Z152=0,Data!$J$121)*K152),"")</f>
        <v/>
      </c>
      <c r="AG152" s="947" t="str">
        <f>IFERROR((ifs(
Z152=1,Data!$K$100,
Z152=2,Data!$K$101,
Z152=3,Data!$K$102,
Z152=4,Data!$K$103,
Z152=5,Data!$K$104,
Z152=6,Data!$K$105,
Z152=7,Data!$K$106,
Z152=8,Data!$K$107,
Z152=9,Data!$K$108,
Z152=10,Data!K$109,
Z152=11,Data!K$110,
Z152=12,Data!K$111,
Z152=13,Data!$K$112,
Z152=14,Data!$K$113,
Z152=15,Data!$K$114,
Z152=16,Data!$K$115,
Z152=17,Data!$K$116,
Z152=18,Data!$K$117,
Z152=19,Data!$K$118,
Z152=20,Data!$K$119,
Z152=21,Data!$K$120,
Z152=0,Data!$K$121)*K152),"")</f>
        <v/>
      </c>
      <c r="AH152" s="947" t="str">
        <f>IFERROR((ifs(
Z152=1,Data!$L$100,
Z152=2,Data!$L$101,
Z152=3,Data!$L$102,
Z152=4,Data!$L$103,
Z152=5,Data!$L$104,
Z152=6,Data!$L$105,
Z152=7,Data!$L$106,
Z152=8,Data!$L$107,
Z152=9,Data!$L$108,
Z152=10,Data!L$109,
Z152=11,Data!L$110,
Z152=12,Data!L$111,
Z152=13,Data!$L$112,
Z152=14,Data!$L$113,
Z152=15,Data!$L$114,
Z152=16,Data!$L$115,
Z152=17,Data!$L$116,
Z152=18,Data!$L$117,
Z152=19,Data!$L$118,
Z152=20,Data!$L$119,
Z152=21,Data!$L$120,
Z152=0,Data!$L$121)*K152),"")</f>
        <v/>
      </c>
      <c r="AI152" s="950" t="str">
        <f>'Registro Veh'!J164</f>
        <v/>
      </c>
      <c r="AJ152" s="950" t="str">
        <f>'Registro Veh'!M164</f>
        <v/>
      </c>
      <c r="AK152" s="951"/>
      <c r="AL152" s="951"/>
      <c r="AM152" s="951"/>
      <c r="AN152" s="951"/>
    </row>
    <row r="153">
      <c r="A153" s="941" t="str">
        <f>'Registro Veh'!B164</f>
        <v/>
      </c>
      <c r="B153" s="941" t="str">
        <f>Equipo!$F$2</f>
        <v>4.0</v>
      </c>
      <c r="C153" s="941" t="str">
        <f>Equipo!$E$14</f>
        <v/>
      </c>
      <c r="D153" s="941" t="str">
        <f>Equipo!$E$10</f>
        <v/>
      </c>
      <c r="E153" s="941" t="str">
        <f>'Registro Veh'!C164</f>
        <v/>
      </c>
      <c r="F153" s="941" t="str">
        <f>'Registro Veh'!D164</f>
        <v/>
      </c>
      <c r="G153" s="941" t="str">
        <f>'Registro Veh'!E164</f>
        <v/>
      </c>
      <c r="H153" s="941" t="str">
        <f>'Registro Veh'!F164</f>
        <v/>
      </c>
      <c r="I153" s="942" t="str">
        <f>'Registro Veh'!G164</f>
        <v/>
      </c>
      <c r="J153" s="942" t="str">
        <f>'Registro Veh'!I164</f>
        <v/>
      </c>
      <c r="K153" s="942" t="str">
        <f>'Registro Veh'!K164</f>
        <v/>
      </c>
      <c r="L153" s="942" t="str">
        <f>'Registro Veh'!L164</f>
        <v/>
      </c>
      <c r="M153" s="942" t="str">
        <f>'Registro Veh'!N164</f>
        <v/>
      </c>
      <c r="N153" s="943" t="str">
        <f>IFERROR(IFS(E153='BBDD R'!$F$2,'BBDD R'!$G$2,E153='BBDD R'!$F$3,'BBDD R'!$G$3,E153='BBDD R'!$F$4,'BBDD R'!$G$4,E153='BBDD R'!$F$5,'BBDD R'!$G$5,E153='BBDD R'!$F$6,'BBDD R'!$G$6,E153='BBDD R'!$F$7,'BBDD R'!$G$7),"")</f>
        <v/>
      </c>
      <c r="O153" s="943" t="str">
        <f>IFERROR(IFS(E153='BBDD R'!$F$2,'BBDD R'!$H$2,E153='BBDD R'!$F$3,'BBDD R'!$H$3,E153='BBDD R'!$F$4,'BBDD R'!$H$4,E153='BBDD R'!$F$5,'BBDD R'!$H$5,E153='BBDD R'!$F$6,'BBDD R'!$H$6,E153='BBDD R'!$F$7,'BBDD R'!$H$7),"")</f>
        <v/>
      </c>
      <c r="P153" s="944" t="str">
        <f>IFERROR(IFS(E153='BBDD R'!$F$2,'BBDD R'!$I$2,E153='BBDD R'!$F$3,'BBDD R'!$I$3,E153='BBDD R'!$F$4,'BBDD R'!$I$4,E153='BBDD R'!$F$5,'BBDD R'!$I$5,E153='BBDD R'!$F$6,'BBDD R'!$I$6,E153='BBDD R'!$F$7,'BBDD R'!$I$7),"")</f>
        <v/>
      </c>
      <c r="Q153" s="945" t="str">
        <f>IFERROR(IFS(E153='BBDD R'!$F$2,'BBDD R'!$J$2,E153='BBDD R'!$F$3,'BBDD R'!$J$3,E153='BBDD R'!$F$4,'BBDD R'!$J$4,E153='BBDD R'!$F$5,'BBDD R'!$J$5,E153='BBDD R'!$F$6,'BBDD R'!$J$6,E153='BBDD R'!$F$7,'BBDD R'!$J$7))</f>
        <v/>
      </c>
      <c r="R153" s="945" t="str">
        <f>IFERROR(IFS(E153='BBDD R'!$F$2,'BBDD R'!$K$2,E153='BBDD R'!$F$3,'BBDD R'!$K$3,E153='BBDD R'!$F$4,'BBDD R'!$K$4,E153='BBDD R'!$F$5,'BBDD R'!$K$5,E153='BBDD R'!$F$6,'BBDD R'!$K$6,E153='BBDD R'!$F$7,'BBDD R'!$K$7),"")</f>
        <v/>
      </c>
      <c r="S153" s="944" t="str">
        <f>IFERROR(IFS(E153='BBDD R'!$F$2,'BBDD R'!$L$2,E153='BBDD R'!$F$3,'BBDD R'!$L$3,E153='BBDD R'!$F$4,'BBDD R'!$L$4,E153='BBDD R'!$F$5,'BBDD R'!$L$5,E153='BBDD R'!$F$6,'BBDD R'!$L$6,E153='BBDD R'!$F$7,'BBDD R'!$L$7),"")</f>
        <v/>
      </c>
      <c r="T153" s="944" t="str">
        <f>IFERROR(IFS(E153='BBDD R'!$F$2,'BBDD R'!$M$2,E153='BBDD R'!$F$3,'BBDD R'!$M$3,E153='BBDD R'!$F$4,'BBDD R'!$M$4,E153='BBDD R'!$F$5,'BBDD R'!$M$5,E153='BBDD R'!$F$6,'BBDD R'!$M$6,E153='BBDD R'!$F$7,'BBDD R'!$M$7),"")</f>
        <v/>
      </c>
      <c r="U153" s="944" t="str">
        <f>IFERROR(IFS(E153='BBDD R'!$F$2,'BBDD R'!$N$2,E153='BBDD R'!$F$3,'BBDD R'!$N$3,E153='BBDD R'!$F$4,'BBDD R'!$N$4,E153='BBDD R'!$F$5,'BBDD R'!$N$5,E153='BBDD R'!$F$6,'BBDD R'!$N$6,E153='BBDD R'!$F$7,'BBDD R'!$N$7),"")</f>
        <v/>
      </c>
      <c r="V153" s="944" t="str">
        <f>IFERROR(IFS(E153='BBDD R'!$F$2,'BBDD R'!$O$2,E153='BBDD R'!$F$3,'BBDD R'!$O$3,E153='BBDD R'!$F$4,'BBDD R'!$O$4,E153='BBDD R'!$F$5,'BBDD R'!$O$5,E153='BBDD R'!$F$6,'BBDD R'!$O$6,E153='BBDD R'!$F$7,'BBDD R'!$O$7),"")</f>
        <v/>
      </c>
      <c r="W153" s="946" t="str">
        <f>IFERROR(IFS(E153='BBDD R'!$F$2,'BBDD R'!$P$2,E153='BBDD R'!$F$3,'BBDD R'!$P$3,E153='BBDD R'!$F$4,'BBDD R'!$P$4,E153='BBDD R'!$F$5,'BBDD R'!$P$5,E153='BBDD R'!$F$6,'BBDD R'!$P$6,E153='BBDD R'!$F$7,'BBDD R'!$P$7),"")</f>
        <v/>
      </c>
      <c r="X153" s="944" t="str">
        <f>IFERROR(IFS(E153='BBDD R'!$F$2,'BBDD R'!$Q$2,E153='BBDD R'!$F$3,'BBDD R'!$Q$3,E153='BBDD R'!$F$4,'BBDD R'!$Q$4,E153='BBDD R'!$F$5,'BBDD R'!$Q$5,E153='BBDD R'!$F$6,'BBDD R'!$Q$6,E153='BBDD R'!$F$7,'BBDD R'!$Q$7),"")</f>
        <v/>
      </c>
      <c r="Y153" s="944" t="str">
        <f>IFERROR(IFS(E153='BBDD R'!$F$2,'BBDD R'!$R$2,E153='BBDD R'!$F$3,'BBDD R'!$R$3,E153='BBDD R'!$F$4,'BBDD R'!$R$4,E153='BBDD R'!$F$5,'BBDD R'!$R$5,E153='BBDD R'!$F$6,'BBDD R'!$R$6,E153='BBDD R'!$F$7,'BBDD R'!$R$7),"")</f>
        <v/>
      </c>
      <c r="Z153" s="944" t="str">
        <f t="array" ref="Z153">IFERROR(ifs(AND(M153="Gasolina",O153="Vehículo Liviano (Sedán, Compacto)"),1
,AND(M153="Gasolina",O153="Vehículo Liviano (SUV, Jeep, Station Wagon)"),2
,AND(M153="Gasolina",O153="Utilitario, Furgón"),3
,AND(M153="Gasolina",O153="Camioneta 4x2"),4
,AND(M153="Gasolina",O153="Camioneta 4x4"),5
,AND(M153="Gasolina",O153="Camión liviano (hasta 3.5 ton)"),6
,AND(M153="Gasolina",O153="Camión mediano"),7
,AND(M153="Gasolina",O153="Camión pesado"),8
,AND(M153="Gasolina",O153="Maquinaria"),9
,AND(M153="Gasolina",O153="Otro (especifique): "),10
,AND(M153="Diesel",O153="Vehículo Liviano (Sedán, Compacto)"),11
,AND(M153="Diesel",O153="Vehículo Liviano (SUV, Jeep, Station Wagon)"),12
,AND(M153="Diesel",O153="Utilitario, Furgón"),13
,AND(M153="Diesel",O153="Camioneta 4x2"),14
,AND(M153="Diesel",O153="Camioneta 4x4"),15
,AND(M153="Diesel",O153="Camión liviano (hasta 3.5 ton)"),16
,AND(M153="Diesel",O153="Camión mediano"),17
,AND(M153="Diesel",O153="Camión pesado"),18
,AND(M153="Diesel",O153="Maquinaria"),19
,AND(M153="Diesel",O153="Otro (especifique): "),20
,O153="Selecciona...",21),"")</f>
        <v/>
      </c>
      <c r="AA153" s="947" t="str">
        <f>IFERROR((ifs(Z153=1,Data!$D$100,Z153=2,Data!$D$101,Z153=3,Data!$D$102,Z153=4,Data!$D$103,Z153=5,Data!$D$104,Z153=6,Data!$D$105,Z153=7,Data!$D$106,Z153=8,Data!$D$107,Z153=9,Data!$D$108,Z153=10,Data!$D$109,Z153=11,Data!$D$110,Z153=12,Data!$D$111,Z153=13,Data!$D$112,Z153=14,Data!$D$113,Z153=15,Data!$D$114,Z153=16,Data!$D$115,Z153=17,Data!$D$116,Z153=18,Data!$D$117,Z153=19,Data!$D$118,Z153=20,Data!$D$119,Z153=21,Data!$D$120,Z153=0,Data!$D$121))*K153,"")</f>
        <v/>
      </c>
      <c r="AB153" s="947" t="str">
        <f>IFERROR((ifs(Z153=1,Data!$E$100,Z153=2,Data!$E$101,Z153=3,Data!$E$102,Z153=4,Data!$E$103,Z153=5,Data!$E$104,Z153=6,Data!$E$105,Z153=7,Data!$E$106,Z153=8,Data!$E$107,Z153=9,Data!$E$108,Z153=10,Data!$E$109,Z153=11,Data!$E$110,Z153=12,Data!$E$111,Z153=13,Data!$E$112,Z153=14,Data!$E$113,Z153=15,Data!$E$114,Z153=16,Data!$E$115,Z153=17,Data!$E$116,Z153=18,Data!$E$117,Z153=19,Data!$E$118,Z153=20,Data!$E$119,Z153=21,Data!$E$120,Z153=0,Data!$E$121))*K153/1000,"")</f>
        <v/>
      </c>
      <c r="AC153" s="948" t="str">
        <f>IFERROR((ifs(
Z153=1,Data!$G$100,
Z153=2,Data!$G$101,
Z153=3,Data!$G$102,
Z153=4,Data!$G$103,
Z153=5,Data!$G$104,
Z153=6,Data!$G$105,
Z153=7,Data!$G$106,
Z153=8,Data!$G$107,
Z153=9,Data!$G$108,
Z153=10,Data!G$109,
Z153=11,Data!G$110,
Z153=12,Data!G$111,
Z153=13,Data!$G$112,
Z153=14,Data!$G$113,
Z153=15,Data!$G$114,
Z153=16,Data!$G$115,
Z153=17,Data!$G$116,
Z153=18,Data!$G$117,
Z153=19,Data!$G$118,
Z153=20,Data!$G$119,
Z153=21,Data!$G$120,
Z153=0,Data!$G$121))
*K153/1000,"")</f>
        <v/>
      </c>
      <c r="AD153" s="949" t="str">
        <f>IFERROR((ifs(
Z153=1,Data!$H$100,
Z153=2,Data!$H$101,
Z153=3,Data!$H$102,
Z153=4,Data!$H$103,
Z153=5,Data!$H$104,
Z153=6,Data!$H$105,
Z153=7,Data!$H$106,
Z153=8,Data!$H$107,
Z153=9,Data!$H$108,
Z153=10,Data!H$109,
Z153=11,Data!H$110,
Z153=12,Data!H$111,
Z153=13,Data!$H$112,
Z153=14,Data!$H$113,
Z153=15,Data!$H$114,
Z153=16,Data!$H$115,
Z153=17,Data!$H$116,
Z153=18,Data!$H$117,
Z153=19,Data!$H$118,
Z153=20,Data!$H$119,
Z153=21,Data!$H$120,
Z153=0,Data!$H$121))*K153/1000,"")</f>
        <v/>
      </c>
      <c r="AE153" s="948" t="str">
        <f>IFERROR((ifs(
Z153=1,Data!$I$100,
Z153=2,Data!$I$101,
Z153=3,Data!$I$102,
Z153=4,Data!$I$103,
Z153=5,Data!$I$104,
Z153=6,Data!$I$105,
Z153=7,Data!$I$106,
Z153=8,Data!$I$107,
Z153=9,Data!$I$108,
Z153=10,Data!I$109,
Z153=11,Data!I$110,
Z153=12,Data!I$111,
Z153=13,Data!$I$112,
Z153=14,Data!$I$113,
Z153=15,Data!$I$114,
Z153=16,Data!$I$115,
Z153=17,Data!$I$116,
Z153=18,Data!$I$117,
Z153=19,Data!$I$118,
Z153=20,Data!$I$119,
Z153=21,Data!$I$120,
Z153=0,Data!$I$121)*K153/1000),"")</f>
        <v/>
      </c>
      <c r="AF153" s="947" t="str">
        <f>IFERROR((ifs(
Z153=1,Data!$J$100,
Z153=2,Data!$J$101,
Z153=3,Data!$J$102,
Z153=4,Data!$J$103,
Z153=5,Data!$J$104,
Z153=6,Data!$J$105,
Z153=7,Data!$J$106,
Z153=8,Data!$J$107,
Z153=9,Data!$J$108,
Z153=10,Data!J$109,
Z153=11,Data!J$110,
Z153=12,Data!J$111,
Z153=13,Data!J$112,
Z153=14,Data!$J$113,
Z153=15,Data!$J$114,
Z153=16,Data!$J$115,
Z153=17,Data!$J$116,
Z153=18,Data!$J$117,
Z153=19,Data!$J$118,
Z153=20,Data!$J$119,
Z153=21,Data!$J$120,
Z153=0,Data!$J$121)*K153),"")</f>
        <v/>
      </c>
      <c r="AG153" s="947" t="str">
        <f>IFERROR((ifs(
Z153=1,Data!$K$100,
Z153=2,Data!$K$101,
Z153=3,Data!$K$102,
Z153=4,Data!$K$103,
Z153=5,Data!$K$104,
Z153=6,Data!$K$105,
Z153=7,Data!$K$106,
Z153=8,Data!$K$107,
Z153=9,Data!$K$108,
Z153=10,Data!K$109,
Z153=11,Data!K$110,
Z153=12,Data!K$111,
Z153=13,Data!$K$112,
Z153=14,Data!$K$113,
Z153=15,Data!$K$114,
Z153=16,Data!$K$115,
Z153=17,Data!$K$116,
Z153=18,Data!$K$117,
Z153=19,Data!$K$118,
Z153=20,Data!$K$119,
Z153=21,Data!$K$120,
Z153=0,Data!$K$121)*K153),"")</f>
        <v/>
      </c>
      <c r="AH153" s="947" t="str">
        <f>IFERROR((ifs(
Z153=1,Data!$L$100,
Z153=2,Data!$L$101,
Z153=3,Data!$L$102,
Z153=4,Data!$L$103,
Z153=5,Data!$L$104,
Z153=6,Data!$L$105,
Z153=7,Data!$L$106,
Z153=8,Data!$L$107,
Z153=9,Data!$L$108,
Z153=10,Data!L$109,
Z153=11,Data!L$110,
Z153=12,Data!L$111,
Z153=13,Data!$L$112,
Z153=14,Data!$L$113,
Z153=15,Data!$L$114,
Z153=16,Data!$L$115,
Z153=17,Data!$L$116,
Z153=18,Data!$L$117,
Z153=19,Data!$L$118,
Z153=20,Data!$L$119,
Z153=21,Data!$L$120,
Z153=0,Data!$L$121)*K153),"")</f>
        <v/>
      </c>
      <c r="AI153" s="950" t="str">
        <f>'Registro Veh'!J165</f>
        <v/>
      </c>
      <c r="AJ153" s="950" t="str">
        <f>'Registro Veh'!M165</f>
        <v/>
      </c>
      <c r="AK153" s="951"/>
      <c r="AL153" s="951"/>
      <c r="AM153" s="951"/>
      <c r="AN153" s="951"/>
    </row>
    <row r="154">
      <c r="A154" s="941" t="str">
        <f>'Registro Veh'!B165</f>
        <v/>
      </c>
      <c r="B154" s="941" t="str">
        <f>Equipo!$F$2</f>
        <v>4.0</v>
      </c>
      <c r="C154" s="941" t="str">
        <f>Equipo!$E$14</f>
        <v/>
      </c>
      <c r="D154" s="941" t="str">
        <f>Equipo!$E$10</f>
        <v/>
      </c>
      <c r="E154" s="941" t="str">
        <f>'Registro Veh'!C165</f>
        <v/>
      </c>
      <c r="F154" s="941" t="str">
        <f>'Registro Veh'!D165</f>
        <v/>
      </c>
      <c r="G154" s="941" t="str">
        <f>'Registro Veh'!E165</f>
        <v/>
      </c>
      <c r="H154" s="941" t="str">
        <f>'Registro Veh'!F165</f>
        <v/>
      </c>
      <c r="I154" s="942" t="str">
        <f>'Registro Veh'!G165</f>
        <v/>
      </c>
      <c r="J154" s="942" t="str">
        <f>'Registro Veh'!I165</f>
        <v/>
      </c>
      <c r="K154" s="942" t="str">
        <f>'Registro Veh'!K165</f>
        <v/>
      </c>
      <c r="L154" s="942" t="str">
        <f>'Registro Veh'!L165</f>
        <v/>
      </c>
      <c r="M154" s="942" t="str">
        <f>'Registro Veh'!N165</f>
        <v/>
      </c>
      <c r="N154" s="943" t="str">
        <f>IFERROR(IFS(E154='BBDD R'!$F$2,'BBDD R'!$G$2,E154='BBDD R'!$F$3,'BBDD R'!$G$3,E154='BBDD R'!$F$4,'BBDD R'!$G$4,E154='BBDD R'!$F$5,'BBDD R'!$G$5,E154='BBDD R'!$F$6,'BBDD R'!$G$6,E154='BBDD R'!$F$7,'BBDD R'!$G$7),"")</f>
        <v/>
      </c>
      <c r="O154" s="943" t="str">
        <f>IFERROR(IFS(E154='BBDD R'!$F$2,'BBDD R'!$H$2,E154='BBDD R'!$F$3,'BBDD R'!$H$3,E154='BBDD R'!$F$4,'BBDD R'!$H$4,E154='BBDD R'!$F$5,'BBDD R'!$H$5,E154='BBDD R'!$F$6,'BBDD R'!$H$6,E154='BBDD R'!$F$7,'BBDD R'!$H$7),"")</f>
        <v/>
      </c>
      <c r="P154" s="944" t="str">
        <f>IFERROR(IFS(E154='BBDD R'!$F$2,'BBDD R'!$I$2,E154='BBDD R'!$F$3,'BBDD R'!$I$3,E154='BBDD R'!$F$4,'BBDD R'!$I$4,E154='BBDD R'!$F$5,'BBDD R'!$I$5,E154='BBDD R'!$F$6,'BBDD R'!$I$6,E154='BBDD R'!$F$7,'BBDD R'!$I$7),"")</f>
        <v/>
      </c>
      <c r="Q154" s="945" t="str">
        <f>IFERROR(IFS(E154='BBDD R'!$F$2,'BBDD R'!$J$2,E154='BBDD R'!$F$3,'BBDD R'!$J$3,E154='BBDD R'!$F$4,'BBDD R'!$J$4,E154='BBDD R'!$F$5,'BBDD R'!$J$5,E154='BBDD R'!$F$6,'BBDD R'!$J$6,E154='BBDD R'!$F$7,'BBDD R'!$J$7))</f>
        <v/>
      </c>
      <c r="R154" s="945" t="str">
        <f>IFERROR(IFS(E154='BBDD R'!$F$2,'BBDD R'!$K$2,E154='BBDD R'!$F$3,'BBDD R'!$K$3,E154='BBDD R'!$F$4,'BBDD R'!$K$4,E154='BBDD R'!$F$5,'BBDD R'!$K$5,E154='BBDD R'!$F$6,'BBDD R'!$K$6,E154='BBDD R'!$F$7,'BBDD R'!$K$7),"")</f>
        <v/>
      </c>
      <c r="S154" s="944" t="str">
        <f>IFERROR(IFS(E154='BBDD R'!$F$2,'BBDD R'!$L$2,E154='BBDD R'!$F$3,'BBDD R'!$L$3,E154='BBDD R'!$F$4,'BBDD R'!$L$4,E154='BBDD R'!$F$5,'BBDD R'!$L$5,E154='BBDD R'!$F$6,'BBDD R'!$L$6,E154='BBDD R'!$F$7,'BBDD R'!$L$7),"")</f>
        <v/>
      </c>
      <c r="T154" s="944" t="str">
        <f>IFERROR(IFS(E154='BBDD R'!$F$2,'BBDD R'!$M$2,E154='BBDD R'!$F$3,'BBDD R'!$M$3,E154='BBDD R'!$F$4,'BBDD R'!$M$4,E154='BBDD R'!$F$5,'BBDD R'!$M$5,E154='BBDD R'!$F$6,'BBDD R'!$M$6,E154='BBDD R'!$F$7,'BBDD R'!$M$7),"")</f>
        <v/>
      </c>
      <c r="U154" s="944" t="str">
        <f>IFERROR(IFS(E154='BBDD R'!$F$2,'BBDD R'!$N$2,E154='BBDD R'!$F$3,'BBDD R'!$N$3,E154='BBDD R'!$F$4,'BBDD R'!$N$4,E154='BBDD R'!$F$5,'BBDD R'!$N$5,E154='BBDD R'!$F$6,'BBDD R'!$N$6,E154='BBDD R'!$F$7,'BBDD R'!$N$7),"")</f>
        <v/>
      </c>
      <c r="V154" s="944" t="str">
        <f>IFERROR(IFS(E154='BBDD R'!$F$2,'BBDD R'!$O$2,E154='BBDD R'!$F$3,'BBDD R'!$O$3,E154='BBDD R'!$F$4,'BBDD R'!$O$4,E154='BBDD R'!$F$5,'BBDD R'!$O$5,E154='BBDD R'!$F$6,'BBDD R'!$O$6,E154='BBDD R'!$F$7,'BBDD R'!$O$7),"")</f>
        <v/>
      </c>
      <c r="W154" s="946" t="str">
        <f>IFERROR(IFS(E154='BBDD R'!$F$2,'BBDD R'!$P$2,E154='BBDD R'!$F$3,'BBDD R'!$P$3,E154='BBDD R'!$F$4,'BBDD R'!$P$4,E154='BBDD R'!$F$5,'BBDD R'!$P$5,E154='BBDD R'!$F$6,'BBDD R'!$P$6,E154='BBDD R'!$F$7,'BBDD R'!$P$7),"")</f>
        <v/>
      </c>
      <c r="X154" s="944" t="str">
        <f>IFERROR(IFS(E154='BBDD R'!$F$2,'BBDD R'!$Q$2,E154='BBDD R'!$F$3,'BBDD R'!$Q$3,E154='BBDD R'!$F$4,'BBDD R'!$Q$4,E154='BBDD R'!$F$5,'BBDD R'!$Q$5,E154='BBDD R'!$F$6,'BBDD R'!$Q$6,E154='BBDD R'!$F$7,'BBDD R'!$Q$7),"")</f>
        <v/>
      </c>
      <c r="Y154" s="944" t="str">
        <f>IFERROR(IFS(E154='BBDD R'!$F$2,'BBDD R'!$R$2,E154='BBDD R'!$F$3,'BBDD R'!$R$3,E154='BBDD R'!$F$4,'BBDD R'!$R$4,E154='BBDD R'!$F$5,'BBDD R'!$R$5,E154='BBDD R'!$F$6,'BBDD R'!$R$6,E154='BBDD R'!$F$7,'BBDD R'!$R$7),"")</f>
        <v/>
      </c>
      <c r="Z154" s="944" t="str">
        <f t="array" ref="Z154">IFERROR(ifs(AND(M154="Gasolina",O154="Vehículo Liviano (Sedán, Compacto)"),1
,AND(M154="Gasolina",O154="Vehículo Liviano (SUV, Jeep, Station Wagon)"),2
,AND(M154="Gasolina",O154="Utilitario, Furgón"),3
,AND(M154="Gasolina",O154="Camioneta 4x2"),4
,AND(M154="Gasolina",O154="Camioneta 4x4"),5
,AND(M154="Gasolina",O154="Camión liviano (hasta 3.5 ton)"),6
,AND(M154="Gasolina",O154="Camión mediano"),7
,AND(M154="Gasolina",O154="Camión pesado"),8
,AND(M154="Gasolina",O154="Maquinaria"),9
,AND(M154="Gasolina",O154="Otro (especifique): "),10
,AND(M154="Diesel",O154="Vehículo Liviano (Sedán, Compacto)"),11
,AND(M154="Diesel",O154="Vehículo Liviano (SUV, Jeep, Station Wagon)"),12
,AND(M154="Diesel",O154="Utilitario, Furgón"),13
,AND(M154="Diesel",O154="Camioneta 4x2"),14
,AND(M154="Diesel",O154="Camioneta 4x4"),15
,AND(M154="Diesel",O154="Camión liviano (hasta 3.5 ton)"),16
,AND(M154="Diesel",O154="Camión mediano"),17
,AND(M154="Diesel",O154="Camión pesado"),18
,AND(M154="Diesel",O154="Maquinaria"),19
,AND(M154="Diesel",O154="Otro (especifique): "),20
,O154="Selecciona...",21),"")</f>
        <v/>
      </c>
      <c r="AA154" s="947" t="str">
        <f>IFERROR((ifs(Z154=1,Data!$D$100,Z154=2,Data!$D$101,Z154=3,Data!$D$102,Z154=4,Data!$D$103,Z154=5,Data!$D$104,Z154=6,Data!$D$105,Z154=7,Data!$D$106,Z154=8,Data!$D$107,Z154=9,Data!$D$108,Z154=10,Data!$D$109,Z154=11,Data!$D$110,Z154=12,Data!$D$111,Z154=13,Data!$D$112,Z154=14,Data!$D$113,Z154=15,Data!$D$114,Z154=16,Data!$D$115,Z154=17,Data!$D$116,Z154=18,Data!$D$117,Z154=19,Data!$D$118,Z154=20,Data!$D$119,Z154=21,Data!$D$120,Z154=0,Data!$D$121))*K154,"")</f>
        <v/>
      </c>
      <c r="AB154" s="947" t="str">
        <f>IFERROR((ifs(Z154=1,Data!$E$100,Z154=2,Data!$E$101,Z154=3,Data!$E$102,Z154=4,Data!$E$103,Z154=5,Data!$E$104,Z154=6,Data!$E$105,Z154=7,Data!$E$106,Z154=8,Data!$E$107,Z154=9,Data!$E$108,Z154=10,Data!$E$109,Z154=11,Data!$E$110,Z154=12,Data!$E$111,Z154=13,Data!$E$112,Z154=14,Data!$E$113,Z154=15,Data!$E$114,Z154=16,Data!$E$115,Z154=17,Data!$E$116,Z154=18,Data!$E$117,Z154=19,Data!$E$118,Z154=20,Data!$E$119,Z154=21,Data!$E$120,Z154=0,Data!$E$121))*K154/1000,"")</f>
        <v/>
      </c>
      <c r="AC154" s="948" t="str">
        <f>IFERROR((ifs(
Z154=1,Data!$G$100,
Z154=2,Data!$G$101,
Z154=3,Data!$G$102,
Z154=4,Data!$G$103,
Z154=5,Data!$G$104,
Z154=6,Data!$G$105,
Z154=7,Data!$G$106,
Z154=8,Data!$G$107,
Z154=9,Data!$G$108,
Z154=10,Data!G$109,
Z154=11,Data!G$110,
Z154=12,Data!G$111,
Z154=13,Data!$G$112,
Z154=14,Data!$G$113,
Z154=15,Data!$G$114,
Z154=16,Data!$G$115,
Z154=17,Data!$G$116,
Z154=18,Data!$G$117,
Z154=19,Data!$G$118,
Z154=20,Data!$G$119,
Z154=21,Data!$G$120,
Z154=0,Data!$G$121))
*K154/1000,"")</f>
        <v/>
      </c>
      <c r="AD154" s="949" t="str">
        <f>IFERROR((ifs(
Z154=1,Data!$H$100,
Z154=2,Data!$H$101,
Z154=3,Data!$H$102,
Z154=4,Data!$H$103,
Z154=5,Data!$H$104,
Z154=6,Data!$H$105,
Z154=7,Data!$H$106,
Z154=8,Data!$H$107,
Z154=9,Data!$H$108,
Z154=10,Data!H$109,
Z154=11,Data!H$110,
Z154=12,Data!H$111,
Z154=13,Data!$H$112,
Z154=14,Data!$H$113,
Z154=15,Data!$H$114,
Z154=16,Data!$H$115,
Z154=17,Data!$H$116,
Z154=18,Data!$H$117,
Z154=19,Data!$H$118,
Z154=20,Data!$H$119,
Z154=21,Data!$H$120,
Z154=0,Data!$H$121))*K154/1000,"")</f>
        <v/>
      </c>
      <c r="AE154" s="948" t="str">
        <f>IFERROR((ifs(
Z154=1,Data!$I$100,
Z154=2,Data!$I$101,
Z154=3,Data!$I$102,
Z154=4,Data!$I$103,
Z154=5,Data!$I$104,
Z154=6,Data!$I$105,
Z154=7,Data!$I$106,
Z154=8,Data!$I$107,
Z154=9,Data!$I$108,
Z154=10,Data!I$109,
Z154=11,Data!I$110,
Z154=12,Data!I$111,
Z154=13,Data!$I$112,
Z154=14,Data!$I$113,
Z154=15,Data!$I$114,
Z154=16,Data!$I$115,
Z154=17,Data!$I$116,
Z154=18,Data!$I$117,
Z154=19,Data!$I$118,
Z154=20,Data!$I$119,
Z154=21,Data!$I$120,
Z154=0,Data!$I$121)*K154/1000),"")</f>
        <v/>
      </c>
      <c r="AF154" s="947" t="str">
        <f>IFERROR((ifs(
Z154=1,Data!$J$100,
Z154=2,Data!$J$101,
Z154=3,Data!$J$102,
Z154=4,Data!$J$103,
Z154=5,Data!$J$104,
Z154=6,Data!$J$105,
Z154=7,Data!$J$106,
Z154=8,Data!$J$107,
Z154=9,Data!$J$108,
Z154=10,Data!J$109,
Z154=11,Data!J$110,
Z154=12,Data!J$111,
Z154=13,Data!J$112,
Z154=14,Data!$J$113,
Z154=15,Data!$J$114,
Z154=16,Data!$J$115,
Z154=17,Data!$J$116,
Z154=18,Data!$J$117,
Z154=19,Data!$J$118,
Z154=20,Data!$J$119,
Z154=21,Data!$J$120,
Z154=0,Data!$J$121)*K154),"")</f>
        <v/>
      </c>
      <c r="AG154" s="947" t="str">
        <f>IFERROR((ifs(
Z154=1,Data!$K$100,
Z154=2,Data!$K$101,
Z154=3,Data!$K$102,
Z154=4,Data!$K$103,
Z154=5,Data!$K$104,
Z154=6,Data!$K$105,
Z154=7,Data!$K$106,
Z154=8,Data!$K$107,
Z154=9,Data!$K$108,
Z154=10,Data!K$109,
Z154=11,Data!K$110,
Z154=12,Data!K$111,
Z154=13,Data!$K$112,
Z154=14,Data!$K$113,
Z154=15,Data!$K$114,
Z154=16,Data!$K$115,
Z154=17,Data!$K$116,
Z154=18,Data!$K$117,
Z154=19,Data!$K$118,
Z154=20,Data!$K$119,
Z154=21,Data!$K$120,
Z154=0,Data!$K$121)*K154),"")</f>
        <v/>
      </c>
      <c r="AH154" s="947" t="str">
        <f>IFERROR((ifs(
Z154=1,Data!$L$100,
Z154=2,Data!$L$101,
Z154=3,Data!$L$102,
Z154=4,Data!$L$103,
Z154=5,Data!$L$104,
Z154=6,Data!$L$105,
Z154=7,Data!$L$106,
Z154=8,Data!$L$107,
Z154=9,Data!$L$108,
Z154=10,Data!L$109,
Z154=11,Data!L$110,
Z154=12,Data!L$111,
Z154=13,Data!$L$112,
Z154=14,Data!$L$113,
Z154=15,Data!$L$114,
Z154=16,Data!$L$115,
Z154=17,Data!$L$116,
Z154=18,Data!$L$117,
Z154=19,Data!$L$118,
Z154=20,Data!$L$119,
Z154=21,Data!$L$120,
Z154=0,Data!$L$121)*K154),"")</f>
        <v/>
      </c>
      <c r="AI154" s="950" t="str">
        <f>'Registro Veh'!J166</f>
        <v/>
      </c>
      <c r="AJ154" s="950" t="str">
        <f>'Registro Veh'!M166</f>
        <v/>
      </c>
      <c r="AK154" s="951"/>
      <c r="AL154" s="951"/>
      <c r="AM154" s="951"/>
      <c r="AN154" s="951"/>
    </row>
    <row r="155">
      <c r="A155" s="941" t="str">
        <f>'Registro Veh'!B166</f>
        <v/>
      </c>
      <c r="B155" s="941" t="str">
        <f>Equipo!$F$2</f>
        <v>4.0</v>
      </c>
      <c r="C155" s="941" t="str">
        <f>Equipo!$E$14</f>
        <v/>
      </c>
      <c r="D155" s="941" t="str">
        <f>Equipo!$E$10</f>
        <v/>
      </c>
      <c r="E155" s="941" t="str">
        <f>'Registro Veh'!C166</f>
        <v/>
      </c>
      <c r="F155" s="941" t="str">
        <f>'Registro Veh'!D166</f>
        <v/>
      </c>
      <c r="G155" s="941" t="str">
        <f>'Registro Veh'!E166</f>
        <v/>
      </c>
      <c r="H155" s="941" t="str">
        <f>'Registro Veh'!F166</f>
        <v/>
      </c>
      <c r="I155" s="942" t="str">
        <f>'Registro Veh'!G166</f>
        <v/>
      </c>
      <c r="J155" s="942" t="str">
        <f>'Registro Veh'!I166</f>
        <v/>
      </c>
      <c r="K155" s="942" t="str">
        <f>'Registro Veh'!K166</f>
        <v/>
      </c>
      <c r="L155" s="942" t="str">
        <f>'Registro Veh'!L166</f>
        <v/>
      </c>
      <c r="M155" s="942" t="str">
        <f>'Registro Veh'!N166</f>
        <v/>
      </c>
      <c r="N155" s="943" t="str">
        <f>IFERROR(IFS(E155='BBDD R'!$F$2,'BBDD R'!$G$2,E155='BBDD R'!$F$3,'BBDD R'!$G$3,E155='BBDD R'!$F$4,'BBDD R'!$G$4,E155='BBDD R'!$F$5,'BBDD R'!$G$5,E155='BBDD R'!$F$6,'BBDD R'!$G$6,E155='BBDD R'!$F$7,'BBDD R'!$G$7),"")</f>
        <v/>
      </c>
      <c r="O155" s="943" t="str">
        <f>IFERROR(IFS(E155='BBDD R'!$F$2,'BBDD R'!$H$2,E155='BBDD R'!$F$3,'BBDD R'!$H$3,E155='BBDD R'!$F$4,'BBDD R'!$H$4,E155='BBDD R'!$F$5,'BBDD R'!$H$5,E155='BBDD R'!$F$6,'BBDD R'!$H$6,E155='BBDD R'!$F$7,'BBDD R'!$H$7),"")</f>
        <v/>
      </c>
      <c r="P155" s="944" t="str">
        <f>IFERROR(IFS(E155='BBDD R'!$F$2,'BBDD R'!$I$2,E155='BBDD R'!$F$3,'BBDD R'!$I$3,E155='BBDD R'!$F$4,'BBDD R'!$I$4,E155='BBDD R'!$F$5,'BBDD R'!$I$5,E155='BBDD R'!$F$6,'BBDD R'!$I$6,E155='BBDD R'!$F$7,'BBDD R'!$I$7),"")</f>
        <v/>
      </c>
      <c r="Q155" s="945" t="str">
        <f>IFERROR(IFS(E155='BBDD R'!$F$2,'BBDD R'!$J$2,E155='BBDD R'!$F$3,'BBDD R'!$J$3,E155='BBDD R'!$F$4,'BBDD R'!$J$4,E155='BBDD R'!$F$5,'BBDD R'!$J$5,E155='BBDD R'!$F$6,'BBDD R'!$J$6,E155='BBDD R'!$F$7,'BBDD R'!$J$7))</f>
        <v/>
      </c>
      <c r="R155" s="945" t="str">
        <f>IFERROR(IFS(E155='BBDD R'!$F$2,'BBDD R'!$K$2,E155='BBDD R'!$F$3,'BBDD R'!$K$3,E155='BBDD R'!$F$4,'BBDD R'!$K$4,E155='BBDD R'!$F$5,'BBDD R'!$K$5,E155='BBDD R'!$F$6,'BBDD R'!$K$6,E155='BBDD R'!$F$7,'BBDD R'!$K$7),"")</f>
        <v/>
      </c>
      <c r="S155" s="944" t="str">
        <f>IFERROR(IFS(E155='BBDD R'!$F$2,'BBDD R'!$L$2,E155='BBDD R'!$F$3,'BBDD R'!$L$3,E155='BBDD R'!$F$4,'BBDD R'!$L$4,E155='BBDD R'!$F$5,'BBDD R'!$L$5,E155='BBDD R'!$F$6,'BBDD R'!$L$6,E155='BBDD R'!$F$7,'BBDD R'!$L$7),"")</f>
        <v/>
      </c>
      <c r="T155" s="944" t="str">
        <f>IFERROR(IFS(E155='BBDD R'!$F$2,'BBDD R'!$M$2,E155='BBDD R'!$F$3,'BBDD R'!$M$3,E155='BBDD R'!$F$4,'BBDD R'!$M$4,E155='BBDD R'!$F$5,'BBDD R'!$M$5,E155='BBDD R'!$F$6,'BBDD R'!$M$6,E155='BBDD R'!$F$7,'BBDD R'!$M$7),"")</f>
        <v/>
      </c>
      <c r="U155" s="944" t="str">
        <f>IFERROR(IFS(E155='BBDD R'!$F$2,'BBDD R'!$N$2,E155='BBDD R'!$F$3,'BBDD R'!$N$3,E155='BBDD R'!$F$4,'BBDD R'!$N$4,E155='BBDD R'!$F$5,'BBDD R'!$N$5,E155='BBDD R'!$F$6,'BBDD R'!$N$6,E155='BBDD R'!$F$7,'BBDD R'!$N$7),"")</f>
        <v/>
      </c>
      <c r="V155" s="944" t="str">
        <f>IFERROR(IFS(E155='BBDD R'!$F$2,'BBDD R'!$O$2,E155='BBDD R'!$F$3,'BBDD R'!$O$3,E155='BBDD R'!$F$4,'BBDD R'!$O$4,E155='BBDD R'!$F$5,'BBDD R'!$O$5,E155='BBDD R'!$F$6,'BBDD R'!$O$6,E155='BBDD R'!$F$7,'BBDD R'!$O$7),"")</f>
        <v/>
      </c>
      <c r="W155" s="946" t="str">
        <f>IFERROR(IFS(E155='BBDD R'!$F$2,'BBDD R'!$P$2,E155='BBDD R'!$F$3,'BBDD R'!$P$3,E155='BBDD R'!$F$4,'BBDD R'!$P$4,E155='BBDD R'!$F$5,'BBDD R'!$P$5,E155='BBDD R'!$F$6,'BBDD R'!$P$6,E155='BBDD R'!$F$7,'BBDD R'!$P$7),"")</f>
        <v/>
      </c>
      <c r="X155" s="944" t="str">
        <f>IFERROR(IFS(E155='BBDD R'!$F$2,'BBDD R'!$Q$2,E155='BBDD R'!$F$3,'BBDD R'!$Q$3,E155='BBDD R'!$F$4,'BBDD R'!$Q$4,E155='BBDD R'!$F$5,'BBDD R'!$Q$5,E155='BBDD R'!$F$6,'BBDD R'!$Q$6,E155='BBDD R'!$F$7,'BBDD R'!$Q$7),"")</f>
        <v/>
      </c>
      <c r="Y155" s="944" t="str">
        <f>IFERROR(IFS(E155='BBDD R'!$F$2,'BBDD R'!$R$2,E155='BBDD R'!$F$3,'BBDD R'!$R$3,E155='BBDD R'!$F$4,'BBDD R'!$R$4,E155='BBDD R'!$F$5,'BBDD R'!$R$5,E155='BBDD R'!$F$6,'BBDD R'!$R$6,E155='BBDD R'!$F$7,'BBDD R'!$R$7),"")</f>
        <v/>
      </c>
      <c r="Z155" s="944" t="str">
        <f t="array" ref="Z155">IFERROR(ifs(AND(M155="Gasolina",O155="Vehículo Liviano (Sedán, Compacto)"),1
,AND(M155="Gasolina",O155="Vehículo Liviano (SUV, Jeep, Station Wagon)"),2
,AND(M155="Gasolina",O155="Utilitario, Furgón"),3
,AND(M155="Gasolina",O155="Camioneta 4x2"),4
,AND(M155="Gasolina",O155="Camioneta 4x4"),5
,AND(M155="Gasolina",O155="Camión liviano (hasta 3.5 ton)"),6
,AND(M155="Gasolina",O155="Camión mediano"),7
,AND(M155="Gasolina",O155="Camión pesado"),8
,AND(M155="Gasolina",O155="Maquinaria"),9
,AND(M155="Gasolina",O155="Otro (especifique): "),10
,AND(M155="Diesel",O155="Vehículo Liviano (Sedán, Compacto)"),11
,AND(M155="Diesel",O155="Vehículo Liviano (SUV, Jeep, Station Wagon)"),12
,AND(M155="Diesel",O155="Utilitario, Furgón"),13
,AND(M155="Diesel",O155="Camioneta 4x2"),14
,AND(M155="Diesel",O155="Camioneta 4x4"),15
,AND(M155="Diesel",O155="Camión liviano (hasta 3.5 ton)"),16
,AND(M155="Diesel",O155="Camión mediano"),17
,AND(M155="Diesel",O155="Camión pesado"),18
,AND(M155="Diesel",O155="Maquinaria"),19
,AND(M155="Diesel",O155="Otro (especifique): "),20
,O155="Selecciona...",21),"")</f>
        <v/>
      </c>
      <c r="AA155" s="947" t="str">
        <f>IFERROR((ifs(Z155=1,Data!$D$100,Z155=2,Data!$D$101,Z155=3,Data!$D$102,Z155=4,Data!$D$103,Z155=5,Data!$D$104,Z155=6,Data!$D$105,Z155=7,Data!$D$106,Z155=8,Data!$D$107,Z155=9,Data!$D$108,Z155=10,Data!$D$109,Z155=11,Data!$D$110,Z155=12,Data!$D$111,Z155=13,Data!$D$112,Z155=14,Data!$D$113,Z155=15,Data!$D$114,Z155=16,Data!$D$115,Z155=17,Data!$D$116,Z155=18,Data!$D$117,Z155=19,Data!$D$118,Z155=20,Data!$D$119,Z155=21,Data!$D$120,Z155=0,Data!$D$121))*K155,"")</f>
        <v/>
      </c>
      <c r="AB155" s="947" t="str">
        <f>IFERROR((ifs(Z155=1,Data!$E$100,Z155=2,Data!$E$101,Z155=3,Data!$E$102,Z155=4,Data!$E$103,Z155=5,Data!$E$104,Z155=6,Data!$E$105,Z155=7,Data!$E$106,Z155=8,Data!$E$107,Z155=9,Data!$E$108,Z155=10,Data!$E$109,Z155=11,Data!$E$110,Z155=12,Data!$E$111,Z155=13,Data!$E$112,Z155=14,Data!$E$113,Z155=15,Data!$E$114,Z155=16,Data!$E$115,Z155=17,Data!$E$116,Z155=18,Data!$E$117,Z155=19,Data!$E$118,Z155=20,Data!$E$119,Z155=21,Data!$E$120,Z155=0,Data!$E$121))*K155/1000,"")</f>
        <v/>
      </c>
      <c r="AC155" s="948" t="str">
        <f>IFERROR((ifs(
Z155=1,Data!$G$100,
Z155=2,Data!$G$101,
Z155=3,Data!$G$102,
Z155=4,Data!$G$103,
Z155=5,Data!$G$104,
Z155=6,Data!$G$105,
Z155=7,Data!$G$106,
Z155=8,Data!$G$107,
Z155=9,Data!$G$108,
Z155=10,Data!G$109,
Z155=11,Data!G$110,
Z155=12,Data!G$111,
Z155=13,Data!$G$112,
Z155=14,Data!$G$113,
Z155=15,Data!$G$114,
Z155=16,Data!$G$115,
Z155=17,Data!$G$116,
Z155=18,Data!$G$117,
Z155=19,Data!$G$118,
Z155=20,Data!$G$119,
Z155=21,Data!$G$120,
Z155=0,Data!$G$121))
*K155/1000,"")</f>
        <v/>
      </c>
      <c r="AD155" s="949" t="str">
        <f>IFERROR((ifs(
Z155=1,Data!$H$100,
Z155=2,Data!$H$101,
Z155=3,Data!$H$102,
Z155=4,Data!$H$103,
Z155=5,Data!$H$104,
Z155=6,Data!$H$105,
Z155=7,Data!$H$106,
Z155=8,Data!$H$107,
Z155=9,Data!$H$108,
Z155=10,Data!H$109,
Z155=11,Data!H$110,
Z155=12,Data!H$111,
Z155=13,Data!$H$112,
Z155=14,Data!$H$113,
Z155=15,Data!$H$114,
Z155=16,Data!$H$115,
Z155=17,Data!$H$116,
Z155=18,Data!$H$117,
Z155=19,Data!$H$118,
Z155=20,Data!$H$119,
Z155=21,Data!$H$120,
Z155=0,Data!$H$121))*K155/1000,"")</f>
        <v/>
      </c>
      <c r="AE155" s="948" t="str">
        <f>IFERROR((ifs(
Z155=1,Data!$I$100,
Z155=2,Data!$I$101,
Z155=3,Data!$I$102,
Z155=4,Data!$I$103,
Z155=5,Data!$I$104,
Z155=6,Data!$I$105,
Z155=7,Data!$I$106,
Z155=8,Data!$I$107,
Z155=9,Data!$I$108,
Z155=10,Data!I$109,
Z155=11,Data!I$110,
Z155=12,Data!I$111,
Z155=13,Data!$I$112,
Z155=14,Data!$I$113,
Z155=15,Data!$I$114,
Z155=16,Data!$I$115,
Z155=17,Data!$I$116,
Z155=18,Data!$I$117,
Z155=19,Data!$I$118,
Z155=20,Data!$I$119,
Z155=21,Data!$I$120,
Z155=0,Data!$I$121)*K155/1000),"")</f>
        <v/>
      </c>
      <c r="AF155" s="947" t="str">
        <f>IFERROR((ifs(
Z155=1,Data!$J$100,
Z155=2,Data!$J$101,
Z155=3,Data!$J$102,
Z155=4,Data!$J$103,
Z155=5,Data!$J$104,
Z155=6,Data!$J$105,
Z155=7,Data!$J$106,
Z155=8,Data!$J$107,
Z155=9,Data!$J$108,
Z155=10,Data!J$109,
Z155=11,Data!J$110,
Z155=12,Data!J$111,
Z155=13,Data!J$112,
Z155=14,Data!$J$113,
Z155=15,Data!$J$114,
Z155=16,Data!$J$115,
Z155=17,Data!$J$116,
Z155=18,Data!$J$117,
Z155=19,Data!$J$118,
Z155=20,Data!$J$119,
Z155=21,Data!$J$120,
Z155=0,Data!$J$121)*K155),"")</f>
        <v/>
      </c>
      <c r="AG155" s="947" t="str">
        <f>IFERROR((ifs(
Z155=1,Data!$K$100,
Z155=2,Data!$K$101,
Z155=3,Data!$K$102,
Z155=4,Data!$K$103,
Z155=5,Data!$K$104,
Z155=6,Data!$K$105,
Z155=7,Data!$K$106,
Z155=8,Data!$K$107,
Z155=9,Data!$K$108,
Z155=10,Data!K$109,
Z155=11,Data!K$110,
Z155=12,Data!K$111,
Z155=13,Data!$K$112,
Z155=14,Data!$K$113,
Z155=15,Data!$K$114,
Z155=16,Data!$K$115,
Z155=17,Data!$K$116,
Z155=18,Data!$K$117,
Z155=19,Data!$K$118,
Z155=20,Data!$K$119,
Z155=21,Data!$K$120,
Z155=0,Data!$K$121)*K155),"")</f>
        <v/>
      </c>
      <c r="AH155" s="947" t="str">
        <f>IFERROR((ifs(
Z155=1,Data!$L$100,
Z155=2,Data!$L$101,
Z155=3,Data!$L$102,
Z155=4,Data!$L$103,
Z155=5,Data!$L$104,
Z155=6,Data!$L$105,
Z155=7,Data!$L$106,
Z155=8,Data!$L$107,
Z155=9,Data!$L$108,
Z155=10,Data!L$109,
Z155=11,Data!L$110,
Z155=12,Data!L$111,
Z155=13,Data!$L$112,
Z155=14,Data!$L$113,
Z155=15,Data!$L$114,
Z155=16,Data!$L$115,
Z155=17,Data!$L$116,
Z155=18,Data!$L$117,
Z155=19,Data!$L$118,
Z155=20,Data!$L$119,
Z155=21,Data!$L$120,
Z155=0,Data!$L$121)*K155),"")</f>
        <v/>
      </c>
      <c r="AI155" s="950" t="str">
        <f>'Registro Veh'!J167</f>
        <v/>
      </c>
      <c r="AJ155" s="950" t="str">
        <f>'Registro Veh'!M167</f>
        <v/>
      </c>
      <c r="AK155" s="951"/>
      <c r="AL155" s="951"/>
      <c r="AM155" s="951"/>
      <c r="AN155" s="951"/>
    </row>
    <row r="156">
      <c r="A156" s="941" t="str">
        <f>'Registro Veh'!B167</f>
        <v/>
      </c>
      <c r="B156" s="941" t="str">
        <f>Equipo!$F$2</f>
        <v>4.0</v>
      </c>
      <c r="C156" s="941" t="str">
        <f>Equipo!$E$14</f>
        <v/>
      </c>
      <c r="D156" s="941" t="str">
        <f>Equipo!$E$10</f>
        <v/>
      </c>
      <c r="E156" s="941" t="str">
        <f>'Registro Veh'!C167</f>
        <v/>
      </c>
      <c r="F156" s="941" t="str">
        <f>'Registro Veh'!D167</f>
        <v/>
      </c>
      <c r="G156" s="941" t="str">
        <f>'Registro Veh'!E167</f>
        <v/>
      </c>
      <c r="H156" s="941" t="str">
        <f>'Registro Veh'!F167</f>
        <v/>
      </c>
      <c r="I156" s="942" t="str">
        <f>'Registro Veh'!G167</f>
        <v/>
      </c>
      <c r="J156" s="942" t="str">
        <f>'Registro Veh'!I167</f>
        <v/>
      </c>
      <c r="K156" s="942" t="str">
        <f>'Registro Veh'!K167</f>
        <v/>
      </c>
      <c r="L156" s="942" t="str">
        <f>'Registro Veh'!L167</f>
        <v/>
      </c>
      <c r="M156" s="942" t="str">
        <f>'Registro Veh'!N167</f>
        <v/>
      </c>
      <c r="N156" s="943" t="str">
        <f>IFERROR(IFS(E156='BBDD R'!$F$2,'BBDD R'!$G$2,E156='BBDD R'!$F$3,'BBDD R'!$G$3,E156='BBDD R'!$F$4,'BBDD R'!$G$4,E156='BBDD R'!$F$5,'BBDD R'!$G$5,E156='BBDD R'!$F$6,'BBDD R'!$G$6,E156='BBDD R'!$F$7,'BBDD R'!$G$7),"")</f>
        <v/>
      </c>
      <c r="O156" s="943" t="str">
        <f>IFERROR(IFS(E156='BBDD R'!$F$2,'BBDD R'!$H$2,E156='BBDD R'!$F$3,'BBDD R'!$H$3,E156='BBDD R'!$F$4,'BBDD R'!$H$4,E156='BBDD R'!$F$5,'BBDD R'!$H$5,E156='BBDD R'!$F$6,'BBDD R'!$H$6,E156='BBDD R'!$F$7,'BBDD R'!$H$7),"")</f>
        <v/>
      </c>
      <c r="P156" s="944" t="str">
        <f>IFERROR(IFS(E156='BBDD R'!$F$2,'BBDD R'!$I$2,E156='BBDD R'!$F$3,'BBDD R'!$I$3,E156='BBDD R'!$F$4,'BBDD R'!$I$4,E156='BBDD R'!$F$5,'BBDD R'!$I$5,E156='BBDD R'!$F$6,'BBDD R'!$I$6,E156='BBDD R'!$F$7,'BBDD R'!$I$7),"")</f>
        <v/>
      </c>
      <c r="Q156" s="945" t="str">
        <f>IFERROR(IFS(E156='BBDD R'!$F$2,'BBDD R'!$J$2,E156='BBDD R'!$F$3,'BBDD R'!$J$3,E156='BBDD R'!$F$4,'BBDD R'!$J$4,E156='BBDD R'!$F$5,'BBDD R'!$J$5,E156='BBDD R'!$F$6,'BBDD R'!$J$6,E156='BBDD R'!$F$7,'BBDD R'!$J$7))</f>
        <v/>
      </c>
      <c r="R156" s="945" t="str">
        <f>IFERROR(IFS(E156='BBDD R'!$F$2,'BBDD R'!$K$2,E156='BBDD R'!$F$3,'BBDD R'!$K$3,E156='BBDD R'!$F$4,'BBDD R'!$K$4,E156='BBDD R'!$F$5,'BBDD R'!$K$5,E156='BBDD R'!$F$6,'BBDD R'!$K$6,E156='BBDD R'!$F$7,'BBDD R'!$K$7),"")</f>
        <v/>
      </c>
      <c r="S156" s="944" t="str">
        <f>IFERROR(IFS(E156='BBDD R'!$F$2,'BBDD R'!$L$2,E156='BBDD R'!$F$3,'BBDD R'!$L$3,E156='BBDD R'!$F$4,'BBDD R'!$L$4,E156='BBDD R'!$F$5,'BBDD R'!$L$5,E156='BBDD R'!$F$6,'BBDD R'!$L$6,E156='BBDD R'!$F$7,'BBDD R'!$L$7),"")</f>
        <v/>
      </c>
      <c r="T156" s="944" t="str">
        <f>IFERROR(IFS(E156='BBDD R'!$F$2,'BBDD R'!$M$2,E156='BBDD R'!$F$3,'BBDD R'!$M$3,E156='BBDD R'!$F$4,'BBDD R'!$M$4,E156='BBDD R'!$F$5,'BBDD R'!$M$5,E156='BBDD R'!$F$6,'BBDD R'!$M$6,E156='BBDD R'!$F$7,'BBDD R'!$M$7),"")</f>
        <v/>
      </c>
      <c r="U156" s="944" t="str">
        <f>IFERROR(IFS(E156='BBDD R'!$F$2,'BBDD R'!$N$2,E156='BBDD R'!$F$3,'BBDD R'!$N$3,E156='BBDD R'!$F$4,'BBDD R'!$N$4,E156='BBDD R'!$F$5,'BBDD R'!$N$5,E156='BBDD R'!$F$6,'BBDD R'!$N$6,E156='BBDD R'!$F$7,'BBDD R'!$N$7),"")</f>
        <v/>
      </c>
      <c r="V156" s="944" t="str">
        <f>IFERROR(IFS(E156='BBDD R'!$F$2,'BBDD R'!$O$2,E156='BBDD R'!$F$3,'BBDD R'!$O$3,E156='BBDD R'!$F$4,'BBDD R'!$O$4,E156='BBDD R'!$F$5,'BBDD R'!$O$5,E156='BBDD R'!$F$6,'BBDD R'!$O$6,E156='BBDD R'!$F$7,'BBDD R'!$O$7),"")</f>
        <v/>
      </c>
      <c r="W156" s="946" t="str">
        <f>IFERROR(IFS(E156='BBDD R'!$F$2,'BBDD R'!$P$2,E156='BBDD R'!$F$3,'BBDD R'!$P$3,E156='BBDD R'!$F$4,'BBDD R'!$P$4,E156='BBDD R'!$F$5,'BBDD R'!$P$5,E156='BBDD R'!$F$6,'BBDD R'!$P$6,E156='BBDD R'!$F$7,'BBDD R'!$P$7),"")</f>
        <v/>
      </c>
      <c r="X156" s="944" t="str">
        <f>IFERROR(IFS(E156='BBDD R'!$F$2,'BBDD R'!$Q$2,E156='BBDD R'!$F$3,'BBDD R'!$Q$3,E156='BBDD R'!$F$4,'BBDD R'!$Q$4,E156='BBDD R'!$F$5,'BBDD R'!$Q$5,E156='BBDD R'!$F$6,'BBDD R'!$Q$6,E156='BBDD R'!$F$7,'BBDD R'!$Q$7),"")</f>
        <v/>
      </c>
      <c r="Y156" s="944" t="str">
        <f>IFERROR(IFS(E156='BBDD R'!$F$2,'BBDD R'!$R$2,E156='BBDD R'!$F$3,'BBDD R'!$R$3,E156='BBDD R'!$F$4,'BBDD R'!$R$4,E156='BBDD R'!$F$5,'BBDD R'!$R$5,E156='BBDD R'!$F$6,'BBDD R'!$R$6,E156='BBDD R'!$F$7,'BBDD R'!$R$7),"")</f>
        <v/>
      </c>
      <c r="Z156" s="944" t="str">
        <f t="array" ref="Z156">IFERROR(ifs(AND(M156="Gasolina",O156="Vehículo Liviano (Sedán, Compacto)"),1
,AND(M156="Gasolina",O156="Vehículo Liviano (SUV, Jeep, Station Wagon)"),2
,AND(M156="Gasolina",O156="Utilitario, Furgón"),3
,AND(M156="Gasolina",O156="Camioneta 4x2"),4
,AND(M156="Gasolina",O156="Camioneta 4x4"),5
,AND(M156="Gasolina",O156="Camión liviano (hasta 3.5 ton)"),6
,AND(M156="Gasolina",O156="Camión mediano"),7
,AND(M156="Gasolina",O156="Camión pesado"),8
,AND(M156="Gasolina",O156="Maquinaria"),9
,AND(M156="Gasolina",O156="Otro (especifique): "),10
,AND(M156="Diesel",O156="Vehículo Liviano (Sedán, Compacto)"),11
,AND(M156="Diesel",O156="Vehículo Liviano (SUV, Jeep, Station Wagon)"),12
,AND(M156="Diesel",O156="Utilitario, Furgón"),13
,AND(M156="Diesel",O156="Camioneta 4x2"),14
,AND(M156="Diesel",O156="Camioneta 4x4"),15
,AND(M156="Diesel",O156="Camión liviano (hasta 3.5 ton)"),16
,AND(M156="Diesel",O156="Camión mediano"),17
,AND(M156="Diesel",O156="Camión pesado"),18
,AND(M156="Diesel",O156="Maquinaria"),19
,AND(M156="Diesel",O156="Otro (especifique): "),20
,O156="Selecciona...",21),"")</f>
        <v/>
      </c>
      <c r="AA156" s="947" t="str">
        <f>IFERROR((ifs(Z156=1,Data!$D$100,Z156=2,Data!$D$101,Z156=3,Data!$D$102,Z156=4,Data!$D$103,Z156=5,Data!$D$104,Z156=6,Data!$D$105,Z156=7,Data!$D$106,Z156=8,Data!$D$107,Z156=9,Data!$D$108,Z156=10,Data!$D$109,Z156=11,Data!$D$110,Z156=12,Data!$D$111,Z156=13,Data!$D$112,Z156=14,Data!$D$113,Z156=15,Data!$D$114,Z156=16,Data!$D$115,Z156=17,Data!$D$116,Z156=18,Data!$D$117,Z156=19,Data!$D$118,Z156=20,Data!$D$119,Z156=21,Data!$D$120,Z156=0,Data!$D$121))*K156,"")</f>
        <v/>
      </c>
      <c r="AB156" s="947" t="str">
        <f>IFERROR((ifs(Z156=1,Data!$E$100,Z156=2,Data!$E$101,Z156=3,Data!$E$102,Z156=4,Data!$E$103,Z156=5,Data!$E$104,Z156=6,Data!$E$105,Z156=7,Data!$E$106,Z156=8,Data!$E$107,Z156=9,Data!$E$108,Z156=10,Data!$E$109,Z156=11,Data!$E$110,Z156=12,Data!$E$111,Z156=13,Data!$E$112,Z156=14,Data!$E$113,Z156=15,Data!$E$114,Z156=16,Data!$E$115,Z156=17,Data!$E$116,Z156=18,Data!$E$117,Z156=19,Data!$E$118,Z156=20,Data!$E$119,Z156=21,Data!$E$120,Z156=0,Data!$E$121))*K156/1000,"")</f>
        <v/>
      </c>
      <c r="AC156" s="948" t="str">
        <f>IFERROR((ifs(
Z156=1,Data!$G$100,
Z156=2,Data!$G$101,
Z156=3,Data!$G$102,
Z156=4,Data!$G$103,
Z156=5,Data!$G$104,
Z156=6,Data!$G$105,
Z156=7,Data!$G$106,
Z156=8,Data!$G$107,
Z156=9,Data!$G$108,
Z156=10,Data!G$109,
Z156=11,Data!G$110,
Z156=12,Data!G$111,
Z156=13,Data!$G$112,
Z156=14,Data!$G$113,
Z156=15,Data!$G$114,
Z156=16,Data!$G$115,
Z156=17,Data!$G$116,
Z156=18,Data!$G$117,
Z156=19,Data!$G$118,
Z156=20,Data!$G$119,
Z156=21,Data!$G$120,
Z156=0,Data!$G$121))
*K156/1000,"")</f>
        <v/>
      </c>
      <c r="AD156" s="949" t="str">
        <f>IFERROR((ifs(
Z156=1,Data!$H$100,
Z156=2,Data!$H$101,
Z156=3,Data!$H$102,
Z156=4,Data!$H$103,
Z156=5,Data!$H$104,
Z156=6,Data!$H$105,
Z156=7,Data!$H$106,
Z156=8,Data!$H$107,
Z156=9,Data!$H$108,
Z156=10,Data!H$109,
Z156=11,Data!H$110,
Z156=12,Data!H$111,
Z156=13,Data!$H$112,
Z156=14,Data!$H$113,
Z156=15,Data!$H$114,
Z156=16,Data!$H$115,
Z156=17,Data!$H$116,
Z156=18,Data!$H$117,
Z156=19,Data!$H$118,
Z156=20,Data!$H$119,
Z156=21,Data!$H$120,
Z156=0,Data!$H$121))*K156/1000,"")</f>
        <v/>
      </c>
      <c r="AE156" s="948" t="str">
        <f>IFERROR((ifs(
Z156=1,Data!$I$100,
Z156=2,Data!$I$101,
Z156=3,Data!$I$102,
Z156=4,Data!$I$103,
Z156=5,Data!$I$104,
Z156=6,Data!$I$105,
Z156=7,Data!$I$106,
Z156=8,Data!$I$107,
Z156=9,Data!$I$108,
Z156=10,Data!I$109,
Z156=11,Data!I$110,
Z156=12,Data!I$111,
Z156=13,Data!$I$112,
Z156=14,Data!$I$113,
Z156=15,Data!$I$114,
Z156=16,Data!$I$115,
Z156=17,Data!$I$116,
Z156=18,Data!$I$117,
Z156=19,Data!$I$118,
Z156=20,Data!$I$119,
Z156=21,Data!$I$120,
Z156=0,Data!$I$121)*K156/1000),"")</f>
        <v/>
      </c>
      <c r="AF156" s="947" t="str">
        <f>IFERROR((ifs(
Z156=1,Data!$J$100,
Z156=2,Data!$J$101,
Z156=3,Data!$J$102,
Z156=4,Data!$J$103,
Z156=5,Data!$J$104,
Z156=6,Data!$J$105,
Z156=7,Data!$J$106,
Z156=8,Data!$J$107,
Z156=9,Data!$J$108,
Z156=10,Data!J$109,
Z156=11,Data!J$110,
Z156=12,Data!J$111,
Z156=13,Data!J$112,
Z156=14,Data!$J$113,
Z156=15,Data!$J$114,
Z156=16,Data!$J$115,
Z156=17,Data!$J$116,
Z156=18,Data!$J$117,
Z156=19,Data!$J$118,
Z156=20,Data!$J$119,
Z156=21,Data!$J$120,
Z156=0,Data!$J$121)*K156),"")</f>
        <v/>
      </c>
      <c r="AG156" s="947" t="str">
        <f>IFERROR((ifs(
Z156=1,Data!$K$100,
Z156=2,Data!$K$101,
Z156=3,Data!$K$102,
Z156=4,Data!$K$103,
Z156=5,Data!$K$104,
Z156=6,Data!$K$105,
Z156=7,Data!$K$106,
Z156=8,Data!$K$107,
Z156=9,Data!$K$108,
Z156=10,Data!K$109,
Z156=11,Data!K$110,
Z156=12,Data!K$111,
Z156=13,Data!$K$112,
Z156=14,Data!$K$113,
Z156=15,Data!$K$114,
Z156=16,Data!$K$115,
Z156=17,Data!$K$116,
Z156=18,Data!$K$117,
Z156=19,Data!$K$118,
Z156=20,Data!$K$119,
Z156=21,Data!$K$120,
Z156=0,Data!$K$121)*K156),"")</f>
        <v/>
      </c>
      <c r="AH156" s="947" t="str">
        <f>IFERROR((ifs(
Z156=1,Data!$L$100,
Z156=2,Data!$L$101,
Z156=3,Data!$L$102,
Z156=4,Data!$L$103,
Z156=5,Data!$L$104,
Z156=6,Data!$L$105,
Z156=7,Data!$L$106,
Z156=8,Data!$L$107,
Z156=9,Data!$L$108,
Z156=10,Data!L$109,
Z156=11,Data!L$110,
Z156=12,Data!L$111,
Z156=13,Data!$L$112,
Z156=14,Data!$L$113,
Z156=15,Data!$L$114,
Z156=16,Data!$L$115,
Z156=17,Data!$L$116,
Z156=18,Data!$L$117,
Z156=19,Data!$L$118,
Z156=20,Data!$L$119,
Z156=21,Data!$L$120,
Z156=0,Data!$L$121)*K156),"")</f>
        <v/>
      </c>
      <c r="AI156" s="950" t="str">
        <f>'Registro Veh'!J168</f>
        <v/>
      </c>
      <c r="AJ156" s="950" t="str">
        <f>'Registro Veh'!M168</f>
        <v/>
      </c>
      <c r="AK156" s="951"/>
      <c r="AL156" s="951"/>
      <c r="AM156" s="951"/>
      <c r="AN156" s="951"/>
    </row>
    <row r="157">
      <c r="A157" s="941" t="str">
        <f>'Registro Veh'!B168</f>
        <v/>
      </c>
      <c r="B157" s="941" t="str">
        <f>Equipo!$F$2</f>
        <v>4.0</v>
      </c>
      <c r="C157" s="941" t="str">
        <f>Equipo!$E$14</f>
        <v/>
      </c>
      <c r="D157" s="941" t="str">
        <f>Equipo!$E$10</f>
        <v/>
      </c>
      <c r="E157" s="941" t="str">
        <f>'Registro Veh'!C168</f>
        <v/>
      </c>
      <c r="F157" s="941" t="str">
        <f>'Registro Veh'!D168</f>
        <v/>
      </c>
      <c r="G157" s="941" t="str">
        <f>'Registro Veh'!E168</f>
        <v/>
      </c>
      <c r="H157" s="941" t="str">
        <f>'Registro Veh'!F168</f>
        <v/>
      </c>
      <c r="I157" s="942" t="str">
        <f>'Registro Veh'!G168</f>
        <v/>
      </c>
      <c r="J157" s="942" t="str">
        <f>'Registro Veh'!I168</f>
        <v/>
      </c>
      <c r="K157" s="942" t="str">
        <f>'Registro Veh'!K168</f>
        <v/>
      </c>
      <c r="L157" s="942" t="str">
        <f>'Registro Veh'!L168</f>
        <v/>
      </c>
      <c r="M157" s="942" t="str">
        <f>'Registro Veh'!N168</f>
        <v/>
      </c>
      <c r="N157" s="943" t="str">
        <f>IFERROR(IFS(E157='BBDD R'!$F$2,'BBDD R'!$G$2,E157='BBDD R'!$F$3,'BBDD R'!$G$3,E157='BBDD R'!$F$4,'BBDD R'!$G$4,E157='BBDD R'!$F$5,'BBDD R'!$G$5,E157='BBDD R'!$F$6,'BBDD R'!$G$6,E157='BBDD R'!$F$7,'BBDD R'!$G$7),"")</f>
        <v/>
      </c>
      <c r="O157" s="943" t="str">
        <f>IFERROR(IFS(E157='BBDD R'!$F$2,'BBDD R'!$H$2,E157='BBDD R'!$F$3,'BBDD R'!$H$3,E157='BBDD R'!$F$4,'BBDD R'!$H$4,E157='BBDD R'!$F$5,'BBDD R'!$H$5,E157='BBDD R'!$F$6,'BBDD R'!$H$6,E157='BBDD R'!$F$7,'BBDD R'!$H$7),"")</f>
        <v/>
      </c>
      <c r="P157" s="944" t="str">
        <f>IFERROR(IFS(E157='BBDD R'!$F$2,'BBDD R'!$I$2,E157='BBDD R'!$F$3,'BBDD R'!$I$3,E157='BBDD R'!$F$4,'BBDD R'!$I$4,E157='BBDD R'!$F$5,'BBDD R'!$I$5,E157='BBDD R'!$F$6,'BBDD R'!$I$6,E157='BBDD R'!$F$7,'BBDD R'!$I$7),"")</f>
        <v/>
      </c>
      <c r="Q157" s="945" t="str">
        <f>IFERROR(IFS(E157='BBDD R'!$F$2,'BBDD R'!$J$2,E157='BBDD R'!$F$3,'BBDD R'!$J$3,E157='BBDD R'!$F$4,'BBDD R'!$J$4,E157='BBDD R'!$F$5,'BBDD R'!$J$5,E157='BBDD R'!$F$6,'BBDD R'!$J$6,E157='BBDD R'!$F$7,'BBDD R'!$J$7))</f>
        <v/>
      </c>
      <c r="R157" s="945" t="str">
        <f>IFERROR(IFS(E157='BBDD R'!$F$2,'BBDD R'!$K$2,E157='BBDD R'!$F$3,'BBDD R'!$K$3,E157='BBDD R'!$F$4,'BBDD R'!$K$4,E157='BBDD R'!$F$5,'BBDD R'!$K$5,E157='BBDD R'!$F$6,'BBDD R'!$K$6,E157='BBDD R'!$F$7,'BBDD R'!$K$7),"")</f>
        <v/>
      </c>
      <c r="S157" s="944" t="str">
        <f>IFERROR(IFS(E157='BBDD R'!$F$2,'BBDD R'!$L$2,E157='BBDD R'!$F$3,'BBDD R'!$L$3,E157='BBDD R'!$F$4,'BBDD R'!$L$4,E157='BBDD R'!$F$5,'BBDD R'!$L$5,E157='BBDD R'!$F$6,'BBDD R'!$L$6,E157='BBDD R'!$F$7,'BBDD R'!$L$7),"")</f>
        <v/>
      </c>
      <c r="T157" s="944" t="str">
        <f>IFERROR(IFS(E157='BBDD R'!$F$2,'BBDD R'!$M$2,E157='BBDD R'!$F$3,'BBDD R'!$M$3,E157='BBDD R'!$F$4,'BBDD R'!$M$4,E157='BBDD R'!$F$5,'BBDD R'!$M$5,E157='BBDD R'!$F$6,'BBDD R'!$M$6,E157='BBDD R'!$F$7,'BBDD R'!$M$7),"")</f>
        <v/>
      </c>
      <c r="U157" s="944" t="str">
        <f>IFERROR(IFS(E157='BBDD R'!$F$2,'BBDD R'!$N$2,E157='BBDD R'!$F$3,'BBDD R'!$N$3,E157='BBDD R'!$F$4,'BBDD R'!$N$4,E157='BBDD R'!$F$5,'BBDD R'!$N$5,E157='BBDD R'!$F$6,'BBDD R'!$N$6,E157='BBDD R'!$F$7,'BBDD R'!$N$7),"")</f>
        <v/>
      </c>
      <c r="V157" s="944" t="str">
        <f>IFERROR(IFS(E157='BBDD R'!$F$2,'BBDD R'!$O$2,E157='BBDD R'!$F$3,'BBDD R'!$O$3,E157='BBDD R'!$F$4,'BBDD R'!$O$4,E157='BBDD R'!$F$5,'BBDD R'!$O$5,E157='BBDD R'!$F$6,'BBDD R'!$O$6,E157='BBDD R'!$F$7,'BBDD R'!$O$7),"")</f>
        <v/>
      </c>
      <c r="W157" s="946" t="str">
        <f>IFERROR(IFS(E157='BBDD R'!$F$2,'BBDD R'!$P$2,E157='BBDD R'!$F$3,'BBDD R'!$P$3,E157='BBDD R'!$F$4,'BBDD R'!$P$4,E157='BBDD R'!$F$5,'BBDD R'!$P$5,E157='BBDD R'!$F$6,'BBDD R'!$P$6,E157='BBDD R'!$F$7,'BBDD R'!$P$7),"")</f>
        <v/>
      </c>
      <c r="X157" s="944" t="str">
        <f>IFERROR(IFS(E157='BBDD R'!$F$2,'BBDD R'!$Q$2,E157='BBDD R'!$F$3,'BBDD R'!$Q$3,E157='BBDD R'!$F$4,'BBDD R'!$Q$4,E157='BBDD R'!$F$5,'BBDD R'!$Q$5,E157='BBDD R'!$F$6,'BBDD R'!$Q$6,E157='BBDD R'!$F$7,'BBDD R'!$Q$7),"")</f>
        <v/>
      </c>
      <c r="Y157" s="944" t="str">
        <f>IFERROR(IFS(E157='BBDD R'!$F$2,'BBDD R'!$R$2,E157='BBDD R'!$F$3,'BBDD R'!$R$3,E157='BBDD R'!$F$4,'BBDD R'!$R$4,E157='BBDD R'!$F$5,'BBDD R'!$R$5,E157='BBDD R'!$F$6,'BBDD R'!$R$6,E157='BBDD R'!$F$7,'BBDD R'!$R$7),"")</f>
        <v/>
      </c>
      <c r="Z157" s="944" t="str">
        <f t="array" ref="Z157">IFERROR(ifs(AND(M157="Gasolina",O157="Vehículo Liviano (Sedán, Compacto)"),1
,AND(M157="Gasolina",O157="Vehículo Liviano (SUV, Jeep, Station Wagon)"),2
,AND(M157="Gasolina",O157="Utilitario, Furgón"),3
,AND(M157="Gasolina",O157="Camioneta 4x2"),4
,AND(M157="Gasolina",O157="Camioneta 4x4"),5
,AND(M157="Gasolina",O157="Camión liviano (hasta 3.5 ton)"),6
,AND(M157="Gasolina",O157="Camión mediano"),7
,AND(M157="Gasolina",O157="Camión pesado"),8
,AND(M157="Gasolina",O157="Maquinaria"),9
,AND(M157="Gasolina",O157="Otro (especifique): "),10
,AND(M157="Diesel",O157="Vehículo Liviano (Sedán, Compacto)"),11
,AND(M157="Diesel",O157="Vehículo Liviano (SUV, Jeep, Station Wagon)"),12
,AND(M157="Diesel",O157="Utilitario, Furgón"),13
,AND(M157="Diesel",O157="Camioneta 4x2"),14
,AND(M157="Diesel",O157="Camioneta 4x4"),15
,AND(M157="Diesel",O157="Camión liviano (hasta 3.5 ton)"),16
,AND(M157="Diesel",O157="Camión mediano"),17
,AND(M157="Diesel",O157="Camión pesado"),18
,AND(M157="Diesel",O157="Maquinaria"),19
,AND(M157="Diesel",O157="Otro (especifique): "),20
,O157="Selecciona...",21),"")</f>
        <v/>
      </c>
      <c r="AA157" s="947" t="str">
        <f>IFERROR((ifs(Z157=1,Data!$D$100,Z157=2,Data!$D$101,Z157=3,Data!$D$102,Z157=4,Data!$D$103,Z157=5,Data!$D$104,Z157=6,Data!$D$105,Z157=7,Data!$D$106,Z157=8,Data!$D$107,Z157=9,Data!$D$108,Z157=10,Data!$D$109,Z157=11,Data!$D$110,Z157=12,Data!$D$111,Z157=13,Data!$D$112,Z157=14,Data!$D$113,Z157=15,Data!$D$114,Z157=16,Data!$D$115,Z157=17,Data!$D$116,Z157=18,Data!$D$117,Z157=19,Data!$D$118,Z157=20,Data!$D$119,Z157=21,Data!$D$120,Z157=0,Data!$D$121))*K157,"")</f>
        <v/>
      </c>
      <c r="AB157" s="947" t="str">
        <f>IFERROR((ifs(Z157=1,Data!$E$100,Z157=2,Data!$E$101,Z157=3,Data!$E$102,Z157=4,Data!$E$103,Z157=5,Data!$E$104,Z157=6,Data!$E$105,Z157=7,Data!$E$106,Z157=8,Data!$E$107,Z157=9,Data!$E$108,Z157=10,Data!$E$109,Z157=11,Data!$E$110,Z157=12,Data!$E$111,Z157=13,Data!$E$112,Z157=14,Data!$E$113,Z157=15,Data!$E$114,Z157=16,Data!$E$115,Z157=17,Data!$E$116,Z157=18,Data!$E$117,Z157=19,Data!$E$118,Z157=20,Data!$E$119,Z157=21,Data!$E$120,Z157=0,Data!$E$121))*K157/1000,"")</f>
        <v/>
      </c>
      <c r="AC157" s="948" t="str">
        <f>IFERROR((ifs(
Z157=1,Data!$G$100,
Z157=2,Data!$G$101,
Z157=3,Data!$G$102,
Z157=4,Data!$G$103,
Z157=5,Data!$G$104,
Z157=6,Data!$G$105,
Z157=7,Data!$G$106,
Z157=8,Data!$G$107,
Z157=9,Data!$G$108,
Z157=10,Data!G$109,
Z157=11,Data!G$110,
Z157=12,Data!G$111,
Z157=13,Data!$G$112,
Z157=14,Data!$G$113,
Z157=15,Data!$G$114,
Z157=16,Data!$G$115,
Z157=17,Data!$G$116,
Z157=18,Data!$G$117,
Z157=19,Data!$G$118,
Z157=20,Data!$G$119,
Z157=21,Data!$G$120,
Z157=0,Data!$G$121))
*K157/1000,"")</f>
        <v/>
      </c>
      <c r="AD157" s="949" t="str">
        <f>IFERROR((ifs(
Z157=1,Data!$H$100,
Z157=2,Data!$H$101,
Z157=3,Data!$H$102,
Z157=4,Data!$H$103,
Z157=5,Data!$H$104,
Z157=6,Data!$H$105,
Z157=7,Data!$H$106,
Z157=8,Data!$H$107,
Z157=9,Data!$H$108,
Z157=10,Data!H$109,
Z157=11,Data!H$110,
Z157=12,Data!H$111,
Z157=13,Data!$H$112,
Z157=14,Data!$H$113,
Z157=15,Data!$H$114,
Z157=16,Data!$H$115,
Z157=17,Data!$H$116,
Z157=18,Data!$H$117,
Z157=19,Data!$H$118,
Z157=20,Data!$H$119,
Z157=21,Data!$H$120,
Z157=0,Data!$H$121))*K157/1000,"")</f>
        <v/>
      </c>
      <c r="AE157" s="948" t="str">
        <f>IFERROR((ifs(
Z157=1,Data!$I$100,
Z157=2,Data!$I$101,
Z157=3,Data!$I$102,
Z157=4,Data!$I$103,
Z157=5,Data!$I$104,
Z157=6,Data!$I$105,
Z157=7,Data!$I$106,
Z157=8,Data!$I$107,
Z157=9,Data!$I$108,
Z157=10,Data!I$109,
Z157=11,Data!I$110,
Z157=12,Data!I$111,
Z157=13,Data!$I$112,
Z157=14,Data!$I$113,
Z157=15,Data!$I$114,
Z157=16,Data!$I$115,
Z157=17,Data!$I$116,
Z157=18,Data!$I$117,
Z157=19,Data!$I$118,
Z157=20,Data!$I$119,
Z157=21,Data!$I$120,
Z157=0,Data!$I$121)*K157/1000),"")</f>
        <v/>
      </c>
      <c r="AF157" s="947" t="str">
        <f>IFERROR((ifs(
Z157=1,Data!$J$100,
Z157=2,Data!$J$101,
Z157=3,Data!$J$102,
Z157=4,Data!$J$103,
Z157=5,Data!$J$104,
Z157=6,Data!$J$105,
Z157=7,Data!$J$106,
Z157=8,Data!$J$107,
Z157=9,Data!$J$108,
Z157=10,Data!J$109,
Z157=11,Data!J$110,
Z157=12,Data!J$111,
Z157=13,Data!J$112,
Z157=14,Data!$J$113,
Z157=15,Data!$J$114,
Z157=16,Data!$J$115,
Z157=17,Data!$J$116,
Z157=18,Data!$J$117,
Z157=19,Data!$J$118,
Z157=20,Data!$J$119,
Z157=21,Data!$J$120,
Z157=0,Data!$J$121)*K157),"")</f>
        <v/>
      </c>
      <c r="AG157" s="947" t="str">
        <f>IFERROR((ifs(
Z157=1,Data!$K$100,
Z157=2,Data!$K$101,
Z157=3,Data!$K$102,
Z157=4,Data!$K$103,
Z157=5,Data!$K$104,
Z157=6,Data!$K$105,
Z157=7,Data!$K$106,
Z157=8,Data!$K$107,
Z157=9,Data!$K$108,
Z157=10,Data!K$109,
Z157=11,Data!K$110,
Z157=12,Data!K$111,
Z157=13,Data!$K$112,
Z157=14,Data!$K$113,
Z157=15,Data!$K$114,
Z157=16,Data!$K$115,
Z157=17,Data!$K$116,
Z157=18,Data!$K$117,
Z157=19,Data!$K$118,
Z157=20,Data!$K$119,
Z157=21,Data!$K$120,
Z157=0,Data!$K$121)*K157),"")</f>
        <v/>
      </c>
      <c r="AH157" s="947" t="str">
        <f>IFERROR((ifs(
Z157=1,Data!$L$100,
Z157=2,Data!$L$101,
Z157=3,Data!$L$102,
Z157=4,Data!$L$103,
Z157=5,Data!$L$104,
Z157=6,Data!$L$105,
Z157=7,Data!$L$106,
Z157=8,Data!$L$107,
Z157=9,Data!$L$108,
Z157=10,Data!L$109,
Z157=11,Data!L$110,
Z157=12,Data!L$111,
Z157=13,Data!$L$112,
Z157=14,Data!$L$113,
Z157=15,Data!$L$114,
Z157=16,Data!$L$115,
Z157=17,Data!$L$116,
Z157=18,Data!$L$117,
Z157=19,Data!$L$118,
Z157=20,Data!$L$119,
Z157=21,Data!$L$120,
Z157=0,Data!$L$121)*K157),"")</f>
        <v/>
      </c>
      <c r="AI157" s="950" t="str">
        <f>'Registro Veh'!J169</f>
        <v/>
      </c>
      <c r="AJ157" s="950" t="str">
        <f>'Registro Veh'!M169</f>
        <v/>
      </c>
      <c r="AK157" s="951"/>
      <c r="AL157" s="951"/>
      <c r="AM157" s="951"/>
      <c r="AN157" s="951"/>
    </row>
    <row r="158">
      <c r="A158" s="941" t="str">
        <f>'Registro Veh'!B169</f>
        <v/>
      </c>
      <c r="B158" s="941" t="str">
        <f>Equipo!$F$2</f>
        <v>4.0</v>
      </c>
      <c r="C158" s="941" t="str">
        <f>Equipo!$E$14</f>
        <v/>
      </c>
      <c r="D158" s="941" t="str">
        <f>Equipo!$E$10</f>
        <v/>
      </c>
      <c r="E158" s="941" t="str">
        <f>'Registro Veh'!C169</f>
        <v/>
      </c>
      <c r="F158" s="941" t="str">
        <f>'Registro Veh'!D169</f>
        <v/>
      </c>
      <c r="G158" s="941" t="str">
        <f>'Registro Veh'!E169</f>
        <v/>
      </c>
      <c r="H158" s="941" t="str">
        <f>'Registro Veh'!F169</f>
        <v/>
      </c>
      <c r="I158" s="942" t="str">
        <f>'Registro Veh'!G169</f>
        <v/>
      </c>
      <c r="J158" s="942" t="str">
        <f>'Registro Veh'!I169</f>
        <v/>
      </c>
      <c r="K158" s="942" t="str">
        <f>'Registro Veh'!K169</f>
        <v/>
      </c>
      <c r="L158" s="942" t="str">
        <f>'Registro Veh'!L169</f>
        <v/>
      </c>
      <c r="M158" s="942" t="str">
        <f>'Registro Veh'!N169</f>
        <v/>
      </c>
      <c r="N158" s="943" t="str">
        <f>IFERROR(IFS(E158='BBDD R'!$F$2,'BBDD R'!$G$2,E158='BBDD R'!$F$3,'BBDD R'!$G$3,E158='BBDD R'!$F$4,'BBDD R'!$G$4,E158='BBDD R'!$F$5,'BBDD R'!$G$5,E158='BBDD R'!$F$6,'BBDD R'!$G$6,E158='BBDD R'!$F$7,'BBDD R'!$G$7),"")</f>
        <v/>
      </c>
      <c r="O158" s="943" t="str">
        <f>IFERROR(IFS(E158='BBDD R'!$F$2,'BBDD R'!$H$2,E158='BBDD R'!$F$3,'BBDD R'!$H$3,E158='BBDD R'!$F$4,'BBDD R'!$H$4,E158='BBDD R'!$F$5,'BBDD R'!$H$5,E158='BBDD R'!$F$6,'BBDD R'!$H$6,E158='BBDD R'!$F$7,'BBDD R'!$H$7),"")</f>
        <v/>
      </c>
      <c r="P158" s="944" t="str">
        <f>IFERROR(IFS(E158='BBDD R'!$F$2,'BBDD R'!$I$2,E158='BBDD R'!$F$3,'BBDD R'!$I$3,E158='BBDD R'!$F$4,'BBDD R'!$I$4,E158='BBDD R'!$F$5,'BBDD R'!$I$5,E158='BBDD R'!$F$6,'BBDD R'!$I$6,E158='BBDD R'!$F$7,'BBDD R'!$I$7),"")</f>
        <v/>
      </c>
      <c r="Q158" s="945" t="str">
        <f>IFERROR(IFS(E158='BBDD R'!$F$2,'BBDD R'!$J$2,E158='BBDD R'!$F$3,'BBDD R'!$J$3,E158='BBDD R'!$F$4,'BBDD R'!$J$4,E158='BBDD R'!$F$5,'BBDD R'!$J$5,E158='BBDD R'!$F$6,'BBDD R'!$J$6,E158='BBDD R'!$F$7,'BBDD R'!$J$7))</f>
        <v/>
      </c>
      <c r="R158" s="945" t="str">
        <f>IFERROR(IFS(E158='BBDD R'!$F$2,'BBDD R'!$K$2,E158='BBDD R'!$F$3,'BBDD R'!$K$3,E158='BBDD R'!$F$4,'BBDD R'!$K$4,E158='BBDD R'!$F$5,'BBDD R'!$K$5,E158='BBDD R'!$F$6,'BBDD R'!$K$6,E158='BBDD R'!$F$7,'BBDD R'!$K$7),"")</f>
        <v/>
      </c>
      <c r="S158" s="944" t="str">
        <f>IFERROR(IFS(E158='BBDD R'!$F$2,'BBDD R'!$L$2,E158='BBDD R'!$F$3,'BBDD R'!$L$3,E158='BBDD R'!$F$4,'BBDD R'!$L$4,E158='BBDD R'!$F$5,'BBDD R'!$L$5,E158='BBDD R'!$F$6,'BBDD R'!$L$6,E158='BBDD R'!$F$7,'BBDD R'!$L$7),"")</f>
        <v/>
      </c>
      <c r="T158" s="944" t="str">
        <f>IFERROR(IFS(E158='BBDD R'!$F$2,'BBDD R'!$M$2,E158='BBDD R'!$F$3,'BBDD R'!$M$3,E158='BBDD R'!$F$4,'BBDD R'!$M$4,E158='BBDD R'!$F$5,'BBDD R'!$M$5,E158='BBDD R'!$F$6,'BBDD R'!$M$6,E158='BBDD R'!$F$7,'BBDD R'!$M$7),"")</f>
        <v/>
      </c>
      <c r="U158" s="944" t="str">
        <f>IFERROR(IFS(E158='BBDD R'!$F$2,'BBDD R'!$N$2,E158='BBDD R'!$F$3,'BBDD R'!$N$3,E158='BBDD R'!$F$4,'BBDD R'!$N$4,E158='BBDD R'!$F$5,'BBDD R'!$N$5,E158='BBDD R'!$F$6,'BBDD R'!$N$6,E158='BBDD R'!$F$7,'BBDD R'!$N$7),"")</f>
        <v/>
      </c>
      <c r="V158" s="944" t="str">
        <f>IFERROR(IFS(E158='BBDD R'!$F$2,'BBDD R'!$O$2,E158='BBDD R'!$F$3,'BBDD R'!$O$3,E158='BBDD R'!$F$4,'BBDD R'!$O$4,E158='BBDD R'!$F$5,'BBDD R'!$O$5,E158='BBDD R'!$F$6,'BBDD R'!$O$6,E158='BBDD R'!$F$7,'BBDD R'!$O$7),"")</f>
        <v/>
      </c>
      <c r="W158" s="946" t="str">
        <f>IFERROR(IFS(E158='BBDD R'!$F$2,'BBDD R'!$P$2,E158='BBDD R'!$F$3,'BBDD R'!$P$3,E158='BBDD R'!$F$4,'BBDD R'!$P$4,E158='BBDD R'!$F$5,'BBDD R'!$P$5,E158='BBDD R'!$F$6,'BBDD R'!$P$6,E158='BBDD R'!$F$7,'BBDD R'!$P$7),"")</f>
        <v/>
      </c>
      <c r="X158" s="944" t="str">
        <f>IFERROR(IFS(E158='BBDD R'!$F$2,'BBDD R'!$Q$2,E158='BBDD R'!$F$3,'BBDD R'!$Q$3,E158='BBDD R'!$F$4,'BBDD R'!$Q$4,E158='BBDD R'!$F$5,'BBDD R'!$Q$5,E158='BBDD R'!$F$6,'BBDD R'!$Q$6,E158='BBDD R'!$F$7,'BBDD R'!$Q$7),"")</f>
        <v/>
      </c>
      <c r="Y158" s="944" t="str">
        <f>IFERROR(IFS(E158='BBDD R'!$F$2,'BBDD R'!$R$2,E158='BBDD R'!$F$3,'BBDD R'!$R$3,E158='BBDD R'!$F$4,'BBDD R'!$R$4,E158='BBDD R'!$F$5,'BBDD R'!$R$5,E158='BBDD R'!$F$6,'BBDD R'!$R$6,E158='BBDD R'!$F$7,'BBDD R'!$R$7),"")</f>
        <v/>
      </c>
      <c r="Z158" s="944" t="str">
        <f t="array" ref="Z158">IFERROR(ifs(AND(M158="Gasolina",O158="Vehículo Liviano (Sedán, Compacto)"),1
,AND(M158="Gasolina",O158="Vehículo Liviano (SUV, Jeep, Station Wagon)"),2
,AND(M158="Gasolina",O158="Utilitario, Furgón"),3
,AND(M158="Gasolina",O158="Camioneta 4x2"),4
,AND(M158="Gasolina",O158="Camioneta 4x4"),5
,AND(M158="Gasolina",O158="Camión liviano (hasta 3.5 ton)"),6
,AND(M158="Gasolina",O158="Camión mediano"),7
,AND(M158="Gasolina",O158="Camión pesado"),8
,AND(M158="Gasolina",O158="Maquinaria"),9
,AND(M158="Gasolina",O158="Otro (especifique): "),10
,AND(M158="Diesel",O158="Vehículo Liviano (Sedán, Compacto)"),11
,AND(M158="Diesel",O158="Vehículo Liviano (SUV, Jeep, Station Wagon)"),12
,AND(M158="Diesel",O158="Utilitario, Furgón"),13
,AND(M158="Diesel",O158="Camioneta 4x2"),14
,AND(M158="Diesel",O158="Camioneta 4x4"),15
,AND(M158="Diesel",O158="Camión liviano (hasta 3.5 ton)"),16
,AND(M158="Diesel",O158="Camión mediano"),17
,AND(M158="Diesel",O158="Camión pesado"),18
,AND(M158="Diesel",O158="Maquinaria"),19
,AND(M158="Diesel",O158="Otro (especifique): "),20
,O158="Selecciona...",21),"")</f>
        <v/>
      </c>
      <c r="AA158" s="947" t="str">
        <f>IFERROR((ifs(Z158=1,Data!$D$100,Z158=2,Data!$D$101,Z158=3,Data!$D$102,Z158=4,Data!$D$103,Z158=5,Data!$D$104,Z158=6,Data!$D$105,Z158=7,Data!$D$106,Z158=8,Data!$D$107,Z158=9,Data!$D$108,Z158=10,Data!$D$109,Z158=11,Data!$D$110,Z158=12,Data!$D$111,Z158=13,Data!$D$112,Z158=14,Data!$D$113,Z158=15,Data!$D$114,Z158=16,Data!$D$115,Z158=17,Data!$D$116,Z158=18,Data!$D$117,Z158=19,Data!$D$118,Z158=20,Data!$D$119,Z158=21,Data!$D$120,Z158=0,Data!$D$121))*K158,"")</f>
        <v/>
      </c>
      <c r="AB158" s="947" t="str">
        <f>IFERROR((ifs(Z158=1,Data!$E$100,Z158=2,Data!$E$101,Z158=3,Data!$E$102,Z158=4,Data!$E$103,Z158=5,Data!$E$104,Z158=6,Data!$E$105,Z158=7,Data!$E$106,Z158=8,Data!$E$107,Z158=9,Data!$E$108,Z158=10,Data!$E$109,Z158=11,Data!$E$110,Z158=12,Data!$E$111,Z158=13,Data!$E$112,Z158=14,Data!$E$113,Z158=15,Data!$E$114,Z158=16,Data!$E$115,Z158=17,Data!$E$116,Z158=18,Data!$E$117,Z158=19,Data!$E$118,Z158=20,Data!$E$119,Z158=21,Data!$E$120,Z158=0,Data!$E$121))*K158/1000,"")</f>
        <v/>
      </c>
      <c r="AC158" s="948" t="str">
        <f>IFERROR((ifs(
Z158=1,Data!$G$100,
Z158=2,Data!$G$101,
Z158=3,Data!$G$102,
Z158=4,Data!$G$103,
Z158=5,Data!$G$104,
Z158=6,Data!$G$105,
Z158=7,Data!$G$106,
Z158=8,Data!$G$107,
Z158=9,Data!$G$108,
Z158=10,Data!G$109,
Z158=11,Data!G$110,
Z158=12,Data!G$111,
Z158=13,Data!$G$112,
Z158=14,Data!$G$113,
Z158=15,Data!$G$114,
Z158=16,Data!$G$115,
Z158=17,Data!$G$116,
Z158=18,Data!$G$117,
Z158=19,Data!$G$118,
Z158=20,Data!$G$119,
Z158=21,Data!$G$120,
Z158=0,Data!$G$121))
*K158/1000,"")</f>
        <v/>
      </c>
      <c r="AD158" s="949" t="str">
        <f>IFERROR((ifs(
Z158=1,Data!$H$100,
Z158=2,Data!$H$101,
Z158=3,Data!$H$102,
Z158=4,Data!$H$103,
Z158=5,Data!$H$104,
Z158=6,Data!$H$105,
Z158=7,Data!$H$106,
Z158=8,Data!$H$107,
Z158=9,Data!$H$108,
Z158=10,Data!H$109,
Z158=11,Data!H$110,
Z158=12,Data!H$111,
Z158=13,Data!$H$112,
Z158=14,Data!$H$113,
Z158=15,Data!$H$114,
Z158=16,Data!$H$115,
Z158=17,Data!$H$116,
Z158=18,Data!$H$117,
Z158=19,Data!$H$118,
Z158=20,Data!$H$119,
Z158=21,Data!$H$120,
Z158=0,Data!$H$121))*K158/1000,"")</f>
        <v/>
      </c>
      <c r="AE158" s="948" t="str">
        <f>IFERROR((ifs(
Z158=1,Data!$I$100,
Z158=2,Data!$I$101,
Z158=3,Data!$I$102,
Z158=4,Data!$I$103,
Z158=5,Data!$I$104,
Z158=6,Data!$I$105,
Z158=7,Data!$I$106,
Z158=8,Data!$I$107,
Z158=9,Data!$I$108,
Z158=10,Data!I$109,
Z158=11,Data!I$110,
Z158=12,Data!I$111,
Z158=13,Data!$I$112,
Z158=14,Data!$I$113,
Z158=15,Data!$I$114,
Z158=16,Data!$I$115,
Z158=17,Data!$I$116,
Z158=18,Data!$I$117,
Z158=19,Data!$I$118,
Z158=20,Data!$I$119,
Z158=21,Data!$I$120,
Z158=0,Data!$I$121)*K158/1000),"")</f>
        <v/>
      </c>
      <c r="AF158" s="947" t="str">
        <f>IFERROR((ifs(
Z158=1,Data!$J$100,
Z158=2,Data!$J$101,
Z158=3,Data!$J$102,
Z158=4,Data!$J$103,
Z158=5,Data!$J$104,
Z158=6,Data!$J$105,
Z158=7,Data!$J$106,
Z158=8,Data!$J$107,
Z158=9,Data!$J$108,
Z158=10,Data!J$109,
Z158=11,Data!J$110,
Z158=12,Data!J$111,
Z158=13,Data!J$112,
Z158=14,Data!$J$113,
Z158=15,Data!$J$114,
Z158=16,Data!$J$115,
Z158=17,Data!$J$116,
Z158=18,Data!$J$117,
Z158=19,Data!$J$118,
Z158=20,Data!$J$119,
Z158=21,Data!$J$120,
Z158=0,Data!$J$121)*K158),"")</f>
        <v/>
      </c>
      <c r="AG158" s="947" t="str">
        <f>IFERROR((ifs(
Z158=1,Data!$K$100,
Z158=2,Data!$K$101,
Z158=3,Data!$K$102,
Z158=4,Data!$K$103,
Z158=5,Data!$K$104,
Z158=6,Data!$K$105,
Z158=7,Data!$K$106,
Z158=8,Data!$K$107,
Z158=9,Data!$K$108,
Z158=10,Data!K$109,
Z158=11,Data!K$110,
Z158=12,Data!K$111,
Z158=13,Data!$K$112,
Z158=14,Data!$K$113,
Z158=15,Data!$K$114,
Z158=16,Data!$K$115,
Z158=17,Data!$K$116,
Z158=18,Data!$K$117,
Z158=19,Data!$K$118,
Z158=20,Data!$K$119,
Z158=21,Data!$K$120,
Z158=0,Data!$K$121)*K158),"")</f>
        <v/>
      </c>
      <c r="AH158" s="947" t="str">
        <f>IFERROR((ifs(
Z158=1,Data!$L$100,
Z158=2,Data!$L$101,
Z158=3,Data!$L$102,
Z158=4,Data!$L$103,
Z158=5,Data!$L$104,
Z158=6,Data!$L$105,
Z158=7,Data!$L$106,
Z158=8,Data!$L$107,
Z158=9,Data!$L$108,
Z158=10,Data!L$109,
Z158=11,Data!L$110,
Z158=12,Data!L$111,
Z158=13,Data!$L$112,
Z158=14,Data!$L$113,
Z158=15,Data!$L$114,
Z158=16,Data!$L$115,
Z158=17,Data!$L$116,
Z158=18,Data!$L$117,
Z158=19,Data!$L$118,
Z158=20,Data!$L$119,
Z158=21,Data!$L$120,
Z158=0,Data!$L$121)*K158),"")</f>
        <v/>
      </c>
      <c r="AI158" s="950" t="str">
        <f>'Registro Veh'!J170</f>
        <v/>
      </c>
      <c r="AJ158" s="950" t="str">
        <f>'Registro Veh'!M170</f>
        <v/>
      </c>
      <c r="AK158" s="951"/>
      <c r="AL158" s="951"/>
      <c r="AM158" s="951"/>
      <c r="AN158" s="951"/>
    </row>
    <row r="159">
      <c r="A159" s="941" t="str">
        <f>'Registro Veh'!B170</f>
        <v/>
      </c>
      <c r="B159" s="941" t="str">
        <f>Equipo!$F$2</f>
        <v>4.0</v>
      </c>
      <c r="C159" s="941" t="str">
        <f>Equipo!$E$14</f>
        <v/>
      </c>
      <c r="D159" s="941" t="str">
        <f>Equipo!$E$10</f>
        <v/>
      </c>
      <c r="E159" s="941" t="str">
        <f>'Registro Veh'!C170</f>
        <v/>
      </c>
      <c r="F159" s="941" t="str">
        <f>'Registro Veh'!D170</f>
        <v/>
      </c>
      <c r="G159" s="941" t="str">
        <f>'Registro Veh'!E170</f>
        <v/>
      </c>
      <c r="H159" s="941" t="str">
        <f>'Registro Veh'!F170</f>
        <v/>
      </c>
      <c r="I159" s="942" t="str">
        <f>'Registro Veh'!G170</f>
        <v/>
      </c>
      <c r="J159" s="942" t="str">
        <f>'Registro Veh'!I170</f>
        <v/>
      </c>
      <c r="K159" s="942" t="str">
        <f>'Registro Veh'!K170</f>
        <v/>
      </c>
      <c r="L159" s="942" t="str">
        <f>'Registro Veh'!L170</f>
        <v/>
      </c>
      <c r="M159" s="942" t="str">
        <f>'Registro Veh'!N170</f>
        <v/>
      </c>
      <c r="N159" s="943" t="str">
        <f>IFERROR(IFS(E159='BBDD R'!$F$2,'BBDD R'!$G$2,E159='BBDD R'!$F$3,'BBDD R'!$G$3,E159='BBDD R'!$F$4,'BBDD R'!$G$4,E159='BBDD R'!$F$5,'BBDD R'!$G$5,E159='BBDD R'!$F$6,'BBDD R'!$G$6,E159='BBDD R'!$F$7,'BBDD R'!$G$7),"")</f>
        <v/>
      </c>
      <c r="O159" s="943" t="str">
        <f>IFERROR(IFS(E159='BBDD R'!$F$2,'BBDD R'!$H$2,E159='BBDD R'!$F$3,'BBDD R'!$H$3,E159='BBDD R'!$F$4,'BBDD R'!$H$4,E159='BBDD R'!$F$5,'BBDD R'!$H$5,E159='BBDD R'!$F$6,'BBDD R'!$H$6,E159='BBDD R'!$F$7,'BBDD R'!$H$7),"")</f>
        <v/>
      </c>
      <c r="P159" s="944" t="str">
        <f>IFERROR(IFS(E159='BBDD R'!$F$2,'BBDD R'!$I$2,E159='BBDD R'!$F$3,'BBDD R'!$I$3,E159='BBDD R'!$F$4,'BBDD R'!$I$4,E159='BBDD R'!$F$5,'BBDD R'!$I$5,E159='BBDD R'!$F$6,'BBDD R'!$I$6,E159='BBDD R'!$F$7,'BBDD R'!$I$7),"")</f>
        <v/>
      </c>
      <c r="Q159" s="945" t="str">
        <f>IFERROR(IFS(E159='BBDD R'!$F$2,'BBDD R'!$J$2,E159='BBDD R'!$F$3,'BBDD R'!$J$3,E159='BBDD R'!$F$4,'BBDD R'!$J$4,E159='BBDD R'!$F$5,'BBDD R'!$J$5,E159='BBDD R'!$F$6,'BBDD R'!$J$6,E159='BBDD R'!$F$7,'BBDD R'!$J$7))</f>
        <v/>
      </c>
      <c r="R159" s="945" t="str">
        <f>IFERROR(IFS(E159='BBDD R'!$F$2,'BBDD R'!$K$2,E159='BBDD R'!$F$3,'BBDD R'!$K$3,E159='BBDD R'!$F$4,'BBDD R'!$K$4,E159='BBDD R'!$F$5,'BBDD R'!$K$5,E159='BBDD R'!$F$6,'BBDD R'!$K$6,E159='BBDD R'!$F$7,'BBDD R'!$K$7),"")</f>
        <v/>
      </c>
      <c r="S159" s="944" t="str">
        <f>IFERROR(IFS(E159='BBDD R'!$F$2,'BBDD R'!$L$2,E159='BBDD R'!$F$3,'BBDD R'!$L$3,E159='BBDD R'!$F$4,'BBDD R'!$L$4,E159='BBDD R'!$F$5,'BBDD R'!$L$5,E159='BBDD R'!$F$6,'BBDD R'!$L$6,E159='BBDD R'!$F$7,'BBDD R'!$L$7),"")</f>
        <v/>
      </c>
      <c r="T159" s="944" t="str">
        <f>IFERROR(IFS(E159='BBDD R'!$F$2,'BBDD R'!$M$2,E159='BBDD R'!$F$3,'BBDD R'!$M$3,E159='BBDD R'!$F$4,'BBDD R'!$M$4,E159='BBDD R'!$F$5,'BBDD R'!$M$5,E159='BBDD R'!$F$6,'BBDD R'!$M$6,E159='BBDD R'!$F$7,'BBDD R'!$M$7),"")</f>
        <v/>
      </c>
      <c r="U159" s="944" t="str">
        <f>IFERROR(IFS(E159='BBDD R'!$F$2,'BBDD R'!$N$2,E159='BBDD R'!$F$3,'BBDD R'!$N$3,E159='BBDD R'!$F$4,'BBDD R'!$N$4,E159='BBDD R'!$F$5,'BBDD R'!$N$5,E159='BBDD R'!$F$6,'BBDD R'!$N$6,E159='BBDD R'!$F$7,'BBDD R'!$N$7),"")</f>
        <v/>
      </c>
      <c r="V159" s="944" t="str">
        <f>IFERROR(IFS(E159='BBDD R'!$F$2,'BBDD R'!$O$2,E159='BBDD R'!$F$3,'BBDD R'!$O$3,E159='BBDD R'!$F$4,'BBDD R'!$O$4,E159='BBDD R'!$F$5,'BBDD R'!$O$5,E159='BBDD R'!$F$6,'BBDD R'!$O$6,E159='BBDD R'!$F$7,'BBDD R'!$O$7),"")</f>
        <v/>
      </c>
      <c r="W159" s="946" t="str">
        <f>IFERROR(IFS(E159='BBDD R'!$F$2,'BBDD R'!$P$2,E159='BBDD R'!$F$3,'BBDD R'!$P$3,E159='BBDD R'!$F$4,'BBDD R'!$P$4,E159='BBDD R'!$F$5,'BBDD R'!$P$5,E159='BBDD R'!$F$6,'BBDD R'!$P$6,E159='BBDD R'!$F$7,'BBDD R'!$P$7),"")</f>
        <v/>
      </c>
      <c r="X159" s="944" t="str">
        <f>IFERROR(IFS(E159='BBDD R'!$F$2,'BBDD R'!$Q$2,E159='BBDD R'!$F$3,'BBDD R'!$Q$3,E159='BBDD R'!$F$4,'BBDD R'!$Q$4,E159='BBDD R'!$F$5,'BBDD R'!$Q$5,E159='BBDD R'!$F$6,'BBDD R'!$Q$6,E159='BBDD R'!$F$7,'BBDD R'!$Q$7),"")</f>
        <v/>
      </c>
      <c r="Y159" s="944" t="str">
        <f>IFERROR(IFS(E159='BBDD R'!$F$2,'BBDD R'!$R$2,E159='BBDD R'!$F$3,'BBDD R'!$R$3,E159='BBDD R'!$F$4,'BBDD R'!$R$4,E159='BBDD R'!$F$5,'BBDD R'!$R$5,E159='BBDD R'!$F$6,'BBDD R'!$R$6,E159='BBDD R'!$F$7,'BBDD R'!$R$7),"")</f>
        <v/>
      </c>
      <c r="Z159" s="944" t="str">
        <f t="array" ref="Z159">IFERROR(ifs(AND(M159="Gasolina",O159="Vehículo Liviano (Sedán, Compacto)"),1
,AND(M159="Gasolina",O159="Vehículo Liviano (SUV, Jeep, Station Wagon)"),2
,AND(M159="Gasolina",O159="Utilitario, Furgón"),3
,AND(M159="Gasolina",O159="Camioneta 4x2"),4
,AND(M159="Gasolina",O159="Camioneta 4x4"),5
,AND(M159="Gasolina",O159="Camión liviano (hasta 3.5 ton)"),6
,AND(M159="Gasolina",O159="Camión mediano"),7
,AND(M159="Gasolina",O159="Camión pesado"),8
,AND(M159="Gasolina",O159="Maquinaria"),9
,AND(M159="Gasolina",O159="Otro (especifique): "),10
,AND(M159="Diesel",O159="Vehículo Liviano (Sedán, Compacto)"),11
,AND(M159="Diesel",O159="Vehículo Liviano (SUV, Jeep, Station Wagon)"),12
,AND(M159="Diesel",O159="Utilitario, Furgón"),13
,AND(M159="Diesel",O159="Camioneta 4x2"),14
,AND(M159="Diesel",O159="Camioneta 4x4"),15
,AND(M159="Diesel",O159="Camión liviano (hasta 3.5 ton)"),16
,AND(M159="Diesel",O159="Camión mediano"),17
,AND(M159="Diesel",O159="Camión pesado"),18
,AND(M159="Diesel",O159="Maquinaria"),19
,AND(M159="Diesel",O159="Otro (especifique): "),20
,O159="Selecciona...",21),"")</f>
        <v/>
      </c>
      <c r="AA159" s="947" t="str">
        <f>IFERROR((ifs(Z159=1,Data!$D$100,Z159=2,Data!$D$101,Z159=3,Data!$D$102,Z159=4,Data!$D$103,Z159=5,Data!$D$104,Z159=6,Data!$D$105,Z159=7,Data!$D$106,Z159=8,Data!$D$107,Z159=9,Data!$D$108,Z159=10,Data!$D$109,Z159=11,Data!$D$110,Z159=12,Data!$D$111,Z159=13,Data!$D$112,Z159=14,Data!$D$113,Z159=15,Data!$D$114,Z159=16,Data!$D$115,Z159=17,Data!$D$116,Z159=18,Data!$D$117,Z159=19,Data!$D$118,Z159=20,Data!$D$119,Z159=21,Data!$D$120,Z159=0,Data!$D$121))*K159,"")</f>
        <v/>
      </c>
      <c r="AB159" s="947" t="str">
        <f>IFERROR((ifs(Z159=1,Data!$E$100,Z159=2,Data!$E$101,Z159=3,Data!$E$102,Z159=4,Data!$E$103,Z159=5,Data!$E$104,Z159=6,Data!$E$105,Z159=7,Data!$E$106,Z159=8,Data!$E$107,Z159=9,Data!$E$108,Z159=10,Data!$E$109,Z159=11,Data!$E$110,Z159=12,Data!$E$111,Z159=13,Data!$E$112,Z159=14,Data!$E$113,Z159=15,Data!$E$114,Z159=16,Data!$E$115,Z159=17,Data!$E$116,Z159=18,Data!$E$117,Z159=19,Data!$E$118,Z159=20,Data!$E$119,Z159=21,Data!$E$120,Z159=0,Data!$E$121))*K159/1000,"")</f>
        <v/>
      </c>
      <c r="AC159" s="948" t="str">
        <f>IFERROR((ifs(
Z159=1,Data!$G$100,
Z159=2,Data!$G$101,
Z159=3,Data!$G$102,
Z159=4,Data!$G$103,
Z159=5,Data!$G$104,
Z159=6,Data!$G$105,
Z159=7,Data!$G$106,
Z159=8,Data!$G$107,
Z159=9,Data!$G$108,
Z159=10,Data!G$109,
Z159=11,Data!G$110,
Z159=12,Data!G$111,
Z159=13,Data!$G$112,
Z159=14,Data!$G$113,
Z159=15,Data!$G$114,
Z159=16,Data!$G$115,
Z159=17,Data!$G$116,
Z159=18,Data!$G$117,
Z159=19,Data!$G$118,
Z159=20,Data!$G$119,
Z159=21,Data!$G$120,
Z159=0,Data!$G$121))
*K159/1000,"")</f>
        <v/>
      </c>
      <c r="AD159" s="949" t="str">
        <f>IFERROR((ifs(
Z159=1,Data!$H$100,
Z159=2,Data!$H$101,
Z159=3,Data!$H$102,
Z159=4,Data!$H$103,
Z159=5,Data!$H$104,
Z159=6,Data!$H$105,
Z159=7,Data!$H$106,
Z159=8,Data!$H$107,
Z159=9,Data!$H$108,
Z159=10,Data!H$109,
Z159=11,Data!H$110,
Z159=12,Data!H$111,
Z159=13,Data!$H$112,
Z159=14,Data!$H$113,
Z159=15,Data!$H$114,
Z159=16,Data!$H$115,
Z159=17,Data!$H$116,
Z159=18,Data!$H$117,
Z159=19,Data!$H$118,
Z159=20,Data!$H$119,
Z159=21,Data!$H$120,
Z159=0,Data!$H$121))*K159/1000,"")</f>
        <v/>
      </c>
      <c r="AE159" s="948" t="str">
        <f>IFERROR((ifs(
Z159=1,Data!$I$100,
Z159=2,Data!$I$101,
Z159=3,Data!$I$102,
Z159=4,Data!$I$103,
Z159=5,Data!$I$104,
Z159=6,Data!$I$105,
Z159=7,Data!$I$106,
Z159=8,Data!$I$107,
Z159=9,Data!$I$108,
Z159=10,Data!I$109,
Z159=11,Data!I$110,
Z159=12,Data!I$111,
Z159=13,Data!$I$112,
Z159=14,Data!$I$113,
Z159=15,Data!$I$114,
Z159=16,Data!$I$115,
Z159=17,Data!$I$116,
Z159=18,Data!$I$117,
Z159=19,Data!$I$118,
Z159=20,Data!$I$119,
Z159=21,Data!$I$120,
Z159=0,Data!$I$121)*K159/1000),"")</f>
        <v/>
      </c>
      <c r="AF159" s="947" t="str">
        <f>IFERROR((ifs(
Z159=1,Data!$J$100,
Z159=2,Data!$J$101,
Z159=3,Data!$J$102,
Z159=4,Data!$J$103,
Z159=5,Data!$J$104,
Z159=6,Data!$J$105,
Z159=7,Data!$J$106,
Z159=8,Data!$J$107,
Z159=9,Data!$J$108,
Z159=10,Data!J$109,
Z159=11,Data!J$110,
Z159=12,Data!J$111,
Z159=13,Data!J$112,
Z159=14,Data!$J$113,
Z159=15,Data!$J$114,
Z159=16,Data!$J$115,
Z159=17,Data!$J$116,
Z159=18,Data!$J$117,
Z159=19,Data!$J$118,
Z159=20,Data!$J$119,
Z159=21,Data!$J$120,
Z159=0,Data!$J$121)*K159),"")</f>
        <v/>
      </c>
      <c r="AG159" s="947" t="str">
        <f>IFERROR((ifs(
Z159=1,Data!$K$100,
Z159=2,Data!$K$101,
Z159=3,Data!$K$102,
Z159=4,Data!$K$103,
Z159=5,Data!$K$104,
Z159=6,Data!$K$105,
Z159=7,Data!$K$106,
Z159=8,Data!$K$107,
Z159=9,Data!$K$108,
Z159=10,Data!K$109,
Z159=11,Data!K$110,
Z159=12,Data!K$111,
Z159=13,Data!$K$112,
Z159=14,Data!$K$113,
Z159=15,Data!$K$114,
Z159=16,Data!$K$115,
Z159=17,Data!$K$116,
Z159=18,Data!$K$117,
Z159=19,Data!$K$118,
Z159=20,Data!$K$119,
Z159=21,Data!$K$120,
Z159=0,Data!$K$121)*K159),"")</f>
        <v/>
      </c>
      <c r="AH159" s="947" t="str">
        <f>IFERROR((ifs(
Z159=1,Data!$L$100,
Z159=2,Data!$L$101,
Z159=3,Data!$L$102,
Z159=4,Data!$L$103,
Z159=5,Data!$L$104,
Z159=6,Data!$L$105,
Z159=7,Data!$L$106,
Z159=8,Data!$L$107,
Z159=9,Data!$L$108,
Z159=10,Data!L$109,
Z159=11,Data!L$110,
Z159=12,Data!L$111,
Z159=13,Data!$L$112,
Z159=14,Data!$L$113,
Z159=15,Data!$L$114,
Z159=16,Data!$L$115,
Z159=17,Data!$L$116,
Z159=18,Data!$L$117,
Z159=19,Data!$L$118,
Z159=20,Data!$L$119,
Z159=21,Data!$L$120,
Z159=0,Data!$L$121)*K159),"")</f>
        <v/>
      </c>
      <c r="AI159" s="950" t="str">
        <f>'Registro Veh'!J171</f>
        <v/>
      </c>
      <c r="AJ159" s="950" t="str">
        <f>'Registro Veh'!M171</f>
        <v/>
      </c>
      <c r="AK159" s="951"/>
      <c r="AL159" s="951"/>
      <c r="AM159" s="951"/>
      <c r="AN159" s="951"/>
    </row>
    <row r="160">
      <c r="A160" s="941" t="str">
        <f>'Registro Veh'!B171</f>
        <v/>
      </c>
      <c r="B160" s="941" t="str">
        <f>Equipo!$F$2</f>
        <v>4.0</v>
      </c>
      <c r="C160" s="941" t="str">
        <f>Equipo!$E$14</f>
        <v/>
      </c>
      <c r="D160" s="941" t="str">
        <f>Equipo!$E$10</f>
        <v/>
      </c>
      <c r="E160" s="941" t="str">
        <f>'Registro Veh'!C171</f>
        <v/>
      </c>
      <c r="F160" s="941" t="str">
        <f>'Registro Veh'!D171</f>
        <v/>
      </c>
      <c r="G160" s="941" t="str">
        <f>'Registro Veh'!E171</f>
        <v/>
      </c>
      <c r="H160" s="941" t="str">
        <f>'Registro Veh'!F171</f>
        <v/>
      </c>
      <c r="I160" s="942" t="str">
        <f>'Registro Veh'!G171</f>
        <v/>
      </c>
      <c r="J160" s="942" t="str">
        <f>'Registro Veh'!I171</f>
        <v/>
      </c>
      <c r="K160" s="942" t="str">
        <f>'Registro Veh'!K171</f>
        <v/>
      </c>
      <c r="L160" s="942" t="str">
        <f>'Registro Veh'!L171</f>
        <v/>
      </c>
      <c r="M160" s="942" t="str">
        <f>'Registro Veh'!N171</f>
        <v/>
      </c>
      <c r="N160" s="943" t="str">
        <f>IFERROR(IFS(E160='BBDD R'!$F$2,'BBDD R'!$G$2,E160='BBDD R'!$F$3,'BBDD R'!$G$3,E160='BBDD R'!$F$4,'BBDD R'!$G$4,E160='BBDD R'!$F$5,'BBDD R'!$G$5,E160='BBDD R'!$F$6,'BBDD R'!$G$6,E160='BBDD R'!$F$7,'BBDD R'!$G$7),"")</f>
        <v/>
      </c>
      <c r="O160" s="943" t="str">
        <f>IFERROR(IFS(E160='BBDD R'!$F$2,'BBDD R'!$H$2,E160='BBDD R'!$F$3,'BBDD R'!$H$3,E160='BBDD R'!$F$4,'BBDD R'!$H$4,E160='BBDD R'!$F$5,'BBDD R'!$H$5,E160='BBDD R'!$F$6,'BBDD R'!$H$6,E160='BBDD R'!$F$7,'BBDD R'!$H$7),"")</f>
        <v/>
      </c>
      <c r="P160" s="944" t="str">
        <f>IFERROR(IFS(E160='BBDD R'!$F$2,'BBDD R'!$I$2,E160='BBDD R'!$F$3,'BBDD R'!$I$3,E160='BBDD R'!$F$4,'BBDD R'!$I$4,E160='BBDD R'!$F$5,'BBDD R'!$I$5,E160='BBDD R'!$F$6,'BBDD R'!$I$6,E160='BBDD R'!$F$7,'BBDD R'!$I$7),"")</f>
        <v/>
      </c>
      <c r="Q160" s="945" t="str">
        <f>IFERROR(IFS(E160='BBDD R'!$F$2,'BBDD R'!$J$2,E160='BBDD R'!$F$3,'BBDD R'!$J$3,E160='BBDD R'!$F$4,'BBDD R'!$J$4,E160='BBDD R'!$F$5,'BBDD R'!$J$5,E160='BBDD R'!$F$6,'BBDD R'!$J$6,E160='BBDD R'!$F$7,'BBDD R'!$J$7))</f>
        <v/>
      </c>
      <c r="R160" s="945" t="str">
        <f>IFERROR(IFS(E160='BBDD R'!$F$2,'BBDD R'!$K$2,E160='BBDD R'!$F$3,'BBDD R'!$K$3,E160='BBDD R'!$F$4,'BBDD R'!$K$4,E160='BBDD R'!$F$5,'BBDD R'!$K$5,E160='BBDD R'!$F$6,'BBDD R'!$K$6,E160='BBDD R'!$F$7,'BBDD R'!$K$7),"")</f>
        <v/>
      </c>
      <c r="S160" s="944" t="str">
        <f>IFERROR(IFS(E160='BBDD R'!$F$2,'BBDD R'!$L$2,E160='BBDD R'!$F$3,'BBDD R'!$L$3,E160='BBDD R'!$F$4,'BBDD R'!$L$4,E160='BBDD R'!$F$5,'BBDD R'!$L$5,E160='BBDD R'!$F$6,'BBDD R'!$L$6,E160='BBDD R'!$F$7,'BBDD R'!$L$7),"")</f>
        <v/>
      </c>
      <c r="T160" s="944" t="str">
        <f>IFERROR(IFS(E160='BBDD R'!$F$2,'BBDD R'!$M$2,E160='BBDD R'!$F$3,'BBDD R'!$M$3,E160='BBDD R'!$F$4,'BBDD R'!$M$4,E160='BBDD R'!$F$5,'BBDD R'!$M$5,E160='BBDD R'!$F$6,'BBDD R'!$M$6,E160='BBDD R'!$F$7,'BBDD R'!$M$7),"")</f>
        <v/>
      </c>
      <c r="U160" s="944" t="str">
        <f>IFERROR(IFS(E160='BBDD R'!$F$2,'BBDD R'!$N$2,E160='BBDD R'!$F$3,'BBDD R'!$N$3,E160='BBDD R'!$F$4,'BBDD R'!$N$4,E160='BBDD R'!$F$5,'BBDD R'!$N$5,E160='BBDD R'!$F$6,'BBDD R'!$N$6,E160='BBDD R'!$F$7,'BBDD R'!$N$7),"")</f>
        <v/>
      </c>
      <c r="V160" s="944" t="str">
        <f>IFERROR(IFS(E160='BBDD R'!$F$2,'BBDD R'!$O$2,E160='BBDD R'!$F$3,'BBDD R'!$O$3,E160='BBDD R'!$F$4,'BBDD R'!$O$4,E160='BBDD R'!$F$5,'BBDD R'!$O$5,E160='BBDD R'!$F$6,'BBDD R'!$O$6,E160='BBDD R'!$F$7,'BBDD R'!$O$7),"")</f>
        <v/>
      </c>
      <c r="W160" s="946" t="str">
        <f>IFERROR(IFS(E160='BBDD R'!$F$2,'BBDD R'!$P$2,E160='BBDD R'!$F$3,'BBDD R'!$P$3,E160='BBDD R'!$F$4,'BBDD R'!$P$4,E160='BBDD R'!$F$5,'BBDD R'!$P$5,E160='BBDD R'!$F$6,'BBDD R'!$P$6,E160='BBDD R'!$F$7,'BBDD R'!$P$7),"")</f>
        <v/>
      </c>
      <c r="X160" s="944" t="str">
        <f>IFERROR(IFS(E160='BBDD R'!$F$2,'BBDD R'!$Q$2,E160='BBDD R'!$F$3,'BBDD R'!$Q$3,E160='BBDD R'!$F$4,'BBDD R'!$Q$4,E160='BBDD R'!$F$5,'BBDD R'!$Q$5,E160='BBDD R'!$F$6,'BBDD R'!$Q$6,E160='BBDD R'!$F$7,'BBDD R'!$Q$7),"")</f>
        <v/>
      </c>
      <c r="Y160" s="944" t="str">
        <f>IFERROR(IFS(E160='BBDD R'!$F$2,'BBDD R'!$R$2,E160='BBDD R'!$F$3,'BBDD R'!$R$3,E160='BBDD R'!$F$4,'BBDD R'!$R$4,E160='BBDD R'!$F$5,'BBDD R'!$R$5,E160='BBDD R'!$F$6,'BBDD R'!$R$6,E160='BBDD R'!$F$7,'BBDD R'!$R$7),"")</f>
        <v/>
      </c>
      <c r="Z160" s="944" t="str">
        <f t="array" ref="Z160">IFERROR(ifs(AND(M160="Gasolina",O160="Vehículo Liviano (Sedán, Compacto)"),1
,AND(M160="Gasolina",O160="Vehículo Liviano (SUV, Jeep, Station Wagon)"),2
,AND(M160="Gasolina",O160="Utilitario, Furgón"),3
,AND(M160="Gasolina",O160="Camioneta 4x2"),4
,AND(M160="Gasolina",O160="Camioneta 4x4"),5
,AND(M160="Gasolina",O160="Camión liviano (hasta 3.5 ton)"),6
,AND(M160="Gasolina",O160="Camión mediano"),7
,AND(M160="Gasolina",O160="Camión pesado"),8
,AND(M160="Gasolina",O160="Maquinaria"),9
,AND(M160="Gasolina",O160="Otro (especifique): "),10
,AND(M160="Diesel",O160="Vehículo Liviano (Sedán, Compacto)"),11
,AND(M160="Diesel",O160="Vehículo Liviano (SUV, Jeep, Station Wagon)"),12
,AND(M160="Diesel",O160="Utilitario, Furgón"),13
,AND(M160="Diesel",O160="Camioneta 4x2"),14
,AND(M160="Diesel",O160="Camioneta 4x4"),15
,AND(M160="Diesel",O160="Camión liviano (hasta 3.5 ton)"),16
,AND(M160="Diesel",O160="Camión mediano"),17
,AND(M160="Diesel",O160="Camión pesado"),18
,AND(M160="Diesel",O160="Maquinaria"),19
,AND(M160="Diesel",O160="Otro (especifique): "),20
,O160="Selecciona...",21),"")</f>
        <v/>
      </c>
      <c r="AA160" s="947" t="str">
        <f>IFERROR((ifs(Z160=1,Data!$D$100,Z160=2,Data!$D$101,Z160=3,Data!$D$102,Z160=4,Data!$D$103,Z160=5,Data!$D$104,Z160=6,Data!$D$105,Z160=7,Data!$D$106,Z160=8,Data!$D$107,Z160=9,Data!$D$108,Z160=10,Data!$D$109,Z160=11,Data!$D$110,Z160=12,Data!$D$111,Z160=13,Data!$D$112,Z160=14,Data!$D$113,Z160=15,Data!$D$114,Z160=16,Data!$D$115,Z160=17,Data!$D$116,Z160=18,Data!$D$117,Z160=19,Data!$D$118,Z160=20,Data!$D$119,Z160=21,Data!$D$120,Z160=0,Data!$D$121))*K160,"")</f>
        <v/>
      </c>
      <c r="AB160" s="947" t="str">
        <f>IFERROR((ifs(Z160=1,Data!$E$100,Z160=2,Data!$E$101,Z160=3,Data!$E$102,Z160=4,Data!$E$103,Z160=5,Data!$E$104,Z160=6,Data!$E$105,Z160=7,Data!$E$106,Z160=8,Data!$E$107,Z160=9,Data!$E$108,Z160=10,Data!$E$109,Z160=11,Data!$E$110,Z160=12,Data!$E$111,Z160=13,Data!$E$112,Z160=14,Data!$E$113,Z160=15,Data!$E$114,Z160=16,Data!$E$115,Z160=17,Data!$E$116,Z160=18,Data!$E$117,Z160=19,Data!$E$118,Z160=20,Data!$E$119,Z160=21,Data!$E$120,Z160=0,Data!$E$121))*K160/1000,"")</f>
        <v/>
      </c>
      <c r="AC160" s="948" t="str">
        <f>IFERROR((ifs(
Z160=1,Data!$G$100,
Z160=2,Data!$G$101,
Z160=3,Data!$G$102,
Z160=4,Data!$G$103,
Z160=5,Data!$G$104,
Z160=6,Data!$G$105,
Z160=7,Data!$G$106,
Z160=8,Data!$G$107,
Z160=9,Data!$G$108,
Z160=10,Data!G$109,
Z160=11,Data!G$110,
Z160=12,Data!G$111,
Z160=13,Data!$G$112,
Z160=14,Data!$G$113,
Z160=15,Data!$G$114,
Z160=16,Data!$G$115,
Z160=17,Data!$G$116,
Z160=18,Data!$G$117,
Z160=19,Data!$G$118,
Z160=20,Data!$G$119,
Z160=21,Data!$G$120,
Z160=0,Data!$G$121))
*K160/1000,"")</f>
        <v/>
      </c>
      <c r="AD160" s="949" t="str">
        <f>IFERROR((ifs(
Z160=1,Data!$H$100,
Z160=2,Data!$H$101,
Z160=3,Data!$H$102,
Z160=4,Data!$H$103,
Z160=5,Data!$H$104,
Z160=6,Data!$H$105,
Z160=7,Data!$H$106,
Z160=8,Data!$H$107,
Z160=9,Data!$H$108,
Z160=10,Data!H$109,
Z160=11,Data!H$110,
Z160=12,Data!H$111,
Z160=13,Data!$H$112,
Z160=14,Data!$H$113,
Z160=15,Data!$H$114,
Z160=16,Data!$H$115,
Z160=17,Data!$H$116,
Z160=18,Data!$H$117,
Z160=19,Data!$H$118,
Z160=20,Data!$H$119,
Z160=21,Data!$H$120,
Z160=0,Data!$H$121))*K160/1000,"")</f>
        <v/>
      </c>
      <c r="AE160" s="948" t="str">
        <f>IFERROR((ifs(
Z160=1,Data!$I$100,
Z160=2,Data!$I$101,
Z160=3,Data!$I$102,
Z160=4,Data!$I$103,
Z160=5,Data!$I$104,
Z160=6,Data!$I$105,
Z160=7,Data!$I$106,
Z160=8,Data!$I$107,
Z160=9,Data!$I$108,
Z160=10,Data!I$109,
Z160=11,Data!I$110,
Z160=12,Data!I$111,
Z160=13,Data!$I$112,
Z160=14,Data!$I$113,
Z160=15,Data!$I$114,
Z160=16,Data!$I$115,
Z160=17,Data!$I$116,
Z160=18,Data!$I$117,
Z160=19,Data!$I$118,
Z160=20,Data!$I$119,
Z160=21,Data!$I$120,
Z160=0,Data!$I$121)*K160/1000),"")</f>
        <v/>
      </c>
      <c r="AF160" s="947" t="str">
        <f>IFERROR((ifs(
Z160=1,Data!$J$100,
Z160=2,Data!$J$101,
Z160=3,Data!$J$102,
Z160=4,Data!$J$103,
Z160=5,Data!$J$104,
Z160=6,Data!$J$105,
Z160=7,Data!$J$106,
Z160=8,Data!$J$107,
Z160=9,Data!$J$108,
Z160=10,Data!J$109,
Z160=11,Data!J$110,
Z160=12,Data!J$111,
Z160=13,Data!J$112,
Z160=14,Data!$J$113,
Z160=15,Data!$J$114,
Z160=16,Data!$J$115,
Z160=17,Data!$J$116,
Z160=18,Data!$J$117,
Z160=19,Data!$J$118,
Z160=20,Data!$J$119,
Z160=21,Data!$J$120,
Z160=0,Data!$J$121)*K160),"")</f>
        <v/>
      </c>
      <c r="AG160" s="947" t="str">
        <f>IFERROR((ifs(
Z160=1,Data!$K$100,
Z160=2,Data!$K$101,
Z160=3,Data!$K$102,
Z160=4,Data!$K$103,
Z160=5,Data!$K$104,
Z160=6,Data!$K$105,
Z160=7,Data!$K$106,
Z160=8,Data!$K$107,
Z160=9,Data!$K$108,
Z160=10,Data!K$109,
Z160=11,Data!K$110,
Z160=12,Data!K$111,
Z160=13,Data!$K$112,
Z160=14,Data!$K$113,
Z160=15,Data!$K$114,
Z160=16,Data!$K$115,
Z160=17,Data!$K$116,
Z160=18,Data!$K$117,
Z160=19,Data!$K$118,
Z160=20,Data!$K$119,
Z160=21,Data!$K$120,
Z160=0,Data!$K$121)*K160),"")</f>
        <v/>
      </c>
      <c r="AH160" s="947" t="str">
        <f>IFERROR((ifs(
Z160=1,Data!$L$100,
Z160=2,Data!$L$101,
Z160=3,Data!$L$102,
Z160=4,Data!$L$103,
Z160=5,Data!$L$104,
Z160=6,Data!$L$105,
Z160=7,Data!$L$106,
Z160=8,Data!$L$107,
Z160=9,Data!$L$108,
Z160=10,Data!L$109,
Z160=11,Data!L$110,
Z160=12,Data!L$111,
Z160=13,Data!$L$112,
Z160=14,Data!$L$113,
Z160=15,Data!$L$114,
Z160=16,Data!$L$115,
Z160=17,Data!$L$116,
Z160=18,Data!$L$117,
Z160=19,Data!$L$118,
Z160=20,Data!$L$119,
Z160=21,Data!$L$120,
Z160=0,Data!$L$121)*K160),"")</f>
        <v/>
      </c>
      <c r="AI160" s="950" t="str">
        <f>'Registro Veh'!J172</f>
        <v/>
      </c>
      <c r="AJ160" s="950" t="str">
        <f>'Registro Veh'!M172</f>
        <v/>
      </c>
      <c r="AK160" s="951"/>
      <c r="AL160" s="951"/>
      <c r="AM160" s="951"/>
      <c r="AN160" s="951"/>
    </row>
    <row r="161">
      <c r="A161" s="941" t="str">
        <f>'Registro Veh'!B172</f>
        <v/>
      </c>
      <c r="B161" s="941" t="str">
        <f>Equipo!$F$2</f>
        <v>4.0</v>
      </c>
      <c r="C161" s="941" t="str">
        <f>Equipo!$E$14</f>
        <v/>
      </c>
      <c r="D161" s="941" t="str">
        <f>Equipo!$E$10</f>
        <v/>
      </c>
      <c r="E161" s="941" t="str">
        <f>'Registro Veh'!C172</f>
        <v/>
      </c>
      <c r="F161" s="941" t="str">
        <f>'Registro Veh'!D172</f>
        <v/>
      </c>
      <c r="G161" s="941" t="str">
        <f>'Registro Veh'!E172</f>
        <v/>
      </c>
      <c r="H161" s="941" t="str">
        <f>'Registro Veh'!F172</f>
        <v/>
      </c>
      <c r="I161" s="942" t="str">
        <f>'Registro Veh'!G172</f>
        <v/>
      </c>
      <c r="J161" s="942" t="str">
        <f>'Registro Veh'!I172</f>
        <v/>
      </c>
      <c r="K161" s="942" t="str">
        <f>'Registro Veh'!K172</f>
        <v/>
      </c>
      <c r="L161" s="942" t="str">
        <f>'Registro Veh'!L172</f>
        <v/>
      </c>
      <c r="M161" s="942" t="str">
        <f>'Registro Veh'!N172</f>
        <v/>
      </c>
      <c r="N161" s="943" t="str">
        <f>IFERROR(IFS(E161='BBDD R'!$F$2,'BBDD R'!$G$2,E161='BBDD R'!$F$3,'BBDD R'!$G$3,E161='BBDD R'!$F$4,'BBDD R'!$G$4,E161='BBDD R'!$F$5,'BBDD R'!$G$5,E161='BBDD R'!$F$6,'BBDD R'!$G$6,E161='BBDD R'!$F$7,'BBDD R'!$G$7),"")</f>
        <v/>
      </c>
      <c r="O161" s="943" t="str">
        <f>IFERROR(IFS(E161='BBDD R'!$F$2,'BBDD R'!$H$2,E161='BBDD R'!$F$3,'BBDD R'!$H$3,E161='BBDD R'!$F$4,'BBDD R'!$H$4,E161='BBDD R'!$F$5,'BBDD R'!$H$5,E161='BBDD R'!$F$6,'BBDD R'!$H$6,E161='BBDD R'!$F$7,'BBDD R'!$H$7),"")</f>
        <v/>
      </c>
      <c r="P161" s="944" t="str">
        <f>IFERROR(IFS(E161='BBDD R'!$F$2,'BBDD R'!$I$2,E161='BBDD R'!$F$3,'BBDD R'!$I$3,E161='BBDD R'!$F$4,'BBDD R'!$I$4,E161='BBDD R'!$F$5,'BBDD R'!$I$5,E161='BBDD R'!$F$6,'BBDD R'!$I$6,E161='BBDD R'!$F$7,'BBDD R'!$I$7),"")</f>
        <v/>
      </c>
      <c r="Q161" s="945" t="str">
        <f>IFERROR(IFS(E161='BBDD R'!$F$2,'BBDD R'!$J$2,E161='BBDD R'!$F$3,'BBDD R'!$J$3,E161='BBDD R'!$F$4,'BBDD R'!$J$4,E161='BBDD R'!$F$5,'BBDD R'!$J$5,E161='BBDD R'!$F$6,'BBDD R'!$J$6,E161='BBDD R'!$F$7,'BBDD R'!$J$7))</f>
        <v/>
      </c>
      <c r="R161" s="945" t="str">
        <f>IFERROR(IFS(E161='BBDD R'!$F$2,'BBDD R'!$K$2,E161='BBDD R'!$F$3,'BBDD R'!$K$3,E161='BBDD R'!$F$4,'BBDD R'!$K$4,E161='BBDD R'!$F$5,'BBDD R'!$K$5,E161='BBDD R'!$F$6,'BBDD R'!$K$6,E161='BBDD R'!$F$7,'BBDD R'!$K$7),"")</f>
        <v/>
      </c>
      <c r="S161" s="944" t="str">
        <f>IFERROR(IFS(E161='BBDD R'!$F$2,'BBDD R'!$L$2,E161='BBDD R'!$F$3,'BBDD R'!$L$3,E161='BBDD R'!$F$4,'BBDD R'!$L$4,E161='BBDD R'!$F$5,'BBDD R'!$L$5,E161='BBDD R'!$F$6,'BBDD R'!$L$6,E161='BBDD R'!$F$7,'BBDD R'!$L$7),"")</f>
        <v/>
      </c>
      <c r="T161" s="944" t="str">
        <f>IFERROR(IFS(E161='BBDD R'!$F$2,'BBDD R'!$M$2,E161='BBDD R'!$F$3,'BBDD R'!$M$3,E161='BBDD R'!$F$4,'BBDD R'!$M$4,E161='BBDD R'!$F$5,'BBDD R'!$M$5,E161='BBDD R'!$F$6,'BBDD R'!$M$6,E161='BBDD R'!$F$7,'BBDD R'!$M$7),"")</f>
        <v/>
      </c>
      <c r="U161" s="944" t="str">
        <f>IFERROR(IFS(E161='BBDD R'!$F$2,'BBDD R'!$N$2,E161='BBDD R'!$F$3,'BBDD R'!$N$3,E161='BBDD R'!$F$4,'BBDD R'!$N$4,E161='BBDD R'!$F$5,'BBDD R'!$N$5,E161='BBDD R'!$F$6,'BBDD R'!$N$6,E161='BBDD R'!$F$7,'BBDD R'!$N$7),"")</f>
        <v/>
      </c>
      <c r="V161" s="944" t="str">
        <f>IFERROR(IFS(E161='BBDD R'!$F$2,'BBDD R'!$O$2,E161='BBDD R'!$F$3,'BBDD R'!$O$3,E161='BBDD R'!$F$4,'BBDD R'!$O$4,E161='BBDD R'!$F$5,'BBDD R'!$O$5,E161='BBDD R'!$F$6,'BBDD R'!$O$6,E161='BBDD R'!$F$7,'BBDD R'!$O$7),"")</f>
        <v/>
      </c>
      <c r="W161" s="946" t="str">
        <f>IFERROR(IFS(E161='BBDD R'!$F$2,'BBDD R'!$P$2,E161='BBDD R'!$F$3,'BBDD R'!$P$3,E161='BBDD R'!$F$4,'BBDD R'!$P$4,E161='BBDD R'!$F$5,'BBDD R'!$P$5,E161='BBDD R'!$F$6,'BBDD R'!$P$6,E161='BBDD R'!$F$7,'BBDD R'!$P$7),"")</f>
        <v/>
      </c>
      <c r="X161" s="944" t="str">
        <f>IFERROR(IFS(E161='BBDD R'!$F$2,'BBDD R'!$Q$2,E161='BBDD R'!$F$3,'BBDD R'!$Q$3,E161='BBDD R'!$F$4,'BBDD R'!$Q$4,E161='BBDD R'!$F$5,'BBDD R'!$Q$5,E161='BBDD R'!$F$6,'BBDD R'!$Q$6,E161='BBDD R'!$F$7,'BBDD R'!$Q$7),"")</f>
        <v/>
      </c>
      <c r="Y161" s="944" t="str">
        <f>IFERROR(IFS(E161='BBDD R'!$F$2,'BBDD R'!$R$2,E161='BBDD R'!$F$3,'BBDD R'!$R$3,E161='BBDD R'!$F$4,'BBDD R'!$R$4,E161='BBDD R'!$F$5,'BBDD R'!$R$5,E161='BBDD R'!$F$6,'BBDD R'!$R$6,E161='BBDD R'!$F$7,'BBDD R'!$R$7),"")</f>
        <v/>
      </c>
      <c r="Z161" s="944" t="str">
        <f t="array" ref="Z161">IFERROR(ifs(AND(M161="Gasolina",O161="Vehículo Liviano (Sedán, Compacto)"),1
,AND(M161="Gasolina",O161="Vehículo Liviano (SUV, Jeep, Station Wagon)"),2
,AND(M161="Gasolina",O161="Utilitario, Furgón"),3
,AND(M161="Gasolina",O161="Camioneta 4x2"),4
,AND(M161="Gasolina",O161="Camioneta 4x4"),5
,AND(M161="Gasolina",O161="Camión liviano (hasta 3.5 ton)"),6
,AND(M161="Gasolina",O161="Camión mediano"),7
,AND(M161="Gasolina",O161="Camión pesado"),8
,AND(M161="Gasolina",O161="Maquinaria"),9
,AND(M161="Gasolina",O161="Otro (especifique): "),10
,AND(M161="Diesel",O161="Vehículo Liviano (Sedán, Compacto)"),11
,AND(M161="Diesel",O161="Vehículo Liviano (SUV, Jeep, Station Wagon)"),12
,AND(M161="Diesel",O161="Utilitario, Furgón"),13
,AND(M161="Diesel",O161="Camioneta 4x2"),14
,AND(M161="Diesel",O161="Camioneta 4x4"),15
,AND(M161="Diesel",O161="Camión liviano (hasta 3.5 ton)"),16
,AND(M161="Diesel",O161="Camión mediano"),17
,AND(M161="Diesel",O161="Camión pesado"),18
,AND(M161="Diesel",O161="Maquinaria"),19
,AND(M161="Diesel",O161="Otro (especifique): "),20
,O161="Selecciona...",21),"")</f>
        <v/>
      </c>
      <c r="AA161" s="947" t="str">
        <f>IFERROR((ifs(Z161=1,Data!$D$100,Z161=2,Data!$D$101,Z161=3,Data!$D$102,Z161=4,Data!$D$103,Z161=5,Data!$D$104,Z161=6,Data!$D$105,Z161=7,Data!$D$106,Z161=8,Data!$D$107,Z161=9,Data!$D$108,Z161=10,Data!$D$109,Z161=11,Data!$D$110,Z161=12,Data!$D$111,Z161=13,Data!$D$112,Z161=14,Data!$D$113,Z161=15,Data!$D$114,Z161=16,Data!$D$115,Z161=17,Data!$D$116,Z161=18,Data!$D$117,Z161=19,Data!$D$118,Z161=20,Data!$D$119,Z161=21,Data!$D$120,Z161=0,Data!$D$121))*K161,"")</f>
        <v/>
      </c>
      <c r="AB161" s="947" t="str">
        <f>IFERROR((ifs(Z161=1,Data!$E$100,Z161=2,Data!$E$101,Z161=3,Data!$E$102,Z161=4,Data!$E$103,Z161=5,Data!$E$104,Z161=6,Data!$E$105,Z161=7,Data!$E$106,Z161=8,Data!$E$107,Z161=9,Data!$E$108,Z161=10,Data!$E$109,Z161=11,Data!$E$110,Z161=12,Data!$E$111,Z161=13,Data!$E$112,Z161=14,Data!$E$113,Z161=15,Data!$E$114,Z161=16,Data!$E$115,Z161=17,Data!$E$116,Z161=18,Data!$E$117,Z161=19,Data!$E$118,Z161=20,Data!$E$119,Z161=21,Data!$E$120,Z161=0,Data!$E$121))*K161/1000,"")</f>
        <v/>
      </c>
      <c r="AC161" s="948" t="str">
        <f>IFERROR((ifs(
Z161=1,Data!$G$100,
Z161=2,Data!$G$101,
Z161=3,Data!$G$102,
Z161=4,Data!$G$103,
Z161=5,Data!$G$104,
Z161=6,Data!$G$105,
Z161=7,Data!$G$106,
Z161=8,Data!$G$107,
Z161=9,Data!$G$108,
Z161=10,Data!G$109,
Z161=11,Data!G$110,
Z161=12,Data!G$111,
Z161=13,Data!$G$112,
Z161=14,Data!$G$113,
Z161=15,Data!$G$114,
Z161=16,Data!$G$115,
Z161=17,Data!$G$116,
Z161=18,Data!$G$117,
Z161=19,Data!$G$118,
Z161=20,Data!$G$119,
Z161=21,Data!$G$120,
Z161=0,Data!$G$121))
*K161/1000,"")</f>
        <v/>
      </c>
      <c r="AD161" s="949" t="str">
        <f>IFERROR((ifs(
Z161=1,Data!$H$100,
Z161=2,Data!$H$101,
Z161=3,Data!$H$102,
Z161=4,Data!$H$103,
Z161=5,Data!$H$104,
Z161=6,Data!$H$105,
Z161=7,Data!$H$106,
Z161=8,Data!$H$107,
Z161=9,Data!$H$108,
Z161=10,Data!H$109,
Z161=11,Data!H$110,
Z161=12,Data!H$111,
Z161=13,Data!$H$112,
Z161=14,Data!$H$113,
Z161=15,Data!$H$114,
Z161=16,Data!$H$115,
Z161=17,Data!$H$116,
Z161=18,Data!$H$117,
Z161=19,Data!$H$118,
Z161=20,Data!$H$119,
Z161=21,Data!$H$120,
Z161=0,Data!$H$121))*K161/1000,"")</f>
        <v/>
      </c>
      <c r="AE161" s="948" t="str">
        <f>IFERROR((ifs(
Z161=1,Data!$I$100,
Z161=2,Data!$I$101,
Z161=3,Data!$I$102,
Z161=4,Data!$I$103,
Z161=5,Data!$I$104,
Z161=6,Data!$I$105,
Z161=7,Data!$I$106,
Z161=8,Data!$I$107,
Z161=9,Data!$I$108,
Z161=10,Data!I$109,
Z161=11,Data!I$110,
Z161=12,Data!I$111,
Z161=13,Data!$I$112,
Z161=14,Data!$I$113,
Z161=15,Data!$I$114,
Z161=16,Data!$I$115,
Z161=17,Data!$I$116,
Z161=18,Data!$I$117,
Z161=19,Data!$I$118,
Z161=20,Data!$I$119,
Z161=21,Data!$I$120,
Z161=0,Data!$I$121)*K161/1000),"")</f>
        <v/>
      </c>
      <c r="AF161" s="947" t="str">
        <f>IFERROR((ifs(
Z161=1,Data!$J$100,
Z161=2,Data!$J$101,
Z161=3,Data!$J$102,
Z161=4,Data!$J$103,
Z161=5,Data!$J$104,
Z161=6,Data!$J$105,
Z161=7,Data!$J$106,
Z161=8,Data!$J$107,
Z161=9,Data!$J$108,
Z161=10,Data!J$109,
Z161=11,Data!J$110,
Z161=12,Data!J$111,
Z161=13,Data!J$112,
Z161=14,Data!$J$113,
Z161=15,Data!$J$114,
Z161=16,Data!$J$115,
Z161=17,Data!$J$116,
Z161=18,Data!$J$117,
Z161=19,Data!$J$118,
Z161=20,Data!$J$119,
Z161=21,Data!$J$120,
Z161=0,Data!$J$121)*K161),"")</f>
        <v/>
      </c>
      <c r="AG161" s="947" t="str">
        <f>IFERROR((ifs(
Z161=1,Data!$K$100,
Z161=2,Data!$K$101,
Z161=3,Data!$K$102,
Z161=4,Data!$K$103,
Z161=5,Data!$K$104,
Z161=6,Data!$K$105,
Z161=7,Data!$K$106,
Z161=8,Data!$K$107,
Z161=9,Data!$K$108,
Z161=10,Data!K$109,
Z161=11,Data!K$110,
Z161=12,Data!K$111,
Z161=13,Data!$K$112,
Z161=14,Data!$K$113,
Z161=15,Data!$K$114,
Z161=16,Data!$K$115,
Z161=17,Data!$K$116,
Z161=18,Data!$K$117,
Z161=19,Data!$K$118,
Z161=20,Data!$K$119,
Z161=21,Data!$K$120,
Z161=0,Data!$K$121)*K161),"")</f>
        <v/>
      </c>
      <c r="AH161" s="947" t="str">
        <f>IFERROR((ifs(
Z161=1,Data!$L$100,
Z161=2,Data!$L$101,
Z161=3,Data!$L$102,
Z161=4,Data!$L$103,
Z161=5,Data!$L$104,
Z161=6,Data!$L$105,
Z161=7,Data!$L$106,
Z161=8,Data!$L$107,
Z161=9,Data!$L$108,
Z161=10,Data!L$109,
Z161=11,Data!L$110,
Z161=12,Data!L$111,
Z161=13,Data!$L$112,
Z161=14,Data!$L$113,
Z161=15,Data!$L$114,
Z161=16,Data!$L$115,
Z161=17,Data!$L$116,
Z161=18,Data!$L$117,
Z161=19,Data!$L$118,
Z161=20,Data!$L$119,
Z161=21,Data!$L$120,
Z161=0,Data!$L$121)*K161),"")</f>
        <v/>
      </c>
      <c r="AI161" s="950" t="str">
        <f>'Registro Veh'!J173</f>
        <v/>
      </c>
      <c r="AJ161" s="950" t="str">
        <f>'Registro Veh'!M173</f>
        <v/>
      </c>
      <c r="AK161" s="951"/>
      <c r="AL161" s="951"/>
      <c r="AM161" s="951"/>
      <c r="AN161" s="951"/>
    </row>
    <row r="162">
      <c r="A162" s="941" t="str">
        <f>'Registro Veh'!B173</f>
        <v/>
      </c>
      <c r="B162" s="941" t="str">
        <f>Equipo!$F$2</f>
        <v>4.0</v>
      </c>
      <c r="C162" s="941" t="str">
        <f>Equipo!$E$14</f>
        <v/>
      </c>
      <c r="D162" s="941" t="str">
        <f>Equipo!$E$10</f>
        <v/>
      </c>
      <c r="E162" s="941" t="str">
        <f>'Registro Veh'!C173</f>
        <v/>
      </c>
      <c r="F162" s="941" t="str">
        <f>'Registro Veh'!D173</f>
        <v/>
      </c>
      <c r="G162" s="941" t="str">
        <f>'Registro Veh'!E173</f>
        <v/>
      </c>
      <c r="H162" s="941" t="str">
        <f>'Registro Veh'!F173</f>
        <v/>
      </c>
      <c r="I162" s="942" t="str">
        <f>'Registro Veh'!G173</f>
        <v/>
      </c>
      <c r="J162" s="942" t="str">
        <f>'Registro Veh'!I173</f>
        <v/>
      </c>
      <c r="K162" s="942" t="str">
        <f>'Registro Veh'!K173</f>
        <v/>
      </c>
      <c r="L162" s="942" t="str">
        <f>'Registro Veh'!L173</f>
        <v/>
      </c>
      <c r="M162" s="942" t="str">
        <f>'Registro Veh'!N173</f>
        <v/>
      </c>
      <c r="N162" s="943" t="str">
        <f>IFERROR(IFS(E162='BBDD R'!$F$2,'BBDD R'!$G$2,E162='BBDD R'!$F$3,'BBDD R'!$G$3,E162='BBDD R'!$F$4,'BBDD R'!$G$4,E162='BBDD R'!$F$5,'BBDD R'!$G$5,E162='BBDD R'!$F$6,'BBDD R'!$G$6,E162='BBDD R'!$F$7,'BBDD R'!$G$7),"")</f>
        <v/>
      </c>
      <c r="O162" s="943" t="str">
        <f>IFERROR(IFS(E162='BBDD R'!$F$2,'BBDD R'!$H$2,E162='BBDD R'!$F$3,'BBDD R'!$H$3,E162='BBDD R'!$F$4,'BBDD R'!$H$4,E162='BBDD R'!$F$5,'BBDD R'!$H$5,E162='BBDD R'!$F$6,'BBDD R'!$H$6,E162='BBDD R'!$F$7,'BBDD R'!$H$7),"")</f>
        <v/>
      </c>
      <c r="P162" s="944" t="str">
        <f>IFERROR(IFS(E162='BBDD R'!$F$2,'BBDD R'!$I$2,E162='BBDD R'!$F$3,'BBDD R'!$I$3,E162='BBDD R'!$F$4,'BBDD R'!$I$4,E162='BBDD R'!$F$5,'BBDD R'!$I$5,E162='BBDD R'!$F$6,'BBDD R'!$I$6,E162='BBDD R'!$F$7,'BBDD R'!$I$7),"")</f>
        <v/>
      </c>
      <c r="Q162" s="945" t="str">
        <f>IFERROR(IFS(E162='BBDD R'!$F$2,'BBDD R'!$J$2,E162='BBDD R'!$F$3,'BBDD R'!$J$3,E162='BBDD R'!$F$4,'BBDD R'!$J$4,E162='BBDD R'!$F$5,'BBDD R'!$J$5,E162='BBDD R'!$F$6,'BBDD R'!$J$6,E162='BBDD R'!$F$7,'BBDD R'!$J$7))</f>
        <v/>
      </c>
      <c r="R162" s="945" t="str">
        <f>IFERROR(IFS(E162='BBDD R'!$F$2,'BBDD R'!$K$2,E162='BBDD R'!$F$3,'BBDD R'!$K$3,E162='BBDD R'!$F$4,'BBDD R'!$K$4,E162='BBDD R'!$F$5,'BBDD R'!$K$5,E162='BBDD R'!$F$6,'BBDD R'!$K$6,E162='BBDD R'!$F$7,'BBDD R'!$K$7),"")</f>
        <v/>
      </c>
      <c r="S162" s="944" t="str">
        <f>IFERROR(IFS(E162='BBDD R'!$F$2,'BBDD R'!$L$2,E162='BBDD R'!$F$3,'BBDD R'!$L$3,E162='BBDD R'!$F$4,'BBDD R'!$L$4,E162='BBDD R'!$F$5,'BBDD R'!$L$5,E162='BBDD R'!$F$6,'BBDD R'!$L$6,E162='BBDD R'!$F$7,'BBDD R'!$L$7),"")</f>
        <v/>
      </c>
      <c r="T162" s="944" t="str">
        <f>IFERROR(IFS(E162='BBDD R'!$F$2,'BBDD R'!$M$2,E162='BBDD R'!$F$3,'BBDD R'!$M$3,E162='BBDD R'!$F$4,'BBDD R'!$M$4,E162='BBDD R'!$F$5,'BBDD R'!$M$5,E162='BBDD R'!$F$6,'BBDD R'!$M$6,E162='BBDD R'!$F$7,'BBDD R'!$M$7),"")</f>
        <v/>
      </c>
      <c r="U162" s="944" t="str">
        <f>IFERROR(IFS(E162='BBDD R'!$F$2,'BBDD R'!$N$2,E162='BBDD R'!$F$3,'BBDD R'!$N$3,E162='BBDD R'!$F$4,'BBDD R'!$N$4,E162='BBDD R'!$F$5,'BBDD R'!$N$5,E162='BBDD R'!$F$6,'BBDD R'!$N$6,E162='BBDD R'!$F$7,'BBDD R'!$N$7),"")</f>
        <v/>
      </c>
      <c r="V162" s="944" t="str">
        <f>IFERROR(IFS(E162='BBDD R'!$F$2,'BBDD R'!$O$2,E162='BBDD R'!$F$3,'BBDD R'!$O$3,E162='BBDD R'!$F$4,'BBDD R'!$O$4,E162='BBDD R'!$F$5,'BBDD R'!$O$5,E162='BBDD R'!$F$6,'BBDD R'!$O$6,E162='BBDD R'!$F$7,'BBDD R'!$O$7),"")</f>
        <v/>
      </c>
      <c r="W162" s="946" t="str">
        <f>IFERROR(IFS(E162='BBDD R'!$F$2,'BBDD R'!$P$2,E162='BBDD R'!$F$3,'BBDD R'!$P$3,E162='BBDD R'!$F$4,'BBDD R'!$P$4,E162='BBDD R'!$F$5,'BBDD R'!$P$5,E162='BBDD R'!$F$6,'BBDD R'!$P$6,E162='BBDD R'!$F$7,'BBDD R'!$P$7),"")</f>
        <v/>
      </c>
      <c r="X162" s="944" t="str">
        <f>IFERROR(IFS(E162='BBDD R'!$F$2,'BBDD R'!$Q$2,E162='BBDD R'!$F$3,'BBDD R'!$Q$3,E162='BBDD R'!$F$4,'BBDD R'!$Q$4,E162='BBDD R'!$F$5,'BBDD R'!$Q$5,E162='BBDD R'!$F$6,'BBDD R'!$Q$6,E162='BBDD R'!$F$7,'BBDD R'!$Q$7),"")</f>
        <v/>
      </c>
      <c r="Y162" s="944" t="str">
        <f>IFERROR(IFS(E162='BBDD R'!$F$2,'BBDD R'!$R$2,E162='BBDD R'!$F$3,'BBDD R'!$R$3,E162='BBDD R'!$F$4,'BBDD R'!$R$4,E162='BBDD R'!$F$5,'BBDD R'!$R$5,E162='BBDD R'!$F$6,'BBDD R'!$R$6,E162='BBDD R'!$F$7,'BBDD R'!$R$7),"")</f>
        <v/>
      </c>
      <c r="Z162" s="944" t="str">
        <f t="array" ref="Z162">IFERROR(ifs(AND(M162="Gasolina",O162="Vehículo Liviano (Sedán, Compacto)"),1
,AND(M162="Gasolina",O162="Vehículo Liviano (SUV, Jeep, Station Wagon)"),2
,AND(M162="Gasolina",O162="Utilitario, Furgón"),3
,AND(M162="Gasolina",O162="Camioneta 4x2"),4
,AND(M162="Gasolina",O162="Camioneta 4x4"),5
,AND(M162="Gasolina",O162="Camión liviano (hasta 3.5 ton)"),6
,AND(M162="Gasolina",O162="Camión mediano"),7
,AND(M162="Gasolina",O162="Camión pesado"),8
,AND(M162="Gasolina",O162="Maquinaria"),9
,AND(M162="Gasolina",O162="Otro (especifique): "),10
,AND(M162="Diesel",O162="Vehículo Liviano (Sedán, Compacto)"),11
,AND(M162="Diesel",O162="Vehículo Liviano (SUV, Jeep, Station Wagon)"),12
,AND(M162="Diesel",O162="Utilitario, Furgón"),13
,AND(M162="Diesel",O162="Camioneta 4x2"),14
,AND(M162="Diesel",O162="Camioneta 4x4"),15
,AND(M162="Diesel",O162="Camión liviano (hasta 3.5 ton)"),16
,AND(M162="Diesel",O162="Camión mediano"),17
,AND(M162="Diesel",O162="Camión pesado"),18
,AND(M162="Diesel",O162="Maquinaria"),19
,AND(M162="Diesel",O162="Otro (especifique): "),20
,O162="Selecciona...",21),"")</f>
        <v/>
      </c>
      <c r="AA162" s="947" t="str">
        <f>IFERROR((ifs(Z162=1,Data!$D$100,Z162=2,Data!$D$101,Z162=3,Data!$D$102,Z162=4,Data!$D$103,Z162=5,Data!$D$104,Z162=6,Data!$D$105,Z162=7,Data!$D$106,Z162=8,Data!$D$107,Z162=9,Data!$D$108,Z162=10,Data!$D$109,Z162=11,Data!$D$110,Z162=12,Data!$D$111,Z162=13,Data!$D$112,Z162=14,Data!$D$113,Z162=15,Data!$D$114,Z162=16,Data!$D$115,Z162=17,Data!$D$116,Z162=18,Data!$D$117,Z162=19,Data!$D$118,Z162=20,Data!$D$119,Z162=21,Data!$D$120,Z162=0,Data!$D$121))*K162,"")</f>
        <v/>
      </c>
      <c r="AB162" s="947" t="str">
        <f>IFERROR((ifs(Z162=1,Data!$E$100,Z162=2,Data!$E$101,Z162=3,Data!$E$102,Z162=4,Data!$E$103,Z162=5,Data!$E$104,Z162=6,Data!$E$105,Z162=7,Data!$E$106,Z162=8,Data!$E$107,Z162=9,Data!$E$108,Z162=10,Data!$E$109,Z162=11,Data!$E$110,Z162=12,Data!$E$111,Z162=13,Data!$E$112,Z162=14,Data!$E$113,Z162=15,Data!$E$114,Z162=16,Data!$E$115,Z162=17,Data!$E$116,Z162=18,Data!$E$117,Z162=19,Data!$E$118,Z162=20,Data!$E$119,Z162=21,Data!$E$120,Z162=0,Data!$E$121))*K162/1000,"")</f>
        <v/>
      </c>
      <c r="AC162" s="948" t="str">
        <f>IFERROR((ifs(
Z162=1,Data!$G$100,
Z162=2,Data!$G$101,
Z162=3,Data!$G$102,
Z162=4,Data!$G$103,
Z162=5,Data!$G$104,
Z162=6,Data!$G$105,
Z162=7,Data!$G$106,
Z162=8,Data!$G$107,
Z162=9,Data!$G$108,
Z162=10,Data!G$109,
Z162=11,Data!G$110,
Z162=12,Data!G$111,
Z162=13,Data!$G$112,
Z162=14,Data!$G$113,
Z162=15,Data!$G$114,
Z162=16,Data!$G$115,
Z162=17,Data!$G$116,
Z162=18,Data!$G$117,
Z162=19,Data!$G$118,
Z162=20,Data!$G$119,
Z162=21,Data!$G$120,
Z162=0,Data!$G$121))
*K162/1000,"")</f>
        <v/>
      </c>
      <c r="AD162" s="949" t="str">
        <f>IFERROR((ifs(
Z162=1,Data!$H$100,
Z162=2,Data!$H$101,
Z162=3,Data!$H$102,
Z162=4,Data!$H$103,
Z162=5,Data!$H$104,
Z162=6,Data!$H$105,
Z162=7,Data!$H$106,
Z162=8,Data!$H$107,
Z162=9,Data!$H$108,
Z162=10,Data!H$109,
Z162=11,Data!H$110,
Z162=12,Data!H$111,
Z162=13,Data!$H$112,
Z162=14,Data!$H$113,
Z162=15,Data!$H$114,
Z162=16,Data!$H$115,
Z162=17,Data!$H$116,
Z162=18,Data!$H$117,
Z162=19,Data!$H$118,
Z162=20,Data!$H$119,
Z162=21,Data!$H$120,
Z162=0,Data!$H$121))*K162/1000,"")</f>
        <v/>
      </c>
      <c r="AE162" s="948" t="str">
        <f>IFERROR((ifs(
Z162=1,Data!$I$100,
Z162=2,Data!$I$101,
Z162=3,Data!$I$102,
Z162=4,Data!$I$103,
Z162=5,Data!$I$104,
Z162=6,Data!$I$105,
Z162=7,Data!$I$106,
Z162=8,Data!$I$107,
Z162=9,Data!$I$108,
Z162=10,Data!I$109,
Z162=11,Data!I$110,
Z162=12,Data!I$111,
Z162=13,Data!$I$112,
Z162=14,Data!$I$113,
Z162=15,Data!$I$114,
Z162=16,Data!$I$115,
Z162=17,Data!$I$116,
Z162=18,Data!$I$117,
Z162=19,Data!$I$118,
Z162=20,Data!$I$119,
Z162=21,Data!$I$120,
Z162=0,Data!$I$121)*K162/1000),"")</f>
        <v/>
      </c>
      <c r="AF162" s="947" t="str">
        <f>IFERROR((ifs(
Z162=1,Data!$J$100,
Z162=2,Data!$J$101,
Z162=3,Data!$J$102,
Z162=4,Data!$J$103,
Z162=5,Data!$J$104,
Z162=6,Data!$J$105,
Z162=7,Data!$J$106,
Z162=8,Data!$J$107,
Z162=9,Data!$J$108,
Z162=10,Data!J$109,
Z162=11,Data!J$110,
Z162=12,Data!J$111,
Z162=13,Data!J$112,
Z162=14,Data!$J$113,
Z162=15,Data!$J$114,
Z162=16,Data!$J$115,
Z162=17,Data!$J$116,
Z162=18,Data!$J$117,
Z162=19,Data!$J$118,
Z162=20,Data!$J$119,
Z162=21,Data!$J$120,
Z162=0,Data!$J$121)*K162),"")</f>
        <v/>
      </c>
      <c r="AG162" s="947" t="str">
        <f>IFERROR((ifs(
Z162=1,Data!$K$100,
Z162=2,Data!$K$101,
Z162=3,Data!$K$102,
Z162=4,Data!$K$103,
Z162=5,Data!$K$104,
Z162=6,Data!$K$105,
Z162=7,Data!$K$106,
Z162=8,Data!$K$107,
Z162=9,Data!$K$108,
Z162=10,Data!K$109,
Z162=11,Data!K$110,
Z162=12,Data!K$111,
Z162=13,Data!$K$112,
Z162=14,Data!$K$113,
Z162=15,Data!$K$114,
Z162=16,Data!$K$115,
Z162=17,Data!$K$116,
Z162=18,Data!$K$117,
Z162=19,Data!$K$118,
Z162=20,Data!$K$119,
Z162=21,Data!$K$120,
Z162=0,Data!$K$121)*K162),"")</f>
        <v/>
      </c>
      <c r="AH162" s="947" t="str">
        <f>IFERROR((ifs(
Z162=1,Data!$L$100,
Z162=2,Data!$L$101,
Z162=3,Data!$L$102,
Z162=4,Data!$L$103,
Z162=5,Data!$L$104,
Z162=6,Data!$L$105,
Z162=7,Data!$L$106,
Z162=8,Data!$L$107,
Z162=9,Data!$L$108,
Z162=10,Data!L$109,
Z162=11,Data!L$110,
Z162=12,Data!L$111,
Z162=13,Data!$L$112,
Z162=14,Data!$L$113,
Z162=15,Data!$L$114,
Z162=16,Data!$L$115,
Z162=17,Data!$L$116,
Z162=18,Data!$L$117,
Z162=19,Data!$L$118,
Z162=20,Data!$L$119,
Z162=21,Data!$L$120,
Z162=0,Data!$L$121)*K162),"")</f>
        <v/>
      </c>
      <c r="AI162" s="950" t="str">
        <f>'Registro Veh'!J174</f>
        <v/>
      </c>
      <c r="AJ162" s="950" t="str">
        <f>'Registro Veh'!M174</f>
        <v/>
      </c>
      <c r="AK162" s="951"/>
      <c r="AL162" s="951"/>
      <c r="AM162" s="951"/>
      <c r="AN162" s="951"/>
    </row>
    <row r="163">
      <c r="A163" s="941" t="str">
        <f>'Registro Veh'!B174</f>
        <v/>
      </c>
      <c r="B163" s="941" t="str">
        <f>Equipo!$F$2</f>
        <v>4.0</v>
      </c>
      <c r="C163" s="941" t="str">
        <f>Equipo!$E$14</f>
        <v/>
      </c>
      <c r="D163" s="941" t="str">
        <f>Equipo!$E$10</f>
        <v/>
      </c>
      <c r="E163" s="941" t="str">
        <f>'Registro Veh'!C174</f>
        <v/>
      </c>
      <c r="F163" s="941" t="str">
        <f>'Registro Veh'!D174</f>
        <v/>
      </c>
      <c r="G163" s="941" t="str">
        <f>'Registro Veh'!E174</f>
        <v/>
      </c>
      <c r="H163" s="941" t="str">
        <f>'Registro Veh'!F174</f>
        <v/>
      </c>
      <c r="I163" s="942" t="str">
        <f>'Registro Veh'!G174</f>
        <v/>
      </c>
      <c r="J163" s="942" t="str">
        <f>'Registro Veh'!I174</f>
        <v/>
      </c>
      <c r="K163" s="942" t="str">
        <f>'Registro Veh'!K174</f>
        <v/>
      </c>
      <c r="L163" s="942" t="str">
        <f>'Registro Veh'!L174</f>
        <v/>
      </c>
      <c r="M163" s="942" t="str">
        <f>'Registro Veh'!N174</f>
        <v/>
      </c>
      <c r="N163" s="943" t="str">
        <f>IFERROR(IFS(E163='BBDD R'!$F$2,'BBDD R'!$G$2,E163='BBDD R'!$F$3,'BBDD R'!$G$3,E163='BBDD R'!$F$4,'BBDD R'!$G$4,E163='BBDD R'!$F$5,'BBDD R'!$G$5,E163='BBDD R'!$F$6,'BBDD R'!$G$6,E163='BBDD R'!$F$7,'BBDD R'!$G$7),"")</f>
        <v/>
      </c>
      <c r="O163" s="943" t="str">
        <f>IFERROR(IFS(E163='BBDD R'!$F$2,'BBDD R'!$H$2,E163='BBDD R'!$F$3,'BBDD R'!$H$3,E163='BBDD R'!$F$4,'BBDD R'!$H$4,E163='BBDD R'!$F$5,'BBDD R'!$H$5,E163='BBDD R'!$F$6,'BBDD R'!$H$6,E163='BBDD R'!$F$7,'BBDD R'!$H$7),"")</f>
        <v/>
      </c>
      <c r="P163" s="944" t="str">
        <f>IFERROR(IFS(E163='BBDD R'!$F$2,'BBDD R'!$I$2,E163='BBDD R'!$F$3,'BBDD R'!$I$3,E163='BBDD R'!$F$4,'BBDD R'!$I$4,E163='BBDD R'!$F$5,'BBDD R'!$I$5,E163='BBDD R'!$F$6,'BBDD R'!$I$6,E163='BBDD R'!$F$7,'BBDD R'!$I$7),"")</f>
        <v/>
      </c>
      <c r="Q163" s="945" t="str">
        <f>IFERROR(IFS(E163='BBDD R'!$F$2,'BBDD R'!$J$2,E163='BBDD R'!$F$3,'BBDD R'!$J$3,E163='BBDD R'!$F$4,'BBDD R'!$J$4,E163='BBDD R'!$F$5,'BBDD R'!$J$5,E163='BBDD R'!$F$6,'BBDD R'!$J$6,E163='BBDD R'!$F$7,'BBDD R'!$J$7))</f>
        <v/>
      </c>
      <c r="R163" s="945" t="str">
        <f>IFERROR(IFS(E163='BBDD R'!$F$2,'BBDD R'!$K$2,E163='BBDD R'!$F$3,'BBDD R'!$K$3,E163='BBDD R'!$F$4,'BBDD R'!$K$4,E163='BBDD R'!$F$5,'BBDD R'!$K$5,E163='BBDD R'!$F$6,'BBDD R'!$K$6,E163='BBDD R'!$F$7,'BBDD R'!$K$7),"")</f>
        <v/>
      </c>
      <c r="S163" s="944" t="str">
        <f>IFERROR(IFS(E163='BBDD R'!$F$2,'BBDD R'!$L$2,E163='BBDD R'!$F$3,'BBDD R'!$L$3,E163='BBDD R'!$F$4,'BBDD R'!$L$4,E163='BBDD R'!$F$5,'BBDD R'!$L$5,E163='BBDD R'!$F$6,'BBDD R'!$L$6,E163='BBDD R'!$F$7,'BBDD R'!$L$7),"")</f>
        <v/>
      </c>
      <c r="T163" s="944" t="str">
        <f>IFERROR(IFS(E163='BBDD R'!$F$2,'BBDD R'!$M$2,E163='BBDD R'!$F$3,'BBDD R'!$M$3,E163='BBDD R'!$F$4,'BBDD R'!$M$4,E163='BBDD R'!$F$5,'BBDD R'!$M$5,E163='BBDD R'!$F$6,'BBDD R'!$M$6,E163='BBDD R'!$F$7,'BBDD R'!$M$7),"")</f>
        <v/>
      </c>
      <c r="U163" s="944" t="str">
        <f>IFERROR(IFS(E163='BBDD R'!$F$2,'BBDD R'!$N$2,E163='BBDD R'!$F$3,'BBDD R'!$N$3,E163='BBDD R'!$F$4,'BBDD R'!$N$4,E163='BBDD R'!$F$5,'BBDD R'!$N$5,E163='BBDD R'!$F$6,'BBDD R'!$N$6,E163='BBDD R'!$F$7,'BBDD R'!$N$7),"")</f>
        <v/>
      </c>
      <c r="V163" s="944" t="str">
        <f>IFERROR(IFS(E163='BBDD R'!$F$2,'BBDD R'!$O$2,E163='BBDD R'!$F$3,'BBDD R'!$O$3,E163='BBDD R'!$F$4,'BBDD R'!$O$4,E163='BBDD R'!$F$5,'BBDD R'!$O$5,E163='BBDD R'!$F$6,'BBDD R'!$O$6,E163='BBDD R'!$F$7,'BBDD R'!$O$7),"")</f>
        <v/>
      </c>
      <c r="W163" s="946" t="str">
        <f>IFERROR(IFS(E163='BBDD R'!$F$2,'BBDD R'!$P$2,E163='BBDD R'!$F$3,'BBDD R'!$P$3,E163='BBDD R'!$F$4,'BBDD R'!$P$4,E163='BBDD R'!$F$5,'BBDD R'!$P$5,E163='BBDD R'!$F$6,'BBDD R'!$P$6,E163='BBDD R'!$F$7,'BBDD R'!$P$7),"")</f>
        <v/>
      </c>
      <c r="X163" s="944" t="str">
        <f>IFERROR(IFS(E163='BBDD R'!$F$2,'BBDD R'!$Q$2,E163='BBDD R'!$F$3,'BBDD R'!$Q$3,E163='BBDD R'!$F$4,'BBDD R'!$Q$4,E163='BBDD R'!$F$5,'BBDD R'!$Q$5,E163='BBDD R'!$F$6,'BBDD R'!$Q$6,E163='BBDD R'!$F$7,'BBDD R'!$Q$7),"")</f>
        <v/>
      </c>
      <c r="Y163" s="944" t="str">
        <f>IFERROR(IFS(E163='BBDD R'!$F$2,'BBDD R'!$R$2,E163='BBDD R'!$F$3,'BBDD R'!$R$3,E163='BBDD R'!$F$4,'BBDD R'!$R$4,E163='BBDD R'!$F$5,'BBDD R'!$R$5,E163='BBDD R'!$F$6,'BBDD R'!$R$6,E163='BBDD R'!$F$7,'BBDD R'!$R$7),"")</f>
        <v/>
      </c>
      <c r="Z163" s="944" t="str">
        <f t="array" ref="Z163">IFERROR(ifs(AND(M163="Gasolina",O163="Vehículo Liviano (Sedán, Compacto)"),1
,AND(M163="Gasolina",O163="Vehículo Liviano (SUV, Jeep, Station Wagon)"),2
,AND(M163="Gasolina",O163="Utilitario, Furgón"),3
,AND(M163="Gasolina",O163="Camioneta 4x2"),4
,AND(M163="Gasolina",O163="Camioneta 4x4"),5
,AND(M163="Gasolina",O163="Camión liviano (hasta 3.5 ton)"),6
,AND(M163="Gasolina",O163="Camión mediano"),7
,AND(M163="Gasolina",O163="Camión pesado"),8
,AND(M163="Gasolina",O163="Maquinaria"),9
,AND(M163="Gasolina",O163="Otro (especifique): "),10
,AND(M163="Diesel",O163="Vehículo Liviano (Sedán, Compacto)"),11
,AND(M163="Diesel",O163="Vehículo Liviano (SUV, Jeep, Station Wagon)"),12
,AND(M163="Diesel",O163="Utilitario, Furgón"),13
,AND(M163="Diesel",O163="Camioneta 4x2"),14
,AND(M163="Diesel",O163="Camioneta 4x4"),15
,AND(M163="Diesel",O163="Camión liviano (hasta 3.5 ton)"),16
,AND(M163="Diesel",O163="Camión mediano"),17
,AND(M163="Diesel",O163="Camión pesado"),18
,AND(M163="Diesel",O163="Maquinaria"),19
,AND(M163="Diesel",O163="Otro (especifique): "),20
,O163="Selecciona...",21),"")</f>
        <v/>
      </c>
      <c r="AA163" s="947" t="str">
        <f>IFERROR((ifs(Z163=1,Data!$D$100,Z163=2,Data!$D$101,Z163=3,Data!$D$102,Z163=4,Data!$D$103,Z163=5,Data!$D$104,Z163=6,Data!$D$105,Z163=7,Data!$D$106,Z163=8,Data!$D$107,Z163=9,Data!$D$108,Z163=10,Data!$D$109,Z163=11,Data!$D$110,Z163=12,Data!$D$111,Z163=13,Data!$D$112,Z163=14,Data!$D$113,Z163=15,Data!$D$114,Z163=16,Data!$D$115,Z163=17,Data!$D$116,Z163=18,Data!$D$117,Z163=19,Data!$D$118,Z163=20,Data!$D$119,Z163=21,Data!$D$120,Z163=0,Data!$D$121))*K163,"")</f>
        <v/>
      </c>
      <c r="AB163" s="947" t="str">
        <f>IFERROR((ifs(Z163=1,Data!$E$100,Z163=2,Data!$E$101,Z163=3,Data!$E$102,Z163=4,Data!$E$103,Z163=5,Data!$E$104,Z163=6,Data!$E$105,Z163=7,Data!$E$106,Z163=8,Data!$E$107,Z163=9,Data!$E$108,Z163=10,Data!$E$109,Z163=11,Data!$E$110,Z163=12,Data!$E$111,Z163=13,Data!$E$112,Z163=14,Data!$E$113,Z163=15,Data!$E$114,Z163=16,Data!$E$115,Z163=17,Data!$E$116,Z163=18,Data!$E$117,Z163=19,Data!$E$118,Z163=20,Data!$E$119,Z163=21,Data!$E$120,Z163=0,Data!$E$121))*K163/1000,"")</f>
        <v/>
      </c>
      <c r="AC163" s="948" t="str">
        <f>IFERROR((ifs(
Z163=1,Data!$G$100,
Z163=2,Data!$G$101,
Z163=3,Data!$G$102,
Z163=4,Data!$G$103,
Z163=5,Data!$G$104,
Z163=6,Data!$G$105,
Z163=7,Data!$G$106,
Z163=8,Data!$G$107,
Z163=9,Data!$G$108,
Z163=10,Data!G$109,
Z163=11,Data!G$110,
Z163=12,Data!G$111,
Z163=13,Data!$G$112,
Z163=14,Data!$G$113,
Z163=15,Data!$G$114,
Z163=16,Data!$G$115,
Z163=17,Data!$G$116,
Z163=18,Data!$G$117,
Z163=19,Data!$G$118,
Z163=20,Data!$G$119,
Z163=21,Data!$G$120,
Z163=0,Data!$G$121))
*K163/1000,"")</f>
        <v/>
      </c>
      <c r="AD163" s="949" t="str">
        <f>IFERROR((ifs(
Z163=1,Data!$H$100,
Z163=2,Data!$H$101,
Z163=3,Data!$H$102,
Z163=4,Data!$H$103,
Z163=5,Data!$H$104,
Z163=6,Data!$H$105,
Z163=7,Data!$H$106,
Z163=8,Data!$H$107,
Z163=9,Data!$H$108,
Z163=10,Data!H$109,
Z163=11,Data!H$110,
Z163=12,Data!H$111,
Z163=13,Data!$H$112,
Z163=14,Data!$H$113,
Z163=15,Data!$H$114,
Z163=16,Data!$H$115,
Z163=17,Data!$H$116,
Z163=18,Data!$H$117,
Z163=19,Data!$H$118,
Z163=20,Data!$H$119,
Z163=21,Data!$H$120,
Z163=0,Data!$H$121))*K163/1000,"")</f>
        <v/>
      </c>
      <c r="AE163" s="948" t="str">
        <f>IFERROR((ifs(
Z163=1,Data!$I$100,
Z163=2,Data!$I$101,
Z163=3,Data!$I$102,
Z163=4,Data!$I$103,
Z163=5,Data!$I$104,
Z163=6,Data!$I$105,
Z163=7,Data!$I$106,
Z163=8,Data!$I$107,
Z163=9,Data!$I$108,
Z163=10,Data!I$109,
Z163=11,Data!I$110,
Z163=12,Data!I$111,
Z163=13,Data!$I$112,
Z163=14,Data!$I$113,
Z163=15,Data!$I$114,
Z163=16,Data!$I$115,
Z163=17,Data!$I$116,
Z163=18,Data!$I$117,
Z163=19,Data!$I$118,
Z163=20,Data!$I$119,
Z163=21,Data!$I$120,
Z163=0,Data!$I$121)*K163/1000),"")</f>
        <v/>
      </c>
      <c r="AF163" s="947" t="str">
        <f>IFERROR((ifs(
Z163=1,Data!$J$100,
Z163=2,Data!$J$101,
Z163=3,Data!$J$102,
Z163=4,Data!$J$103,
Z163=5,Data!$J$104,
Z163=6,Data!$J$105,
Z163=7,Data!$J$106,
Z163=8,Data!$J$107,
Z163=9,Data!$J$108,
Z163=10,Data!J$109,
Z163=11,Data!J$110,
Z163=12,Data!J$111,
Z163=13,Data!J$112,
Z163=14,Data!$J$113,
Z163=15,Data!$J$114,
Z163=16,Data!$J$115,
Z163=17,Data!$J$116,
Z163=18,Data!$J$117,
Z163=19,Data!$J$118,
Z163=20,Data!$J$119,
Z163=21,Data!$J$120,
Z163=0,Data!$J$121)*K163),"")</f>
        <v/>
      </c>
      <c r="AG163" s="947" t="str">
        <f>IFERROR((ifs(
Z163=1,Data!$K$100,
Z163=2,Data!$K$101,
Z163=3,Data!$K$102,
Z163=4,Data!$K$103,
Z163=5,Data!$K$104,
Z163=6,Data!$K$105,
Z163=7,Data!$K$106,
Z163=8,Data!$K$107,
Z163=9,Data!$K$108,
Z163=10,Data!K$109,
Z163=11,Data!K$110,
Z163=12,Data!K$111,
Z163=13,Data!$K$112,
Z163=14,Data!$K$113,
Z163=15,Data!$K$114,
Z163=16,Data!$K$115,
Z163=17,Data!$K$116,
Z163=18,Data!$K$117,
Z163=19,Data!$K$118,
Z163=20,Data!$K$119,
Z163=21,Data!$K$120,
Z163=0,Data!$K$121)*K163),"")</f>
        <v/>
      </c>
      <c r="AH163" s="947" t="str">
        <f>IFERROR((ifs(
Z163=1,Data!$L$100,
Z163=2,Data!$L$101,
Z163=3,Data!$L$102,
Z163=4,Data!$L$103,
Z163=5,Data!$L$104,
Z163=6,Data!$L$105,
Z163=7,Data!$L$106,
Z163=8,Data!$L$107,
Z163=9,Data!$L$108,
Z163=10,Data!L$109,
Z163=11,Data!L$110,
Z163=12,Data!L$111,
Z163=13,Data!$L$112,
Z163=14,Data!$L$113,
Z163=15,Data!$L$114,
Z163=16,Data!$L$115,
Z163=17,Data!$L$116,
Z163=18,Data!$L$117,
Z163=19,Data!$L$118,
Z163=20,Data!$L$119,
Z163=21,Data!$L$120,
Z163=0,Data!$L$121)*K163),"")</f>
        <v/>
      </c>
      <c r="AI163" s="950" t="str">
        <f>'Registro Veh'!J175</f>
        <v/>
      </c>
      <c r="AJ163" s="950" t="str">
        <f>'Registro Veh'!M175</f>
        <v/>
      </c>
      <c r="AK163" s="951"/>
      <c r="AL163" s="951"/>
      <c r="AM163" s="951"/>
      <c r="AN163" s="951"/>
    </row>
    <row r="164">
      <c r="A164" s="941" t="str">
        <f>'Registro Veh'!B175</f>
        <v/>
      </c>
      <c r="B164" s="941" t="str">
        <f>Equipo!$F$2</f>
        <v>4.0</v>
      </c>
      <c r="C164" s="941" t="str">
        <f>Equipo!$E$14</f>
        <v/>
      </c>
      <c r="D164" s="941" t="str">
        <f>Equipo!$E$10</f>
        <v/>
      </c>
      <c r="E164" s="941" t="str">
        <f>'Registro Veh'!C175</f>
        <v/>
      </c>
      <c r="F164" s="941" t="str">
        <f>'Registro Veh'!D175</f>
        <v/>
      </c>
      <c r="G164" s="941" t="str">
        <f>'Registro Veh'!E175</f>
        <v/>
      </c>
      <c r="H164" s="941" t="str">
        <f>'Registro Veh'!F175</f>
        <v/>
      </c>
      <c r="I164" s="942" t="str">
        <f>'Registro Veh'!G175</f>
        <v/>
      </c>
      <c r="J164" s="942" t="str">
        <f>'Registro Veh'!I175</f>
        <v/>
      </c>
      <c r="K164" s="942" t="str">
        <f>'Registro Veh'!K175</f>
        <v/>
      </c>
      <c r="L164" s="942" t="str">
        <f>'Registro Veh'!L175</f>
        <v/>
      </c>
      <c r="M164" s="942" t="str">
        <f>'Registro Veh'!N175</f>
        <v/>
      </c>
      <c r="N164" s="943" t="str">
        <f>IFERROR(IFS(E164='BBDD R'!$F$2,'BBDD R'!$G$2,E164='BBDD R'!$F$3,'BBDD R'!$G$3,E164='BBDD R'!$F$4,'BBDD R'!$G$4,E164='BBDD R'!$F$5,'BBDD R'!$G$5,E164='BBDD R'!$F$6,'BBDD R'!$G$6,E164='BBDD R'!$F$7,'BBDD R'!$G$7),"")</f>
        <v/>
      </c>
      <c r="O164" s="943" t="str">
        <f>IFERROR(IFS(E164='BBDD R'!$F$2,'BBDD R'!$H$2,E164='BBDD R'!$F$3,'BBDD R'!$H$3,E164='BBDD R'!$F$4,'BBDD R'!$H$4,E164='BBDD R'!$F$5,'BBDD R'!$H$5,E164='BBDD R'!$F$6,'BBDD R'!$H$6,E164='BBDD R'!$F$7,'BBDD R'!$H$7),"")</f>
        <v/>
      </c>
      <c r="P164" s="944" t="str">
        <f>IFERROR(IFS(E164='BBDD R'!$F$2,'BBDD R'!$I$2,E164='BBDD R'!$F$3,'BBDD R'!$I$3,E164='BBDD R'!$F$4,'BBDD R'!$I$4,E164='BBDD R'!$F$5,'BBDD R'!$I$5,E164='BBDD R'!$F$6,'BBDD R'!$I$6,E164='BBDD R'!$F$7,'BBDD R'!$I$7),"")</f>
        <v/>
      </c>
      <c r="Q164" s="945" t="str">
        <f>IFERROR(IFS(E164='BBDD R'!$F$2,'BBDD R'!$J$2,E164='BBDD R'!$F$3,'BBDD R'!$J$3,E164='BBDD R'!$F$4,'BBDD R'!$J$4,E164='BBDD R'!$F$5,'BBDD R'!$J$5,E164='BBDD R'!$F$6,'BBDD R'!$J$6,E164='BBDD R'!$F$7,'BBDD R'!$J$7))</f>
        <v/>
      </c>
      <c r="R164" s="945" t="str">
        <f>IFERROR(IFS(E164='BBDD R'!$F$2,'BBDD R'!$K$2,E164='BBDD R'!$F$3,'BBDD R'!$K$3,E164='BBDD R'!$F$4,'BBDD R'!$K$4,E164='BBDD R'!$F$5,'BBDD R'!$K$5,E164='BBDD R'!$F$6,'BBDD R'!$K$6,E164='BBDD R'!$F$7,'BBDD R'!$K$7),"")</f>
        <v/>
      </c>
      <c r="S164" s="944" t="str">
        <f>IFERROR(IFS(E164='BBDD R'!$F$2,'BBDD R'!$L$2,E164='BBDD R'!$F$3,'BBDD R'!$L$3,E164='BBDD R'!$F$4,'BBDD R'!$L$4,E164='BBDD R'!$F$5,'BBDD R'!$L$5,E164='BBDD R'!$F$6,'BBDD R'!$L$6,E164='BBDD R'!$F$7,'BBDD R'!$L$7),"")</f>
        <v/>
      </c>
      <c r="T164" s="944" t="str">
        <f>IFERROR(IFS(E164='BBDD R'!$F$2,'BBDD R'!$M$2,E164='BBDD R'!$F$3,'BBDD R'!$M$3,E164='BBDD R'!$F$4,'BBDD R'!$M$4,E164='BBDD R'!$F$5,'BBDD R'!$M$5,E164='BBDD R'!$F$6,'BBDD R'!$M$6,E164='BBDD R'!$F$7,'BBDD R'!$M$7),"")</f>
        <v/>
      </c>
      <c r="U164" s="944" t="str">
        <f>IFERROR(IFS(E164='BBDD R'!$F$2,'BBDD R'!$N$2,E164='BBDD R'!$F$3,'BBDD R'!$N$3,E164='BBDD R'!$F$4,'BBDD R'!$N$4,E164='BBDD R'!$F$5,'BBDD R'!$N$5,E164='BBDD R'!$F$6,'BBDD R'!$N$6,E164='BBDD R'!$F$7,'BBDD R'!$N$7),"")</f>
        <v/>
      </c>
      <c r="V164" s="944" t="str">
        <f>IFERROR(IFS(E164='BBDD R'!$F$2,'BBDD R'!$O$2,E164='BBDD R'!$F$3,'BBDD R'!$O$3,E164='BBDD R'!$F$4,'BBDD R'!$O$4,E164='BBDD R'!$F$5,'BBDD R'!$O$5,E164='BBDD R'!$F$6,'BBDD R'!$O$6,E164='BBDD R'!$F$7,'BBDD R'!$O$7),"")</f>
        <v/>
      </c>
      <c r="W164" s="946" t="str">
        <f>IFERROR(IFS(E164='BBDD R'!$F$2,'BBDD R'!$P$2,E164='BBDD R'!$F$3,'BBDD R'!$P$3,E164='BBDD R'!$F$4,'BBDD R'!$P$4,E164='BBDD R'!$F$5,'BBDD R'!$P$5,E164='BBDD R'!$F$6,'BBDD R'!$P$6,E164='BBDD R'!$F$7,'BBDD R'!$P$7),"")</f>
        <v/>
      </c>
      <c r="X164" s="944" t="str">
        <f>IFERROR(IFS(E164='BBDD R'!$F$2,'BBDD R'!$Q$2,E164='BBDD R'!$F$3,'BBDD R'!$Q$3,E164='BBDD R'!$F$4,'BBDD R'!$Q$4,E164='BBDD R'!$F$5,'BBDD R'!$Q$5,E164='BBDD R'!$F$6,'BBDD R'!$Q$6,E164='BBDD R'!$F$7,'BBDD R'!$Q$7),"")</f>
        <v/>
      </c>
      <c r="Y164" s="944" t="str">
        <f>IFERROR(IFS(E164='BBDD R'!$F$2,'BBDD R'!$R$2,E164='BBDD R'!$F$3,'BBDD R'!$R$3,E164='BBDD R'!$F$4,'BBDD R'!$R$4,E164='BBDD R'!$F$5,'BBDD R'!$R$5,E164='BBDD R'!$F$6,'BBDD R'!$R$6,E164='BBDD R'!$F$7,'BBDD R'!$R$7),"")</f>
        <v/>
      </c>
      <c r="Z164" s="944" t="str">
        <f t="array" ref="Z164">IFERROR(ifs(AND(M164="Gasolina",O164="Vehículo Liviano (Sedán, Compacto)"),1
,AND(M164="Gasolina",O164="Vehículo Liviano (SUV, Jeep, Station Wagon)"),2
,AND(M164="Gasolina",O164="Utilitario, Furgón"),3
,AND(M164="Gasolina",O164="Camioneta 4x2"),4
,AND(M164="Gasolina",O164="Camioneta 4x4"),5
,AND(M164="Gasolina",O164="Camión liviano (hasta 3.5 ton)"),6
,AND(M164="Gasolina",O164="Camión mediano"),7
,AND(M164="Gasolina",O164="Camión pesado"),8
,AND(M164="Gasolina",O164="Maquinaria"),9
,AND(M164="Gasolina",O164="Otro (especifique): "),10
,AND(M164="Diesel",O164="Vehículo Liviano (Sedán, Compacto)"),11
,AND(M164="Diesel",O164="Vehículo Liviano (SUV, Jeep, Station Wagon)"),12
,AND(M164="Diesel",O164="Utilitario, Furgón"),13
,AND(M164="Diesel",O164="Camioneta 4x2"),14
,AND(M164="Diesel",O164="Camioneta 4x4"),15
,AND(M164="Diesel",O164="Camión liviano (hasta 3.5 ton)"),16
,AND(M164="Diesel",O164="Camión mediano"),17
,AND(M164="Diesel",O164="Camión pesado"),18
,AND(M164="Diesel",O164="Maquinaria"),19
,AND(M164="Diesel",O164="Otro (especifique): "),20
,O164="Selecciona...",21),"")</f>
        <v/>
      </c>
      <c r="AA164" s="947" t="str">
        <f>IFERROR((ifs(Z164=1,Data!$D$100,Z164=2,Data!$D$101,Z164=3,Data!$D$102,Z164=4,Data!$D$103,Z164=5,Data!$D$104,Z164=6,Data!$D$105,Z164=7,Data!$D$106,Z164=8,Data!$D$107,Z164=9,Data!$D$108,Z164=10,Data!$D$109,Z164=11,Data!$D$110,Z164=12,Data!$D$111,Z164=13,Data!$D$112,Z164=14,Data!$D$113,Z164=15,Data!$D$114,Z164=16,Data!$D$115,Z164=17,Data!$D$116,Z164=18,Data!$D$117,Z164=19,Data!$D$118,Z164=20,Data!$D$119,Z164=21,Data!$D$120,Z164=0,Data!$D$121))*K164,"")</f>
        <v/>
      </c>
      <c r="AB164" s="947" t="str">
        <f>IFERROR((ifs(Z164=1,Data!$E$100,Z164=2,Data!$E$101,Z164=3,Data!$E$102,Z164=4,Data!$E$103,Z164=5,Data!$E$104,Z164=6,Data!$E$105,Z164=7,Data!$E$106,Z164=8,Data!$E$107,Z164=9,Data!$E$108,Z164=10,Data!$E$109,Z164=11,Data!$E$110,Z164=12,Data!$E$111,Z164=13,Data!$E$112,Z164=14,Data!$E$113,Z164=15,Data!$E$114,Z164=16,Data!$E$115,Z164=17,Data!$E$116,Z164=18,Data!$E$117,Z164=19,Data!$E$118,Z164=20,Data!$E$119,Z164=21,Data!$E$120,Z164=0,Data!$E$121))*K164/1000,"")</f>
        <v/>
      </c>
      <c r="AC164" s="948" t="str">
        <f>IFERROR((ifs(
Z164=1,Data!$G$100,
Z164=2,Data!$G$101,
Z164=3,Data!$G$102,
Z164=4,Data!$G$103,
Z164=5,Data!$G$104,
Z164=6,Data!$G$105,
Z164=7,Data!$G$106,
Z164=8,Data!$G$107,
Z164=9,Data!$G$108,
Z164=10,Data!G$109,
Z164=11,Data!G$110,
Z164=12,Data!G$111,
Z164=13,Data!$G$112,
Z164=14,Data!$G$113,
Z164=15,Data!$G$114,
Z164=16,Data!$G$115,
Z164=17,Data!$G$116,
Z164=18,Data!$G$117,
Z164=19,Data!$G$118,
Z164=20,Data!$G$119,
Z164=21,Data!$G$120,
Z164=0,Data!$G$121))
*K164/1000,"")</f>
        <v/>
      </c>
      <c r="AD164" s="949" t="str">
        <f>IFERROR((ifs(
Z164=1,Data!$H$100,
Z164=2,Data!$H$101,
Z164=3,Data!$H$102,
Z164=4,Data!$H$103,
Z164=5,Data!$H$104,
Z164=6,Data!$H$105,
Z164=7,Data!$H$106,
Z164=8,Data!$H$107,
Z164=9,Data!$H$108,
Z164=10,Data!H$109,
Z164=11,Data!H$110,
Z164=12,Data!H$111,
Z164=13,Data!$H$112,
Z164=14,Data!$H$113,
Z164=15,Data!$H$114,
Z164=16,Data!$H$115,
Z164=17,Data!$H$116,
Z164=18,Data!$H$117,
Z164=19,Data!$H$118,
Z164=20,Data!$H$119,
Z164=21,Data!$H$120,
Z164=0,Data!$H$121))*K164/1000,"")</f>
        <v/>
      </c>
      <c r="AE164" s="948" t="str">
        <f>IFERROR((ifs(
Z164=1,Data!$I$100,
Z164=2,Data!$I$101,
Z164=3,Data!$I$102,
Z164=4,Data!$I$103,
Z164=5,Data!$I$104,
Z164=6,Data!$I$105,
Z164=7,Data!$I$106,
Z164=8,Data!$I$107,
Z164=9,Data!$I$108,
Z164=10,Data!I$109,
Z164=11,Data!I$110,
Z164=12,Data!I$111,
Z164=13,Data!$I$112,
Z164=14,Data!$I$113,
Z164=15,Data!$I$114,
Z164=16,Data!$I$115,
Z164=17,Data!$I$116,
Z164=18,Data!$I$117,
Z164=19,Data!$I$118,
Z164=20,Data!$I$119,
Z164=21,Data!$I$120,
Z164=0,Data!$I$121)*K164/1000),"")</f>
        <v/>
      </c>
      <c r="AF164" s="947" t="str">
        <f>IFERROR((ifs(
Z164=1,Data!$J$100,
Z164=2,Data!$J$101,
Z164=3,Data!$J$102,
Z164=4,Data!$J$103,
Z164=5,Data!$J$104,
Z164=6,Data!$J$105,
Z164=7,Data!$J$106,
Z164=8,Data!$J$107,
Z164=9,Data!$J$108,
Z164=10,Data!J$109,
Z164=11,Data!J$110,
Z164=12,Data!J$111,
Z164=13,Data!J$112,
Z164=14,Data!$J$113,
Z164=15,Data!$J$114,
Z164=16,Data!$J$115,
Z164=17,Data!$J$116,
Z164=18,Data!$J$117,
Z164=19,Data!$J$118,
Z164=20,Data!$J$119,
Z164=21,Data!$J$120,
Z164=0,Data!$J$121)*K164),"")</f>
        <v/>
      </c>
      <c r="AG164" s="947" t="str">
        <f>IFERROR((ifs(
Z164=1,Data!$K$100,
Z164=2,Data!$K$101,
Z164=3,Data!$K$102,
Z164=4,Data!$K$103,
Z164=5,Data!$K$104,
Z164=6,Data!$K$105,
Z164=7,Data!$K$106,
Z164=8,Data!$K$107,
Z164=9,Data!$K$108,
Z164=10,Data!K$109,
Z164=11,Data!K$110,
Z164=12,Data!K$111,
Z164=13,Data!$K$112,
Z164=14,Data!$K$113,
Z164=15,Data!$K$114,
Z164=16,Data!$K$115,
Z164=17,Data!$K$116,
Z164=18,Data!$K$117,
Z164=19,Data!$K$118,
Z164=20,Data!$K$119,
Z164=21,Data!$K$120,
Z164=0,Data!$K$121)*K164),"")</f>
        <v/>
      </c>
      <c r="AH164" s="947" t="str">
        <f>IFERROR((ifs(
Z164=1,Data!$L$100,
Z164=2,Data!$L$101,
Z164=3,Data!$L$102,
Z164=4,Data!$L$103,
Z164=5,Data!$L$104,
Z164=6,Data!$L$105,
Z164=7,Data!$L$106,
Z164=8,Data!$L$107,
Z164=9,Data!$L$108,
Z164=10,Data!L$109,
Z164=11,Data!L$110,
Z164=12,Data!L$111,
Z164=13,Data!$L$112,
Z164=14,Data!$L$113,
Z164=15,Data!$L$114,
Z164=16,Data!$L$115,
Z164=17,Data!$L$116,
Z164=18,Data!$L$117,
Z164=19,Data!$L$118,
Z164=20,Data!$L$119,
Z164=21,Data!$L$120,
Z164=0,Data!$L$121)*K164),"")</f>
        <v/>
      </c>
      <c r="AI164" s="950" t="str">
        <f>'Registro Veh'!J176</f>
        <v/>
      </c>
      <c r="AJ164" s="950" t="str">
        <f>'Registro Veh'!M176</f>
        <v/>
      </c>
      <c r="AK164" s="951"/>
      <c r="AL164" s="951"/>
      <c r="AM164" s="951"/>
      <c r="AN164" s="951"/>
    </row>
    <row r="165">
      <c r="A165" s="941" t="str">
        <f>'Registro Veh'!B176</f>
        <v/>
      </c>
      <c r="B165" s="941" t="str">
        <f>Equipo!$F$2</f>
        <v>4.0</v>
      </c>
      <c r="C165" s="941" t="str">
        <f>Equipo!$E$14</f>
        <v/>
      </c>
      <c r="D165" s="941" t="str">
        <f>Equipo!$E$10</f>
        <v/>
      </c>
      <c r="E165" s="941" t="str">
        <f>'Registro Veh'!C176</f>
        <v/>
      </c>
      <c r="F165" s="941" t="str">
        <f>'Registro Veh'!D176</f>
        <v/>
      </c>
      <c r="G165" s="941" t="str">
        <f>'Registro Veh'!E176</f>
        <v/>
      </c>
      <c r="H165" s="941" t="str">
        <f>'Registro Veh'!F176</f>
        <v/>
      </c>
      <c r="I165" s="942" t="str">
        <f>'Registro Veh'!G176</f>
        <v/>
      </c>
      <c r="J165" s="942" t="str">
        <f>'Registro Veh'!I176</f>
        <v/>
      </c>
      <c r="K165" s="942" t="str">
        <f>'Registro Veh'!K176</f>
        <v/>
      </c>
      <c r="L165" s="942" t="str">
        <f>'Registro Veh'!L176</f>
        <v/>
      </c>
      <c r="M165" s="942" t="str">
        <f>'Registro Veh'!N176</f>
        <v/>
      </c>
      <c r="N165" s="943" t="str">
        <f>IFERROR(IFS(E165='BBDD R'!$F$2,'BBDD R'!$G$2,E165='BBDD R'!$F$3,'BBDD R'!$G$3,E165='BBDD R'!$F$4,'BBDD R'!$G$4,E165='BBDD R'!$F$5,'BBDD R'!$G$5,E165='BBDD R'!$F$6,'BBDD R'!$G$6,E165='BBDD R'!$F$7,'BBDD R'!$G$7),"")</f>
        <v/>
      </c>
      <c r="O165" s="943" t="str">
        <f>IFERROR(IFS(E165='BBDD R'!$F$2,'BBDD R'!$H$2,E165='BBDD R'!$F$3,'BBDD R'!$H$3,E165='BBDD R'!$F$4,'BBDD R'!$H$4,E165='BBDD R'!$F$5,'BBDD R'!$H$5,E165='BBDD R'!$F$6,'BBDD R'!$H$6,E165='BBDD R'!$F$7,'BBDD R'!$H$7),"")</f>
        <v/>
      </c>
      <c r="P165" s="944" t="str">
        <f>IFERROR(IFS(E165='BBDD R'!$F$2,'BBDD R'!$I$2,E165='BBDD R'!$F$3,'BBDD R'!$I$3,E165='BBDD R'!$F$4,'BBDD R'!$I$4,E165='BBDD R'!$F$5,'BBDD R'!$I$5,E165='BBDD R'!$F$6,'BBDD R'!$I$6,E165='BBDD R'!$F$7,'BBDD R'!$I$7),"")</f>
        <v/>
      </c>
      <c r="Q165" s="945" t="str">
        <f>IFERROR(IFS(E165='BBDD R'!$F$2,'BBDD R'!$J$2,E165='BBDD R'!$F$3,'BBDD R'!$J$3,E165='BBDD R'!$F$4,'BBDD R'!$J$4,E165='BBDD R'!$F$5,'BBDD R'!$J$5,E165='BBDD R'!$F$6,'BBDD R'!$J$6,E165='BBDD R'!$F$7,'BBDD R'!$J$7))</f>
        <v/>
      </c>
      <c r="R165" s="945" t="str">
        <f>IFERROR(IFS(E165='BBDD R'!$F$2,'BBDD R'!$K$2,E165='BBDD R'!$F$3,'BBDD R'!$K$3,E165='BBDD R'!$F$4,'BBDD R'!$K$4,E165='BBDD R'!$F$5,'BBDD R'!$K$5,E165='BBDD R'!$F$6,'BBDD R'!$K$6,E165='BBDD R'!$F$7,'BBDD R'!$K$7),"")</f>
        <v/>
      </c>
      <c r="S165" s="944" t="str">
        <f>IFERROR(IFS(E165='BBDD R'!$F$2,'BBDD R'!$L$2,E165='BBDD R'!$F$3,'BBDD R'!$L$3,E165='BBDD R'!$F$4,'BBDD R'!$L$4,E165='BBDD R'!$F$5,'BBDD R'!$L$5,E165='BBDD R'!$F$6,'BBDD R'!$L$6,E165='BBDD R'!$F$7,'BBDD R'!$L$7),"")</f>
        <v/>
      </c>
      <c r="T165" s="944" t="str">
        <f>IFERROR(IFS(E165='BBDD R'!$F$2,'BBDD R'!$M$2,E165='BBDD R'!$F$3,'BBDD R'!$M$3,E165='BBDD R'!$F$4,'BBDD R'!$M$4,E165='BBDD R'!$F$5,'BBDD R'!$M$5,E165='BBDD R'!$F$6,'BBDD R'!$M$6,E165='BBDD R'!$F$7,'BBDD R'!$M$7),"")</f>
        <v/>
      </c>
      <c r="U165" s="944" t="str">
        <f>IFERROR(IFS(E165='BBDD R'!$F$2,'BBDD R'!$N$2,E165='BBDD R'!$F$3,'BBDD R'!$N$3,E165='BBDD R'!$F$4,'BBDD R'!$N$4,E165='BBDD R'!$F$5,'BBDD R'!$N$5,E165='BBDD R'!$F$6,'BBDD R'!$N$6,E165='BBDD R'!$F$7,'BBDD R'!$N$7),"")</f>
        <v/>
      </c>
      <c r="V165" s="944" t="str">
        <f>IFERROR(IFS(E165='BBDD R'!$F$2,'BBDD R'!$O$2,E165='BBDD R'!$F$3,'BBDD R'!$O$3,E165='BBDD R'!$F$4,'BBDD R'!$O$4,E165='BBDD R'!$F$5,'BBDD R'!$O$5,E165='BBDD R'!$F$6,'BBDD R'!$O$6,E165='BBDD R'!$F$7,'BBDD R'!$O$7),"")</f>
        <v/>
      </c>
      <c r="W165" s="946" t="str">
        <f>IFERROR(IFS(E165='BBDD R'!$F$2,'BBDD R'!$P$2,E165='BBDD R'!$F$3,'BBDD R'!$P$3,E165='BBDD R'!$F$4,'BBDD R'!$P$4,E165='BBDD R'!$F$5,'BBDD R'!$P$5,E165='BBDD R'!$F$6,'BBDD R'!$P$6,E165='BBDD R'!$F$7,'BBDD R'!$P$7),"")</f>
        <v/>
      </c>
      <c r="X165" s="944" t="str">
        <f>IFERROR(IFS(E165='BBDD R'!$F$2,'BBDD R'!$Q$2,E165='BBDD R'!$F$3,'BBDD R'!$Q$3,E165='BBDD R'!$F$4,'BBDD R'!$Q$4,E165='BBDD R'!$F$5,'BBDD R'!$Q$5,E165='BBDD R'!$F$6,'BBDD R'!$Q$6,E165='BBDD R'!$F$7,'BBDD R'!$Q$7),"")</f>
        <v/>
      </c>
      <c r="Y165" s="944" t="str">
        <f>IFERROR(IFS(E165='BBDD R'!$F$2,'BBDD R'!$R$2,E165='BBDD R'!$F$3,'BBDD R'!$R$3,E165='BBDD R'!$F$4,'BBDD R'!$R$4,E165='BBDD R'!$F$5,'BBDD R'!$R$5,E165='BBDD R'!$F$6,'BBDD R'!$R$6,E165='BBDD R'!$F$7,'BBDD R'!$R$7),"")</f>
        <v/>
      </c>
      <c r="Z165" s="944" t="str">
        <f t="array" ref="Z165">IFERROR(ifs(AND(M165="Gasolina",O165="Vehículo Liviano (Sedán, Compacto)"),1
,AND(M165="Gasolina",O165="Vehículo Liviano (SUV, Jeep, Station Wagon)"),2
,AND(M165="Gasolina",O165="Utilitario, Furgón"),3
,AND(M165="Gasolina",O165="Camioneta 4x2"),4
,AND(M165="Gasolina",O165="Camioneta 4x4"),5
,AND(M165="Gasolina",O165="Camión liviano (hasta 3.5 ton)"),6
,AND(M165="Gasolina",O165="Camión mediano"),7
,AND(M165="Gasolina",O165="Camión pesado"),8
,AND(M165="Gasolina",O165="Maquinaria"),9
,AND(M165="Gasolina",O165="Otro (especifique): "),10
,AND(M165="Diesel",O165="Vehículo Liviano (Sedán, Compacto)"),11
,AND(M165="Diesel",O165="Vehículo Liviano (SUV, Jeep, Station Wagon)"),12
,AND(M165="Diesel",O165="Utilitario, Furgón"),13
,AND(M165="Diesel",O165="Camioneta 4x2"),14
,AND(M165="Diesel",O165="Camioneta 4x4"),15
,AND(M165="Diesel",O165="Camión liviano (hasta 3.5 ton)"),16
,AND(M165="Diesel",O165="Camión mediano"),17
,AND(M165="Diesel",O165="Camión pesado"),18
,AND(M165="Diesel",O165="Maquinaria"),19
,AND(M165="Diesel",O165="Otro (especifique): "),20
,O165="Selecciona...",21),"")</f>
        <v/>
      </c>
      <c r="AA165" s="947" t="str">
        <f>IFERROR((ifs(Z165=1,Data!$D$100,Z165=2,Data!$D$101,Z165=3,Data!$D$102,Z165=4,Data!$D$103,Z165=5,Data!$D$104,Z165=6,Data!$D$105,Z165=7,Data!$D$106,Z165=8,Data!$D$107,Z165=9,Data!$D$108,Z165=10,Data!$D$109,Z165=11,Data!$D$110,Z165=12,Data!$D$111,Z165=13,Data!$D$112,Z165=14,Data!$D$113,Z165=15,Data!$D$114,Z165=16,Data!$D$115,Z165=17,Data!$D$116,Z165=18,Data!$D$117,Z165=19,Data!$D$118,Z165=20,Data!$D$119,Z165=21,Data!$D$120,Z165=0,Data!$D$121))*K165,"")</f>
        <v/>
      </c>
      <c r="AB165" s="947" t="str">
        <f>IFERROR((ifs(Z165=1,Data!$E$100,Z165=2,Data!$E$101,Z165=3,Data!$E$102,Z165=4,Data!$E$103,Z165=5,Data!$E$104,Z165=6,Data!$E$105,Z165=7,Data!$E$106,Z165=8,Data!$E$107,Z165=9,Data!$E$108,Z165=10,Data!$E$109,Z165=11,Data!$E$110,Z165=12,Data!$E$111,Z165=13,Data!$E$112,Z165=14,Data!$E$113,Z165=15,Data!$E$114,Z165=16,Data!$E$115,Z165=17,Data!$E$116,Z165=18,Data!$E$117,Z165=19,Data!$E$118,Z165=20,Data!$E$119,Z165=21,Data!$E$120,Z165=0,Data!$E$121))*K165/1000,"")</f>
        <v/>
      </c>
      <c r="AC165" s="948" t="str">
        <f>IFERROR((ifs(
Z165=1,Data!$G$100,
Z165=2,Data!$G$101,
Z165=3,Data!$G$102,
Z165=4,Data!$G$103,
Z165=5,Data!$G$104,
Z165=6,Data!$G$105,
Z165=7,Data!$G$106,
Z165=8,Data!$G$107,
Z165=9,Data!$G$108,
Z165=10,Data!G$109,
Z165=11,Data!G$110,
Z165=12,Data!G$111,
Z165=13,Data!$G$112,
Z165=14,Data!$G$113,
Z165=15,Data!$G$114,
Z165=16,Data!$G$115,
Z165=17,Data!$G$116,
Z165=18,Data!$G$117,
Z165=19,Data!$G$118,
Z165=20,Data!$G$119,
Z165=21,Data!$G$120,
Z165=0,Data!$G$121))
*K165/1000,"")</f>
        <v/>
      </c>
      <c r="AD165" s="949" t="str">
        <f>IFERROR((ifs(
Z165=1,Data!$H$100,
Z165=2,Data!$H$101,
Z165=3,Data!$H$102,
Z165=4,Data!$H$103,
Z165=5,Data!$H$104,
Z165=6,Data!$H$105,
Z165=7,Data!$H$106,
Z165=8,Data!$H$107,
Z165=9,Data!$H$108,
Z165=10,Data!H$109,
Z165=11,Data!H$110,
Z165=12,Data!H$111,
Z165=13,Data!$H$112,
Z165=14,Data!$H$113,
Z165=15,Data!$H$114,
Z165=16,Data!$H$115,
Z165=17,Data!$H$116,
Z165=18,Data!$H$117,
Z165=19,Data!$H$118,
Z165=20,Data!$H$119,
Z165=21,Data!$H$120,
Z165=0,Data!$H$121))*K165/1000,"")</f>
        <v/>
      </c>
      <c r="AE165" s="948" t="str">
        <f>IFERROR((ifs(
Z165=1,Data!$I$100,
Z165=2,Data!$I$101,
Z165=3,Data!$I$102,
Z165=4,Data!$I$103,
Z165=5,Data!$I$104,
Z165=6,Data!$I$105,
Z165=7,Data!$I$106,
Z165=8,Data!$I$107,
Z165=9,Data!$I$108,
Z165=10,Data!I$109,
Z165=11,Data!I$110,
Z165=12,Data!I$111,
Z165=13,Data!$I$112,
Z165=14,Data!$I$113,
Z165=15,Data!$I$114,
Z165=16,Data!$I$115,
Z165=17,Data!$I$116,
Z165=18,Data!$I$117,
Z165=19,Data!$I$118,
Z165=20,Data!$I$119,
Z165=21,Data!$I$120,
Z165=0,Data!$I$121)*K165/1000),"")</f>
        <v/>
      </c>
      <c r="AF165" s="947" t="str">
        <f>IFERROR((ifs(
Z165=1,Data!$J$100,
Z165=2,Data!$J$101,
Z165=3,Data!$J$102,
Z165=4,Data!$J$103,
Z165=5,Data!$J$104,
Z165=6,Data!$J$105,
Z165=7,Data!$J$106,
Z165=8,Data!$J$107,
Z165=9,Data!$J$108,
Z165=10,Data!J$109,
Z165=11,Data!J$110,
Z165=12,Data!J$111,
Z165=13,Data!J$112,
Z165=14,Data!$J$113,
Z165=15,Data!$J$114,
Z165=16,Data!$J$115,
Z165=17,Data!$J$116,
Z165=18,Data!$J$117,
Z165=19,Data!$J$118,
Z165=20,Data!$J$119,
Z165=21,Data!$J$120,
Z165=0,Data!$J$121)*K165),"")</f>
        <v/>
      </c>
      <c r="AG165" s="947" t="str">
        <f>IFERROR((ifs(
Z165=1,Data!$K$100,
Z165=2,Data!$K$101,
Z165=3,Data!$K$102,
Z165=4,Data!$K$103,
Z165=5,Data!$K$104,
Z165=6,Data!$K$105,
Z165=7,Data!$K$106,
Z165=8,Data!$K$107,
Z165=9,Data!$K$108,
Z165=10,Data!K$109,
Z165=11,Data!K$110,
Z165=12,Data!K$111,
Z165=13,Data!$K$112,
Z165=14,Data!$K$113,
Z165=15,Data!$K$114,
Z165=16,Data!$K$115,
Z165=17,Data!$K$116,
Z165=18,Data!$K$117,
Z165=19,Data!$K$118,
Z165=20,Data!$K$119,
Z165=21,Data!$K$120,
Z165=0,Data!$K$121)*K165),"")</f>
        <v/>
      </c>
      <c r="AH165" s="947" t="str">
        <f>IFERROR((ifs(
Z165=1,Data!$L$100,
Z165=2,Data!$L$101,
Z165=3,Data!$L$102,
Z165=4,Data!$L$103,
Z165=5,Data!$L$104,
Z165=6,Data!$L$105,
Z165=7,Data!$L$106,
Z165=8,Data!$L$107,
Z165=9,Data!$L$108,
Z165=10,Data!L$109,
Z165=11,Data!L$110,
Z165=12,Data!L$111,
Z165=13,Data!$L$112,
Z165=14,Data!$L$113,
Z165=15,Data!$L$114,
Z165=16,Data!$L$115,
Z165=17,Data!$L$116,
Z165=18,Data!$L$117,
Z165=19,Data!$L$118,
Z165=20,Data!$L$119,
Z165=21,Data!$L$120,
Z165=0,Data!$L$121)*K165),"")</f>
        <v/>
      </c>
      <c r="AI165" s="950" t="str">
        <f>'Registro Veh'!J177</f>
        <v/>
      </c>
      <c r="AJ165" s="950" t="str">
        <f>'Registro Veh'!M177</f>
        <v/>
      </c>
      <c r="AK165" s="951"/>
      <c r="AL165" s="951"/>
      <c r="AM165" s="951"/>
      <c r="AN165" s="951"/>
    </row>
    <row r="166">
      <c r="A166" s="941" t="str">
        <f>'Registro Veh'!B177</f>
        <v/>
      </c>
      <c r="B166" s="941" t="str">
        <f>Equipo!$F$2</f>
        <v>4.0</v>
      </c>
      <c r="C166" s="941" t="str">
        <f>Equipo!$E$14</f>
        <v/>
      </c>
      <c r="D166" s="941" t="str">
        <f>Equipo!$E$10</f>
        <v/>
      </c>
      <c r="E166" s="941" t="str">
        <f>'Registro Veh'!C177</f>
        <v/>
      </c>
      <c r="F166" s="941" t="str">
        <f>'Registro Veh'!D177</f>
        <v/>
      </c>
      <c r="G166" s="941" t="str">
        <f>'Registro Veh'!E177</f>
        <v/>
      </c>
      <c r="H166" s="941" t="str">
        <f>'Registro Veh'!F177</f>
        <v/>
      </c>
      <c r="I166" s="942" t="str">
        <f>'Registro Veh'!G177</f>
        <v/>
      </c>
      <c r="J166" s="942" t="str">
        <f>'Registro Veh'!I177</f>
        <v/>
      </c>
      <c r="K166" s="942" t="str">
        <f>'Registro Veh'!K177</f>
        <v/>
      </c>
      <c r="L166" s="942" t="str">
        <f>'Registro Veh'!L177</f>
        <v/>
      </c>
      <c r="M166" s="942" t="str">
        <f>'Registro Veh'!N177</f>
        <v/>
      </c>
      <c r="N166" s="943" t="str">
        <f>IFERROR(IFS(E166='BBDD R'!$F$2,'BBDD R'!$G$2,E166='BBDD R'!$F$3,'BBDD R'!$G$3,E166='BBDD R'!$F$4,'BBDD R'!$G$4,E166='BBDD R'!$F$5,'BBDD R'!$G$5,E166='BBDD R'!$F$6,'BBDD R'!$G$6,E166='BBDD R'!$F$7,'BBDD R'!$G$7),"")</f>
        <v/>
      </c>
      <c r="O166" s="943" t="str">
        <f>IFERROR(IFS(E166='BBDD R'!$F$2,'BBDD R'!$H$2,E166='BBDD R'!$F$3,'BBDD R'!$H$3,E166='BBDD R'!$F$4,'BBDD R'!$H$4,E166='BBDD R'!$F$5,'BBDD R'!$H$5,E166='BBDD R'!$F$6,'BBDD R'!$H$6,E166='BBDD R'!$F$7,'BBDD R'!$H$7),"")</f>
        <v/>
      </c>
      <c r="P166" s="944" t="str">
        <f>IFERROR(IFS(E166='BBDD R'!$F$2,'BBDD R'!$I$2,E166='BBDD R'!$F$3,'BBDD R'!$I$3,E166='BBDD R'!$F$4,'BBDD R'!$I$4,E166='BBDD R'!$F$5,'BBDD R'!$I$5,E166='BBDD R'!$F$6,'BBDD R'!$I$6,E166='BBDD R'!$F$7,'BBDD R'!$I$7),"")</f>
        <v/>
      </c>
      <c r="Q166" s="945" t="str">
        <f>IFERROR(IFS(E166='BBDD R'!$F$2,'BBDD R'!$J$2,E166='BBDD R'!$F$3,'BBDD R'!$J$3,E166='BBDD R'!$F$4,'BBDD R'!$J$4,E166='BBDD R'!$F$5,'BBDD R'!$J$5,E166='BBDD R'!$F$6,'BBDD R'!$J$6,E166='BBDD R'!$F$7,'BBDD R'!$J$7))</f>
        <v/>
      </c>
      <c r="R166" s="945" t="str">
        <f>IFERROR(IFS(E166='BBDD R'!$F$2,'BBDD R'!$K$2,E166='BBDD R'!$F$3,'BBDD R'!$K$3,E166='BBDD R'!$F$4,'BBDD R'!$K$4,E166='BBDD R'!$F$5,'BBDD R'!$K$5,E166='BBDD R'!$F$6,'BBDD R'!$K$6,E166='BBDD R'!$F$7,'BBDD R'!$K$7),"")</f>
        <v/>
      </c>
      <c r="S166" s="944" t="str">
        <f>IFERROR(IFS(E166='BBDD R'!$F$2,'BBDD R'!$L$2,E166='BBDD R'!$F$3,'BBDD R'!$L$3,E166='BBDD R'!$F$4,'BBDD R'!$L$4,E166='BBDD R'!$F$5,'BBDD R'!$L$5,E166='BBDD R'!$F$6,'BBDD R'!$L$6,E166='BBDD R'!$F$7,'BBDD R'!$L$7),"")</f>
        <v/>
      </c>
      <c r="T166" s="944" t="str">
        <f>IFERROR(IFS(E166='BBDD R'!$F$2,'BBDD R'!$M$2,E166='BBDD R'!$F$3,'BBDD R'!$M$3,E166='BBDD R'!$F$4,'BBDD R'!$M$4,E166='BBDD R'!$F$5,'BBDD R'!$M$5,E166='BBDD R'!$F$6,'BBDD R'!$M$6,E166='BBDD R'!$F$7,'BBDD R'!$M$7),"")</f>
        <v/>
      </c>
      <c r="U166" s="944" t="str">
        <f>IFERROR(IFS(E166='BBDD R'!$F$2,'BBDD R'!$N$2,E166='BBDD R'!$F$3,'BBDD R'!$N$3,E166='BBDD R'!$F$4,'BBDD R'!$N$4,E166='BBDD R'!$F$5,'BBDD R'!$N$5,E166='BBDD R'!$F$6,'BBDD R'!$N$6,E166='BBDD R'!$F$7,'BBDD R'!$N$7),"")</f>
        <v/>
      </c>
      <c r="V166" s="944" t="str">
        <f>IFERROR(IFS(E166='BBDD R'!$F$2,'BBDD R'!$O$2,E166='BBDD R'!$F$3,'BBDD R'!$O$3,E166='BBDD R'!$F$4,'BBDD R'!$O$4,E166='BBDD R'!$F$5,'BBDD R'!$O$5,E166='BBDD R'!$F$6,'BBDD R'!$O$6,E166='BBDD R'!$F$7,'BBDD R'!$O$7),"")</f>
        <v/>
      </c>
      <c r="W166" s="946" t="str">
        <f>IFERROR(IFS(E166='BBDD R'!$F$2,'BBDD R'!$P$2,E166='BBDD R'!$F$3,'BBDD R'!$P$3,E166='BBDD R'!$F$4,'BBDD R'!$P$4,E166='BBDD R'!$F$5,'BBDD R'!$P$5,E166='BBDD R'!$F$6,'BBDD R'!$P$6,E166='BBDD R'!$F$7,'BBDD R'!$P$7),"")</f>
        <v/>
      </c>
      <c r="X166" s="944" t="str">
        <f>IFERROR(IFS(E166='BBDD R'!$F$2,'BBDD R'!$Q$2,E166='BBDD R'!$F$3,'BBDD R'!$Q$3,E166='BBDD R'!$F$4,'BBDD R'!$Q$4,E166='BBDD R'!$F$5,'BBDD R'!$Q$5,E166='BBDD R'!$F$6,'BBDD R'!$Q$6,E166='BBDD R'!$F$7,'BBDD R'!$Q$7),"")</f>
        <v/>
      </c>
      <c r="Y166" s="944" t="str">
        <f>IFERROR(IFS(E166='BBDD R'!$F$2,'BBDD R'!$R$2,E166='BBDD R'!$F$3,'BBDD R'!$R$3,E166='BBDD R'!$F$4,'BBDD R'!$R$4,E166='BBDD R'!$F$5,'BBDD R'!$R$5,E166='BBDD R'!$F$6,'BBDD R'!$R$6,E166='BBDD R'!$F$7,'BBDD R'!$R$7),"")</f>
        <v/>
      </c>
      <c r="Z166" s="944" t="str">
        <f t="array" ref="Z166">IFERROR(ifs(AND(M166="Gasolina",O166="Vehículo Liviano (Sedán, Compacto)"),1
,AND(M166="Gasolina",O166="Vehículo Liviano (SUV, Jeep, Station Wagon)"),2
,AND(M166="Gasolina",O166="Utilitario, Furgón"),3
,AND(M166="Gasolina",O166="Camioneta 4x2"),4
,AND(M166="Gasolina",O166="Camioneta 4x4"),5
,AND(M166="Gasolina",O166="Camión liviano (hasta 3.5 ton)"),6
,AND(M166="Gasolina",O166="Camión mediano"),7
,AND(M166="Gasolina",O166="Camión pesado"),8
,AND(M166="Gasolina",O166="Maquinaria"),9
,AND(M166="Gasolina",O166="Otro (especifique): "),10
,AND(M166="Diesel",O166="Vehículo Liviano (Sedán, Compacto)"),11
,AND(M166="Diesel",O166="Vehículo Liviano (SUV, Jeep, Station Wagon)"),12
,AND(M166="Diesel",O166="Utilitario, Furgón"),13
,AND(M166="Diesel",O166="Camioneta 4x2"),14
,AND(M166="Diesel",O166="Camioneta 4x4"),15
,AND(M166="Diesel",O166="Camión liviano (hasta 3.5 ton)"),16
,AND(M166="Diesel",O166="Camión mediano"),17
,AND(M166="Diesel",O166="Camión pesado"),18
,AND(M166="Diesel",O166="Maquinaria"),19
,AND(M166="Diesel",O166="Otro (especifique): "),20
,O166="Selecciona...",21),"")</f>
        <v/>
      </c>
      <c r="AA166" s="947" t="str">
        <f>IFERROR((ifs(Z166=1,Data!$D$100,Z166=2,Data!$D$101,Z166=3,Data!$D$102,Z166=4,Data!$D$103,Z166=5,Data!$D$104,Z166=6,Data!$D$105,Z166=7,Data!$D$106,Z166=8,Data!$D$107,Z166=9,Data!$D$108,Z166=10,Data!$D$109,Z166=11,Data!$D$110,Z166=12,Data!$D$111,Z166=13,Data!$D$112,Z166=14,Data!$D$113,Z166=15,Data!$D$114,Z166=16,Data!$D$115,Z166=17,Data!$D$116,Z166=18,Data!$D$117,Z166=19,Data!$D$118,Z166=20,Data!$D$119,Z166=21,Data!$D$120,Z166=0,Data!$D$121))*K166,"")</f>
        <v/>
      </c>
      <c r="AB166" s="947" t="str">
        <f>IFERROR((ifs(Z166=1,Data!$E$100,Z166=2,Data!$E$101,Z166=3,Data!$E$102,Z166=4,Data!$E$103,Z166=5,Data!$E$104,Z166=6,Data!$E$105,Z166=7,Data!$E$106,Z166=8,Data!$E$107,Z166=9,Data!$E$108,Z166=10,Data!$E$109,Z166=11,Data!$E$110,Z166=12,Data!$E$111,Z166=13,Data!$E$112,Z166=14,Data!$E$113,Z166=15,Data!$E$114,Z166=16,Data!$E$115,Z166=17,Data!$E$116,Z166=18,Data!$E$117,Z166=19,Data!$E$118,Z166=20,Data!$E$119,Z166=21,Data!$E$120,Z166=0,Data!$E$121))*K166/1000,"")</f>
        <v/>
      </c>
      <c r="AC166" s="948" t="str">
        <f>IFERROR((ifs(
Z166=1,Data!$G$100,
Z166=2,Data!$G$101,
Z166=3,Data!$G$102,
Z166=4,Data!$G$103,
Z166=5,Data!$G$104,
Z166=6,Data!$G$105,
Z166=7,Data!$G$106,
Z166=8,Data!$G$107,
Z166=9,Data!$G$108,
Z166=10,Data!G$109,
Z166=11,Data!G$110,
Z166=12,Data!G$111,
Z166=13,Data!$G$112,
Z166=14,Data!$G$113,
Z166=15,Data!$G$114,
Z166=16,Data!$G$115,
Z166=17,Data!$G$116,
Z166=18,Data!$G$117,
Z166=19,Data!$G$118,
Z166=20,Data!$G$119,
Z166=21,Data!$G$120,
Z166=0,Data!$G$121))
*K166/1000,"")</f>
        <v/>
      </c>
      <c r="AD166" s="949" t="str">
        <f>IFERROR((ifs(
Z166=1,Data!$H$100,
Z166=2,Data!$H$101,
Z166=3,Data!$H$102,
Z166=4,Data!$H$103,
Z166=5,Data!$H$104,
Z166=6,Data!$H$105,
Z166=7,Data!$H$106,
Z166=8,Data!$H$107,
Z166=9,Data!$H$108,
Z166=10,Data!H$109,
Z166=11,Data!H$110,
Z166=12,Data!H$111,
Z166=13,Data!$H$112,
Z166=14,Data!$H$113,
Z166=15,Data!$H$114,
Z166=16,Data!$H$115,
Z166=17,Data!$H$116,
Z166=18,Data!$H$117,
Z166=19,Data!$H$118,
Z166=20,Data!$H$119,
Z166=21,Data!$H$120,
Z166=0,Data!$H$121))*K166/1000,"")</f>
        <v/>
      </c>
      <c r="AE166" s="948" t="str">
        <f>IFERROR((ifs(
Z166=1,Data!$I$100,
Z166=2,Data!$I$101,
Z166=3,Data!$I$102,
Z166=4,Data!$I$103,
Z166=5,Data!$I$104,
Z166=6,Data!$I$105,
Z166=7,Data!$I$106,
Z166=8,Data!$I$107,
Z166=9,Data!$I$108,
Z166=10,Data!I$109,
Z166=11,Data!I$110,
Z166=12,Data!I$111,
Z166=13,Data!$I$112,
Z166=14,Data!$I$113,
Z166=15,Data!$I$114,
Z166=16,Data!$I$115,
Z166=17,Data!$I$116,
Z166=18,Data!$I$117,
Z166=19,Data!$I$118,
Z166=20,Data!$I$119,
Z166=21,Data!$I$120,
Z166=0,Data!$I$121)*K166/1000),"")</f>
        <v/>
      </c>
      <c r="AF166" s="947" t="str">
        <f>IFERROR((ifs(
Z166=1,Data!$J$100,
Z166=2,Data!$J$101,
Z166=3,Data!$J$102,
Z166=4,Data!$J$103,
Z166=5,Data!$J$104,
Z166=6,Data!$J$105,
Z166=7,Data!$J$106,
Z166=8,Data!$J$107,
Z166=9,Data!$J$108,
Z166=10,Data!J$109,
Z166=11,Data!J$110,
Z166=12,Data!J$111,
Z166=13,Data!J$112,
Z166=14,Data!$J$113,
Z166=15,Data!$J$114,
Z166=16,Data!$J$115,
Z166=17,Data!$J$116,
Z166=18,Data!$J$117,
Z166=19,Data!$J$118,
Z166=20,Data!$J$119,
Z166=21,Data!$J$120,
Z166=0,Data!$J$121)*K166),"")</f>
        <v/>
      </c>
      <c r="AG166" s="947" t="str">
        <f>IFERROR((ifs(
Z166=1,Data!$K$100,
Z166=2,Data!$K$101,
Z166=3,Data!$K$102,
Z166=4,Data!$K$103,
Z166=5,Data!$K$104,
Z166=6,Data!$K$105,
Z166=7,Data!$K$106,
Z166=8,Data!$K$107,
Z166=9,Data!$K$108,
Z166=10,Data!K$109,
Z166=11,Data!K$110,
Z166=12,Data!K$111,
Z166=13,Data!$K$112,
Z166=14,Data!$K$113,
Z166=15,Data!$K$114,
Z166=16,Data!$K$115,
Z166=17,Data!$K$116,
Z166=18,Data!$K$117,
Z166=19,Data!$K$118,
Z166=20,Data!$K$119,
Z166=21,Data!$K$120,
Z166=0,Data!$K$121)*K166),"")</f>
        <v/>
      </c>
      <c r="AH166" s="947" t="str">
        <f>IFERROR((ifs(
Z166=1,Data!$L$100,
Z166=2,Data!$L$101,
Z166=3,Data!$L$102,
Z166=4,Data!$L$103,
Z166=5,Data!$L$104,
Z166=6,Data!$L$105,
Z166=7,Data!$L$106,
Z166=8,Data!$L$107,
Z166=9,Data!$L$108,
Z166=10,Data!L$109,
Z166=11,Data!L$110,
Z166=12,Data!L$111,
Z166=13,Data!$L$112,
Z166=14,Data!$L$113,
Z166=15,Data!$L$114,
Z166=16,Data!$L$115,
Z166=17,Data!$L$116,
Z166=18,Data!$L$117,
Z166=19,Data!$L$118,
Z166=20,Data!$L$119,
Z166=21,Data!$L$120,
Z166=0,Data!$L$121)*K166),"")</f>
        <v/>
      </c>
      <c r="AI166" s="950" t="str">
        <f>'Registro Veh'!J178</f>
        <v/>
      </c>
      <c r="AJ166" s="950" t="str">
        <f>'Registro Veh'!M178</f>
        <v/>
      </c>
      <c r="AK166" s="951"/>
      <c r="AL166" s="951"/>
      <c r="AM166" s="951"/>
      <c r="AN166" s="951"/>
    </row>
    <row r="167">
      <c r="A167" s="941" t="str">
        <f>'Registro Veh'!B178</f>
        <v/>
      </c>
      <c r="B167" s="941" t="str">
        <f>Equipo!$F$2</f>
        <v>4.0</v>
      </c>
      <c r="C167" s="941" t="str">
        <f>Equipo!$E$14</f>
        <v/>
      </c>
      <c r="D167" s="941" t="str">
        <f>Equipo!$E$10</f>
        <v/>
      </c>
      <c r="E167" s="941" t="str">
        <f>'Registro Veh'!C178</f>
        <v/>
      </c>
      <c r="F167" s="941" t="str">
        <f>'Registro Veh'!D178</f>
        <v/>
      </c>
      <c r="G167" s="941" t="str">
        <f>'Registro Veh'!E178</f>
        <v/>
      </c>
      <c r="H167" s="941" t="str">
        <f>'Registro Veh'!F178</f>
        <v/>
      </c>
      <c r="I167" s="942" t="str">
        <f>'Registro Veh'!G178</f>
        <v/>
      </c>
      <c r="J167" s="942" t="str">
        <f>'Registro Veh'!I178</f>
        <v/>
      </c>
      <c r="K167" s="942" t="str">
        <f>'Registro Veh'!K178</f>
        <v/>
      </c>
      <c r="L167" s="942" t="str">
        <f>'Registro Veh'!L178</f>
        <v/>
      </c>
      <c r="M167" s="942" t="str">
        <f>'Registro Veh'!N178</f>
        <v/>
      </c>
      <c r="N167" s="943" t="str">
        <f>IFERROR(IFS(E167='BBDD R'!$F$2,'BBDD R'!$G$2,E167='BBDD R'!$F$3,'BBDD R'!$G$3,E167='BBDD R'!$F$4,'BBDD R'!$G$4,E167='BBDD R'!$F$5,'BBDD R'!$G$5,E167='BBDD R'!$F$6,'BBDD R'!$G$6,E167='BBDD R'!$F$7,'BBDD R'!$G$7),"")</f>
        <v/>
      </c>
      <c r="O167" s="943" t="str">
        <f>IFERROR(IFS(E167='BBDD R'!$F$2,'BBDD R'!$H$2,E167='BBDD R'!$F$3,'BBDD R'!$H$3,E167='BBDD R'!$F$4,'BBDD R'!$H$4,E167='BBDD R'!$F$5,'BBDD R'!$H$5,E167='BBDD R'!$F$6,'BBDD R'!$H$6,E167='BBDD R'!$F$7,'BBDD R'!$H$7),"")</f>
        <v/>
      </c>
      <c r="P167" s="944" t="str">
        <f>IFERROR(IFS(E167='BBDD R'!$F$2,'BBDD R'!$I$2,E167='BBDD R'!$F$3,'BBDD R'!$I$3,E167='BBDD R'!$F$4,'BBDD R'!$I$4,E167='BBDD R'!$F$5,'BBDD R'!$I$5,E167='BBDD R'!$F$6,'BBDD R'!$I$6,E167='BBDD R'!$F$7,'BBDD R'!$I$7),"")</f>
        <v/>
      </c>
      <c r="Q167" s="945" t="str">
        <f>IFERROR(IFS(E167='BBDD R'!$F$2,'BBDD R'!$J$2,E167='BBDD R'!$F$3,'BBDD R'!$J$3,E167='BBDD R'!$F$4,'BBDD R'!$J$4,E167='BBDD R'!$F$5,'BBDD R'!$J$5,E167='BBDD R'!$F$6,'BBDD R'!$J$6,E167='BBDD R'!$F$7,'BBDD R'!$J$7))</f>
        <v/>
      </c>
      <c r="R167" s="945" t="str">
        <f>IFERROR(IFS(E167='BBDD R'!$F$2,'BBDD R'!$K$2,E167='BBDD R'!$F$3,'BBDD R'!$K$3,E167='BBDD R'!$F$4,'BBDD R'!$K$4,E167='BBDD R'!$F$5,'BBDD R'!$K$5,E167='BBDD R'!$F$6,'BBDD R'!$K$6,E167='BBDD R'!$F$7,'BBDD R'!$K$7),"")</f>
        <v/>
      </c>
      <c r="S167" s="944" t="str">
        <f>IFERROR(IFS(E167='BBDD R'!$F$2,'BBDD R'!$L$2,E167='BBDD R'!$F$3,'BBDD R'!$L$3,E167='BBDD R'!$F$4,'BBDD R'!$L$4,E167='BBDD R'!$F$5,'BBDD R'!$L$5,E167='BBDD R'!$F$6,'BBDD R'!$L$6,E167='BBDD R'!$F$7,'BBDD R'!$L$7),"")</f>
        <v/>
      </c>
      <c r="T167" s="944" t="str">
        <f>IFERROR(IFS(E167='BBDD R'!$F$2,'BBDD R'!$M$2,E167='BBDD R'!$F$3,'BBDD R'!$M$3,E167='BBDD R'!$F$4,'BBDD R'!$M$4,E167='BBDD R'!$F$5,'BBDD R'!$M$5,E167='BBDD R'!$F$6,'BBDD R'!$M$6,E167='BBDD R'!$F$7,'BBDD R'!$M$7),"")</f>
        <v/>
      </c>
      <c r="U167" s="944" t="str">
        <f>IFERROR(IFS(E167='BBDD R'!$F$2,'BBDD R'!$N$2,E167='BBDD R'!$F$3,'BBDD R'!$N$3,E167='BBDD R'!$F$4,'BBDD R'!$N$4,E167='BBDD R'!$F$5,'BBDD R'!$N$5,E167='BBDD R'!$F$6,'BBDD R'!$N$6,E167='BBDD R'!$F$7,'BBDD R'!$N$7),"")</f>
        <v/>
      </c>
      <c r="V167" s="944" t="str">
        <f>IFERROR(IFS(E167='BBDD R'!$F$2,'BBDD R'!$O$2,E167='BBDD R'!$F$3,'BBDD R'!$O$3,E167='BBDD R'!$F$4,'BBDD R'!$O$4,E167='BBDD R'!$F$5,'BBDD R'!$O$5,E167='BBDD R'!$F$6,'BBDD R'!$O$6,E167='BBDD R'!$F$7,'BBDD R'!$O$7),"")</f>
        <v/>
      </c>
      <c r="W167" s="946" t="str">
        <f>IFERROR(IFS(E167='BBDD R'!$F$2,'BBDD R'!$P$2,E167='BBDD R'!$F$3,'BBDD R'!$P$3,E167='BBDD R'!$F$4,'BBDD R'!$P$4,E167='BBDD R'!$F$5,'BBDD R'!$P$5,E167='BBDD R'!$F$6,'BBDD R'!$P$6,E167='BBDD R'!$F$7,'BBDD R'!$P$7),"")</f>
        <v/>
      </c>
      <c r="X167" s="944" t="str">
        <f>IFERROR(IFS(E167='BBDD R'!$F$2,'BBDD R'!$Q$2,E167='BBDD R'!$F$3,'BBDD R'!$Q$3,E167='BBDD R'!$F$4,'BBDD R'!$Q$4,E167='BBDD R'!$F$5,'BBDD R'!$Q$5,E167='BBDD R'!$F$6,'BBDD R'!$Q$6,E167='BBDD R'!$F$7,'BBDD R'!$Q$7),"")</f>
        <v/>
      </c>
      <c r="Y167" s="944" t="str">
        <f>IFERROR(IFS(E167='BBDD R'!$F$2,'BBDD R'!$R$2,E167='BBDD R'!$F$3,'BBDD R'!$R$3,E167='BBDD R'!$F$4,'BBDD R'!$R$4,E167='BBDD R'!$F$5,'BBDD R'!$R$5,E167='BBDD R'!$F$6,'BBDD R'!$R$6,E167='BBDD R'!$F$7,'BBDD R'!$R$7),"")</f>
        <v/>
      </c>
      <c r="Z167" s="944" t="str">
        <f t="array" ref="Z167">IFERROR(ifs(AND(M167="Gasolina",O167="Vehículo Liviano (Sedán, Compacto)"),1
,AND(M167="Gasolina",O167="Vehículo Liviano (SUV, Jeep, Station Wagon)"),2
,AND(M167="Gasolina",O167="Utilitario, Furgón"),3
,AND(M167="Gasolina",O167="Camioneta 4x2"),4
,AND(M167="Gasolina",O167="Camioneta 4x4"),5
,AND(M167="Gasolina",O167="Camión liviano (hasta 3.5 ton)"),6
,AND(M167="Gasolina",O167="Camión mediano"),7
,AND(M167="Gasolina",O167="Camión pesado"),8
,AND(M167="Gasolina",O167="Maquinaria"),9
,AND(M167="Gasolina",O167="Otro (especifique): "),10
,AND(M167="Diesel",O167="Vehículo Liviano (Sedán, Compacto)"),11
,AND(M167="Diesel",O167="Vehículo Liviano (SUV, Jeep, Station Wagon)"),12
,AND(M167="Diesel",O167="Utilitario, Furgón"),13
,AND(M167="Diesel",O167="Camioneta 4x2"),14
,AND(M167="Diesel",O167="Camioneta 4x4"),15
,AND(M167="Diesel",O167="Camión liviano (hasta 3.5 ton)"),16
,AND(M167="Diesel",O167="Camión mediano"),17
,AND(M167="Diesel",O167="Camión pesado"),18
,AND(M167="Diesel",O167="Maquinaria"),19
,AND(M167="Diesel",O167="Otro (especifique): "),20
,O167="Selecciona...",21),"")</f>
        <v/>
      </c>
      <c r="AA167" s="947" t="str">
        <f>IFERROR((ifs(Z167=1,Data!$D$100,Z167=2,Data!$D$101,Z167=3,Data!$D$102,Z167=4,Data!$D$103,Z167=5,Data!$D$104,Z167=6,Data!$D$105,Z167=7,Data!$D$106,Z167=8,Data!$D$107,Z167=9,Data!$D$108,Z167=10,Data!$D$109,Z167=11,Data!$D$110,Z167=12,Data!$D$111,Z167=13,Data!$D$112,Z167=14,Data!$D$113,Z167=15,Data!$D$114,Z167=16,Data!$D$115,Z167=17,Data!$D$116,Z167=18,Data!$D$117,Z167=19,Data!$D$118,Z167=20,Data!$D$119,Z167=21,Data!$D$120,Z167=0,Data!$D$121))*K167,"")</f>
        <v/>
      </c>
      <c r="AB167" s="947" t="str">
        <f>IFERROR((ifs(Z167=1,Data!$E$100,Z167=2,Data!$E$101,Z167=3,Data!$E$102,Z167=4,Data!$E$103,Z167=5,Data!$E$104,Z167=6,Data!$E$105,Z167=7,Data!$E$106,Z167=8,Data!$E$107,Z167=9,Data!$E$108,Z167=10,Data!$E$109,Z167=11,Data!$E$110,Z167=12,Data!$E$111,Z167=13,Data!$E$112,Z167=14,Data!$E$113,Z167=15,Data!$E$114,Z167=16,Data!$E$115,Z167=17,Data!$E$116,Z167=18,Data!$E$117,Z167=19,Data!$E$118,Z167=20,Data!$E$119,Z167=21,Data!$E$120,Z167=0,Data!$E$121))*K167/1000,"")</f>
        <v/>
      </c>
      <c r="AC167" s="948" t="str">
        <f>IFERROR((ifs(
Z167=1,Data!$G$100,
Z167=2,Data!$G$101,
Z167=3,Data!$G$102,
Z167=4,Data!$G$103,
Z167=5,Data!$G$104,
Z167=6,Data!$G$105,
Z167=7,Data!$G$106,
Z167=8,Data!$G$107,
Z167=9,Data!$G$108,
Z167=10,Data!G$109,
Z167=11,Data!G$110,
Z167=12,Data!G$111,
Z167=13,Data!$G$112,
Z167=14,Data!$G$113,
Z167=15,Data!$G$114,
Z167=16,Data!$G$115,
Z167=17,Data!$G$116,
Z167=18,Data!$G$117,
Z167=19,Data!$G$118,
Z167=20,Data!$G$119,
Z167=21,Data!$G$120,
Z167=0,Data!$G$121))
*K167/1000,"")</f>
        <v/>
      </c>
      <c r="AD167" s="949" t="str">
        <f>IFERROR((ifs(
Z167=1,Data!$H$100,
Z167=2,Data!$H$101,
Z167=3,Data!$H$102,
Z167=4,Data!$H$103,
Z167=5,Data!$H$104,
Z167=6,Data!$H$105,
Z167=7,Data!$H$106,
Z167=8,Data!$H$107,
Z167=9,Data!$H$108,
Z167=10,Data!H$109,
Z167=11,Data!H$110,
Z167=12,Data!H$111,
Z167=13,Data!$H$112,
Z167=14,Data!$H$113,
Z167=15,Data!$H$114,
Z167=16,Data!$H$115,
Z167=17,Data!$H$116,
Z167=18,Data!$H$117,
Z167=19,Data!$H$118,
Z167=20,Data!$H$119,
Z167=21,Data!$H$120,
Z167=0,Data!$H$121))*K167/1000,"")</f>
        <v/>
      </c>
      <c r="AE167" s="948" t="str">
        <f>IFERROR((ifs(
Z167=1,Data!$I$100,
Z167=2,Data!$I$101,
Z167=3,Data!$I$102,
Z167=4,Data!$I$103,
Z167=5,Data!$I$104,
Z167=6,Data!$I$105,
Z167=7,Data!$I$106,
Z167=8,Data!$I$107,
Z167=9,Data!$I$108,
Z167=10,Data!I$109,
Z167=11,Data!I$110,
Z167=12,Data!I$111,
Z167=13,Data!$I$112,
Z167=14,Data!$I$113,
Z167=15,Data!$I$114,
Z167=16,Data!$I$115,
Z167=17,Data!$I$116,
Z167=18,Data!$I$117,
Z167=19,Data!$I$118,
Z167=20,Data!$I$119,
Z167=21,Data!$I$120,
Z167=0,Data!$I$121)*K167/1000),"")</f>
        <v/>
      </c>
      <c r="AF167" s="947" t="str">
        <f>IFERROR((ifs(
Z167=1,Data!$J$100,
Z167=2,Data!$J$101,
Z167=3,Data!$J$102,
Z167=4,Data!$J$103,
Z167=5,Data!$J$104,
Z167=6,Data!$J$105,
Z167=7,Data!$J$106,
Z167=8,Data!$J$107,
Z167=9,Data!$J$108,
Z167=10,Data!J$109,
Z167=11,Data!J$110,
Z167=12,Data!J$111,
Z167=13,Data!J$112,
Z167=14,Data!$J$113,
Z167=15,Data!$J$114,
Z167=16,Data!$J$115,
Z167=17,Data!$J$116,
Z167=18,Data!$J$117,
Z167=19,Data!$J$118,
Z167=20,Data!$J$119,
Z167=21,Data!$J$120,
Z167=0,Data!$J$121)*K167),"")</f>
        <v/>
      </c>
      <c r="AG167" s="947" t="str">
        <f>IFERROR((ifs(
Z167=1,Data!$K$100,
Z167=2,Data!$K$101,
Z167=3,Data!$K$102,
Z167=4,Data!$K$103,
Z167=5,Data!$K$104,
Z167=6,Data!$K$105,
Z167=7,Data!$K$106,
Z167=8,Data!$K$107,
Z167=9,Data!$K$108,
Z167=10,Data!K$109,
Z167=11,Data!K$110,
Z167=12,Data!K$111,
Z167=13,Data!$K$112,
Z167=14,Data!$K$113,
Z167=15,Data!$K$114,
Z167=16,Data!$K$115,
Z167=17,Data!$K$116,
Z167=18,Data!$K$117,
Z167=19,Data!$K$118,
Z167=20,Data!$K$119,
Z167=21,Data!$K$120,
Z167=0,Data!$K$121)*K167),"")</f>
        <v/>
      </c>
      <c r="AH167" s="947" t="str">
        <f>IFERROR((ifs(
Z167=1,Data!$L$100,
Z167=2,Data!$L$101,
Z167=3,Data!$L$102,
Z167=4,Data!$L$103,
Z167=5,Data!$L$104,
Z167=6,Data!$L$105,
Z167=7,Data!$L$106,
Z167=8,Data!$L$107,
Z167=9,Data!$L$108,
Z167=10,Data!L$109,
Z167=11,Data!L$110,
Z167=12,Data!L$111,
Z167=13,Data!$L$112,
Z167=14,Data!$L$113,
Z167=15,Data!$L$114,
Z167=16,Data!$L$115,
Z167=17,Data!$L$116,
Z167=18,Data!$L$117,
Z167=19,Data!$L$118,
Z167=20,Data!$L$119,
Z167=21,Data!$L$120,
Z167=0,Data!$L$121)*K167),"")</f>
        <v/>
      </c>
      <c r="AI167" s="950" t="str">
        <f>'Registro Veh'!J179</f>
        <v/>
      </c>
      <c r="AJ167" s="950" t="str">
        <f>'Registro Veh'!M179</f>
        <v/>
      </c>
      <c r="AK167" s="951"/>
      <c r="AL167" s="951"/>
      <c r="AM167" s="951"/>
      <c r="AN167" s="951"/>
    </row>
    <row r="168">
      <c r="A168" s="941" t="str">
        <f>'Registro Veh'!B179</f>
        <v/>
      </c>
      <c r="B168" s="941" t="str">
        <f>Equipo!$F$2</f>
        <v>4.0</v>
      </c>
      <c r="C168" s="941" t="str">
        <f>Equipo!$E$14</f>
        <v/>
      </c>
      <c r="D168" s="941" t="str">
        <f>Equipo!$E$10</f>
        <v/>
      </c>
      <c r="E168" s="941" t="str">
        <f>'Registro Veh'!C179</f>
        <v/>
      </c>
      <c r="F168" s="941" t="str">
        <f>'Registro Veh'!D179</f>
        <v/>
      </c>
      <c r="G168" s="941" t="str">
        <f>'Registro Veh'!E179</f>
        <v/>
      </c>
      <c r="H168" s="941" t="str">
        <f>'Registro Veh'!F179</f>
        <v/>
      </c>
      <c r="I168" s="942" t="str">
        <f>'Registro Veh'!G179</f>
        <v/>
      </c>
      <c r="J168" s="942" t="str">
        <f>'Registro Veh'!I179</f>
        <v/>
      </c>
      <c r="K168" s="942" t="str">
        <f>'Registro Veh'!K179</f>
        <v/>
      </c>
      <c r="L168" s="942" t="str">
        <f>'Registro Veh'!L179</f>
        <v/>
      </c>
      <c r="M168" s="942" t="str">
        <f>'Registro Veh'!N179</f>
        <v/>
      </c>
      <c r="N168" s="943" t="str">
        <f>IFERROR(IFS(E168='BBDD R'!$F$2,'BBDD R'!$G$2,E168='BBDD R'!$F$3,'BBDD R'!$G$3,E168='BBDD R'!$F$4,'BBDD R'!$G$4,E168='BBDD R'!$F$5,'BBDD R'!$G$5,E168='BBDD R'!$F$6,'BBDD R'!$G$6,E168='BBDD R'!$F$7,'BBDD R'!$G$7),"")</f>
        <v/>
      </c>
      <c r="O168" s="943" t="str">
        <f>IFERROR(IFS(E168='BBDD R'!$F$2,'BBDD R'!$H$2,E168='BBDD R'!$F$3,'BBDD R'!$H$3,E168='BBDD R'!$F$4,'BBDD R'!$H$4,E168='BBDD R'!$F$5,'BBDD R'!$H$5,E168='BBDD R'!$F$6,'BBDD R'!$H$6,E168='BBDD R'!$F$7,'BBDD R'!$H$7),"")</f>
        <v/>
      </c>
      <c r="P168" s="944" t="str">
        <f>IFERROR(IFS(E168='BBDD R'!$F$2,'BBDD R'!$I$2,E168='BBDD R'!$F$3,'BBDD R'!$I$3,E168='BBDD R'!$F$4,'BBDD R'!$I$4,E168='BBDD R'!$F$5,'BBDD R'!$I$5,E168='BBDD R'!$F$6,'BBDD R'!$I$6,E168='BBDD R'!$F$7,'BBDD R'!$I$7),"")</f>
        <v/>
      </c>
      <c r="Q168" s="945" t="str">
        <f>IFERROR(IFS(E168='BBDD R'!$F$2,'BBDD R'!$J$2,E168='BBDD R'!$F$3,'BBDD R'!$J$3,E168='BBDD R'!$F$4,'BBDD R'!$J$4,E168='BBDD R'!$F$5,'BBDD R'!$J$5,E168='BBDD R'!$F$6,'BBDD R'!$J$6,E168='BBDD R'!$F$7,'BBDD R'!$J$7))</f>
        <v/>
      </c>
      <c r="R168" s="945" t="str">
        <f>IFERROR(IFS(E168='BBDD R'!$F$2,'BBDD R'!$K$2,E168='BBDD R'!$F$3,'BBDD R'!$K$3,E168='BBDD R'!$F$4,'BBDD R'!$K$4,E168='BBDD R'!$F$5,'BBDD R'!$K$5,E168='BBDD R'!$F$6,'BBDD R'!$K$6,E168='BBDD R'!$F$7,'BBDD R'!$K$7),"")</f>
        <v/>
      </c>
      <c r="S168" s="944" t="str">
        <f>IFERROR(IFS(E168='BBDD R'!$F$2,'BBDD R'!$L$2,E168='BBDD R'!$F$3,'BBDD R'!$L$3,E168='BBDD R'!$F$4,'BBDD R'!$L$4,E168='BBDD R'!$F$5,'BBDD R'!$L$5,E168='BBDD R'!$F$6,'BBDD R'!$L$6,E168='BBDD R'!$F$7,'BBDD R'!$L$7),"")</f>
        <v/>
      </c>
      <c r="T168" s="944" t="str">
        <f>IFERROR(IFS(E168='BBDD R'!$F$2,'BBDD R'!$M$2,E168='BBDD R'!$F$3,'BBDD R'!$M$3,E168='BBDD R'!$F$4,'BBDD R'!$M$4,E168='BBDD R'!$F$5,'BBDD R'!$M$5,E168='BBDD R'!$F$6,'BBDD R'!$M$6,E168='BBDD R'!$F$7,'BBDD R'!$M$7),"")</f>
        <v/>
      </c>
      <c r="U168" s="944" t="str">
        <f>IFERROR(IFS(E168='BBDD R'!$F$2,'BBDD R'!$N$2,E168='BBDD R'!$F$3,'BBDD R'!$N$3,E168='BBDD R'!$F$4,'BBDD R'!$N$4,E168='BBDD R'!$F$5,'BBDD R'!$N$5,E168='BBDD R'!$F$6,'BBDD R'!$N$6,E168='BBDD R'!$F$7,'BBDD R'!$N$7),"")</f>
        <v/>
      </c>
      <c r="V168" s="944" t="str">
        <f>IFERROR(IFS(E168='BBDD R'!$F$2,'BBDD R'!$O$2,E168='BBDD R'!$F$3,'BBDD R'!$O$3,E168='BBDD R'!$F$4,'BBDD R'!$O$4,E168='BBDD R'!$F$5,'BBDD R'!$O$5,E168='BBDD R'!$F$6,'BBDD R'!$O$6,E168='BBDD R'!$F$7,'BBDD R'!$O$7),"")</f>
        <v/>
      </c>
      <c r="W168" s="946" t="str">
        <f>IFERROR(IFS(E168='BBDD R'!$F$2,'BBDD R'!$P$2,E168='BBDD R'!$F$3,'BBDD R'!$P$3,E168='BBDD R'!$F$4,'BBDD R'!$P$4,E168='BBDD R'!$F$5,'BBDD R'!$P$5,E168='BBDD R'!$F$6,'BBDD R'!$P$6,E168='BBDD R'!$F$7,'BBDD R'!$P$7),"")</f>
        <v/>
      </c>
      <c r="X168" s="944" t="str">
        <f>IFERROR(IFS(E168='BBDD R'!$F$2,'BBDD R'!$Q$2,E168='BBDD R'!$F$3,'BBDD R'!$Q$3,E168='BBDD R'!$F$4,'BBDD R'!$Q$4,E168='BBDD R'!$F$5,'BBDD R'!$Q$5,E168='BBDD R'!$F$6,'BBDD R'!$Q$6,E168='BBDD R'!$F$7,'BBDD R'!$Q$7),"")</f>
        <v/>
      </c>
      <c r="Y168" s="944" t="str">
        <f>IFERROR(IFS(E168='BBDD R'!$F$2,'BBDD R'!$R$2,E168='BBDD R'!$F$3,'BBDD R'!$R$3,E168='BBDD R'!$F$4,'BBDD R'!$R$4,E168='BBDD R'!$F$5,'BBDD R'!$R$5,E168='BBDD R'!$F$6,'BBDD R'!$R$6,E168='BBDD R'!$F$7,'BBDD R'!$R$7),"")</f>
        <v/>
      </c>
      <c r="Z168" s="944" t="str">
        <f t="array" ref="Z168">IFERROR(ifs(AND(M168="Gasolina",O168="Vehículo Liviano (Sedán, Compacto)"),1
,AND(M168="Gasolina",O168="Vehículo Liviano (SUV, Jeep, Station Wagon)"),2
,AND(M168="Gasolina",O168="Utilitario, Furgón"),3
,AND(M168="Gasolina",O168="Camioneta 4x2"),4
,AND(M168="Gasolina",O168="Camioneta 4x4"),5
,AND(M168="Gasolina",O168="Camión liviano (hasta 3.5 ton)"),6
,AND(M168="Gasolina",O168="Camión mediano"),7
,AND(M168="Gasolina",O168="Camión pesado"),8
,AND(M168="Gasolina",O168="Maquinaria"),9
,AND(M168="Gasolina",O168="Otro (especifique): "),10
,AND(M168="Diesel",O168="Vehículo Liviano (Sedán, Compacto)"),11
,AND(M168="Diesel",O168="Vehículo Liviano (SUV, Jeep, Station Wagon)"),12
,AND(M168="Diesel",O168="Utilitario, Furgón"),13
,AND(M168="Diesel",O168="Camioneta 4x2"),14
,AND(M168="Diesel",O168="Camioneta 4x4"),15
,AND(M168="Diesel",O168="Camión liviano (hasta 3.5 ton)"),16
,AND(M168="Diesel",O168="Camión mediano"),17
,AND(M168="Diesel",O168="Camión pesado"),18
,AND(M168="Diesel",O168="Maquinaria"),19
,AND(M168="Diesel",O168="Otro (especifique): "),20
,O168="Selecciona...",21),"")</f>
        <v/>
      </c>
      <c r="AA168" s="947" t="str">
        <f>IFERROR((ifs(Z168=1,Data!$D$100,Z168=2,Data!$D$101,Z168=3,Data!$D$102,Z168=4,Data!$D$103,Z168=5,Data!$D$104,Z168=6,Data!$D$105,Z168=7,Data!$D$106,Z168=8,Data!$D$107,Z168=9,Data!$D$108,Z168=10,Data!$D$109,Z168=11,Data!$D$110,Z168=12,Data!$D$111,Z168=13,Data!$D$112,Z168=14,Data!$D$113,Z168=15,Data!$D$114,Z168=16,Data!$D$115,Z168=17,Data!$D$116,Z168=18,Data!$D$117,Z168=19,Data!$D$118,Z168=20,Data!$D$119,Z168=21,Data!$D$120,Z168=0,Data!$D$121))*K168,"")</f>
        <v/>
      </c>
      <c r="AB168" s="947" t="str">
        <f>IFERROR((ifs(Z168=1,Data!$E$100,Z168=2,Data!$E$101,Z168=3,Data!$E$102,Z168=4,Data!$E$103,Z168=5,Data!$E$104,Z168=6,Data!$E$105,Z168=7,Data!$E$106,Z168=8,Data!$E$107,Z168=9,Data!$E$108,Z168=10,Data!$E$109,Z168=11,Data!$E$110,Z168=12,Data!$E$111,Z168=13,Data!$E$112,Z168=14,Data!$E$113,Z168=15,Data!$E$114,Z168=16,Data!$E$115,Z168=17,Data!$E$116,Z168=18,Data!$E$117,Z168=19,Data!$E$118,Z168=20,Data!$E$119,Z168=21,Data!$E$120,Z168=0,Data!$E$121))*K168/1000,"")</f>
        <v/>
      </c>
      <c r="AC168" s="948" t="str">
        <f>IFERROR((ifs(
Z168=1,Data!$G$100,
Z168=2,Data!$G$101,
Z168=3,Data!$G$102,
Z168=4,Data!$G$103,
Z168=5,Data!$G$104,
Z168=6,Data!$G$105,
Z168=7,Data!$G$106,
Z168=8,Data!$G$107,
Z168=9,Data!$G$108,
Z168=10,Data!G$109,
Z168=11,Data!G$110,
Z168=12,Data!G$111,
Z168=13,Data!$G$112,
Z168=14,Data!$G$113,
Z168=15,Data!$G$114,
Z168=16,Data!$G$115,
Z168=17,Data!$G$116,
Z168=18,Data!$G$117,
Z168=19,Data!$G$118,
Z168=20,Data!$G$119,
Z168=21,Data!$G$120,
Z168=0,Data!$G$121))
*K168/1000,"")</f>
        <v/>
      </c>
      <c r="AD168" s="949" t="str">
        <f>IFERROR((ifs(
Z168=1,Data!$H$100,
Z168=2,Data!$H$101,
Z168=3,Data!$H$102,
Z168=4,Data!$H$103,
Z168=5,Data!$H$104,
Z168=6,Data!$H$105,
Z168=7,Data!$H$106,
Z168=8,Data!$H$107,
Z168=9,Data!$H$108,
Z168=10,Data!H$109,
Z168=11,Data!H$110,
Z168=12,Data!H$111,
Z168=13,Data!$H$112,
Z168=14,Data!$H$113,
Z168=15,Data!$H$114,
Z168=16,Data!$H$115,
Z168=17,Data!$H$116,
Z168=18,Data!$H$117,
Z168=19,Data!$H$118,
Z168=20,Data!$H$119,
Z168=21,Data!$H$120,
Z168=0,Data!$H$121))*K168/1000,"")</f>
        <v/>
      </c>
      <c r="AE168" s="948" t="str">
        <f>IFERROR((ifs(
Z168=1,Data!$I$100,
Z168=2,Data!$I$101,
Z168=3,Data!$I$102,
Z168=4,Data!$I$103,
Z168=5,Data!$I$104,
Z168=6,Data!$I$105,
Z168=7,Data!$I$106,
Z168=8,Data!$I$107,
Z168=9,Data!$I$108,
Z168=10,Data!I$109,
Z168=11,Data!I$110,
Z168=12,Data!I$111,
Z168=13,Data!$I$112,
Z168=14,Data!$I$113,
Z168=15,Data!$I$114,
Z168=16,Data!$I$115,
Z168=17,Data!$I$116,
Z168=18,Data!$I$117,
Z168=19,Data!$I$118,
Z168=20,Data!$I$119,
Z168=21,Data!$I$120,
Z168=0,Data!$I$121)*K168/1000),"")</f>
        <v/>
      </c>
      <c r="AF168" s="947" t="str">
        <f>IFERROR((ifs(
Z168=1,Data!$J$100,
Z168=2,Data!$J$101,
Z168=3,Data!$J$102,
Z168=4,Data!$J$103,
Z168=5,Data!$J$104,
Z168=6,Data!$J$105,
Z168=7,Data!$J$106,
Z168=8,Data!$J$107,
Z168=9,Data!$J$108,
Z168=10,Data!J$109,
Z168=11,Data!J$110,
Z168=12,Data!J$111,
Z168=13,Data!J$112,
Z168=14,Data!$J$113,
Z168=15,Data!$J$114,
Z168=16,Data!$J$115,
Z168=17,Data!$J$116,
Z168=18,Data!$J$117,
Z168=19,Data!$J$118,
Z168=20,Data!$J$119,
Z168=21,Data!$J$120,
Z168=0,Data!$J$121)*K168),"")</f>
        <v/>
      </c>
      <c r="AG168" s="947" t="str">
        <f>IFERROR((ifs(
Z168=1,Data!$K$100,
Z168=2,Data!$K$101,
Z168=3,Data!$K$102,
Z168=4,Data!$K$103,
Z168=5,Data!$K$104,
Z168=6,Data!$K$105,
Z168=7,Data!$K$106,
Z168=8,Data!$K$107,
Z168=9,Data!$K$108,
Z168=10,Data!K$109,
Z168=11,Data!K$110,
Z168=12,Data!K$111,
Z168=13,Data!$K$112,
Z168=14,Data!$K$113,
Z168=15,Data!$K$114,
Z168=16,Data!$K$115,
Z168=17,Data!$K$116,
Z168=18,Data!$K$117,
Z168=19,Data!$K$118,
Z168=20,Data!$K$119,
Z168=21,Data!$K$120,
Z168=0,Data!$K$121)*K168),"")</f>
        <v/>
      </c>
      <c r="AH168" s="947" t="str">
        <f>IFERROR((ifs(
Z168=1,Data!$L$100,
Z168=2,Data!$L$101,
Z168=3,Data!$L$102,
Z168=4,Data!$L$103,
Z168=5,Data!$L$104,
Z168=6,Data!$L$105,
Z168=7,Data!$L$106,
Z168=8,Data!$L$107,
Z168=9,Data!$L$108,
Z168=10,Data!L$109,
Z168=11,Data!L$110,
Z168=12,Data!L$111,
Z168=13,Data!$L$112,
Z168=14,Data!$L$113,
Z168=15,Data!$L$114,
Z168=16,Data!$L$115,
Z168=17,Data!$L$116,
Z168=18,Data!$L$117,
Z168=19,Data!$L$118,
Z168=20,Data!$L$119,
Z168=21,Data!$L$120,
Z168=0,Data!$L$121)*K168),"")</f>
        <v/>
      </c>
      <c r="AI168" s="950" t="str">
        <f>'Registro Veh'!J180</f>
        <v/>
      </c>
      <c r="AJ168" s="950" t="str">
        <f>'Registro Veh'!M180</f>
        <v/>
      </c>
      <c r="AK168" s="951"/>
      <c r="AL168" s="951"/>
      <c r="AM168" s="951"/>
      <c r="AN168" s="951"/>
    </row>
    <row r="169">
      <c r="A169" s="941" t="str">
        <f>'Registro Veh'!B180</f>
        <v/>
      </c>
      <c r="B169" s="941" t="str">
        <f>Equipo!$F$2</f>
        <v>4.0</v>
      </c>
      <c r="C169" s="941" t="str">
        <f>Equipo!$E$14</f>
        <v/>
      </c>
      <c r="D169" s="941" t="str">
        <f>Equipo!$E$10</f>
        <v/>
      </c>
      <c r="E169" s="941" t="str">
        <f>'Registro Veh'!C180</f>
        <v/>
      </c>
      <c r="F169" s="941" t="str">
        <f>'Registro Veh'!D180</f>
        <v/>
      </c>
      <c r="G169" s="941" t="str">
        <f>'Registro Veh'!E180</f>
        <v/>
      </c>
      <c r="H169" s="941" t="str">
        <f>'Registro Veh'!F180</f>
        <v/>
      </c>
      <c r="I169" s="942" t="str">
        <f>'Registro Veh'!G180</f>
        <v/>
      </c>
      <c r="J169" s="942" t="str">
        <f>'Registro Veh'!I180</f>
        <v/>
      </c>
      <c r="K169" s="942" t="str">
        <f>'Registro Veh'!K180</f>
        <v/>
      </c>
      <c r="L169" s="942" t="str">
        <f>'Registro Veh'!L180</f>
        <v/>
      </c>
      <c r="M169" s="942" t="str">
        <f>'Registro Veh'!N180</f>
        <v/>
      </c>
      <c r="N169" s="943" t="str">
        <f>IFERROR(IFS(E169='BBDD R'!$F$2,'BBDD R'!$G$2,E169='BBDD R'!$F$3,'BBDD R'!$G$3,E169='BBDD R'!$F$4,'BBDD R'!$G$4,E169='BBDD R'!$F$5,'BBDD R'!$G$5,E169='BBDD R'!$F$6,'BBDD R'!$G$6,E169='BBDD R'!$F$7,'BBDD R'!$G$7),"")</f>
        <v/>
      </c>
      <c r="O169" s="943" t="str">
        <f>IFERROR(IFS(E169='BBDD R'!$F$2,'BBDD R'!$H$2,E169='BBDD R'!$F$3,'BBDD R'!$H$3,E169='BBDD R'!$F$4,'BBDD R'!$H$4,E169='BBDD R'!$F$5,'BBDD R'!$H$5,E169='BBDD R'!$F$6,'BBDD R'!$H$6,E169='BBDD R'!$F$7,'BBDD R'!$H$7),"")</f>
        <v/>
      </c>
      <c r="P169" s="944" t="str">
        <f>IFERROR(IFS(E169='BBDD R'!$F$2,'BBDD R'!$I$2,E169='BBDD R'!$F$3,'BBDD R'!$I$3,E169='BBDD R'!$F$4,'BBDD R'!$I$4,E169='BBDD R'!$F$5,'BBDD R'!$I$5,E169='BBDD R'!$F$6,'BBDD R'!$I$6,E169='BBDD R'!$F$7,'BBDD R'!$I$7),"")</f>
        <v/>
      </c>
      <c r="Q169" s="945" t="str">
        <f>IFERROR(IFS(E169='BBDD R'!$F$2,'BBDD R'!$J$2,E169='BBDD R'!$F$3,'BBDD R'!$J$3,E169='BBDD R'!$F$4,'BBDD R'!$J$4,E169='BBDD R'!$F$5,'BBDD R'!$J$5,E169='BBDD R'!$F$6,'BBDD R'!$J$6,E169='BBDD R'!$F$7,'BBDD R'!$J$7))</f>
        <v/>
      </c>
      <c r="R169" s="945" t="str">
        <f>IFERROR(IFS(E169='BBDD R'!$F$2,'BBDD R'!$K$2,E169='BBDD R'!$F$3,'BBDD R'!$K$3,E169='BBDD R'!$F$4,'BBDD R'!$K$4,E169='BBDD R'!$F$5,'BBDD R'!$K$5,E169='BBDD R'!$F$6,'BBDD R'!$K$6,E169='BBDD R'!$F$7,'BBDD R'!$K$7),"")</f>
        <v/>
      </c>
      <c r="S169" s="944" t="str">
        <f>IFERROR(IFS(E169='BBDD R'!$F$2,'BBDD R'!$L$2,E169='BBDD R'!$F$3,'BBDD R'!$L$3,E169='BBDD R'!$F$4,'BBDD R'!$L$4,E169='BBDD R'!$F$5,'BBDD R'!$L$5,E169='BBDD R'!$F$6,'BBDD R'!$L$6,E169='BBDD R'!$F$7,'BBDD R'!$L$7),"")</f>
        <v/>
      </c>
      <c r="T169" s="944" t="str">
        <f>IFERROR(IFS(E169='BBDD R'!$F$2,'BBDD R'!$M$2,E169='BBDD R'!$F$3,'BBDD R'!$M$3,E169='BBDD R'!$F$4,'BBDD R'!$M$4,E169='BBDD R'!$F$5,'BBDD R'!$M$5,E169='BBDD R'!$F$6,'BBDD R'!$M$6,E169='BBDD R'!$F$7,'BBDD R'!$M$7),"")</f>
        <v/>
      </c>
      <c r="U169" s="944" t="str">
        <f>IFERROR(IFS(E169='BBDD R'!$F$2,'BBDD R'!$N$2,E169='BBDD R'!$F$3,'BBDD R'!$N$3,E169='BBDD R'!$F$4,'BBDD R'!$N$4,E169='BBDD R'!$F$5,'BBDD R'!$N$5,E169='BBDD R'!$F$6,'BBDD R'!$N$6,E169='BBDD R'!$F$7,'BBDD R'!$N$7),"")</f>
        <v/>
      </c>
      <c r="V169" s="944" t="str">
        <f>IFERROR(IFS(E169='BBDD R'!$F$2,'BBDD R'!$O$2,E169='BBDD R'!$F$3,'BBDD R'!$O$3,E169='BBDD R'!$F$4,'BBDD R'!$O$4,E169='BBDD R'!$F$5,'BBDD R'!$O$5,E169='BBDD R'!$F$6,'BBDD R'!$O$6,E169='BBDD R'!$F$7,'BBDD R'!$O$7),"")</f>
        <v/>
      </c>
      <c r="W169" s="946" t="str">
        <f>IFERROR(IFS(E169='BBDD R'!$F$2,'BBDD R'!$P$2,E169='BBDD R'!$F$3,'BBDD R'!$P$3,E169='BBDD R'!$F$4,'BBDD R'!$P$4,E169='BBDD R'!$F$5,'BBDD R'!$P$5,E169='BBDD R'!$F$6,'BBDD R'!$P$6,E169='BBDD R'!$F$7,'BBDD R'!$P$7),"")</f>
        <v/>
      </c>
      <c r="X169" s="944" t="str">
        <f>IFERROR(IFS(E169='BBDD R'!$F$2,'BBDD R'!$Q$2,E169='BBDD R'!$F$3,'BBDD R'!$Q$3,E169='BBDD R'!$F$4,'BBDD R'!$Q$4,E169='BBDD R'!$F$5,'BBDD R'!$Q$5,E169='BBDD R'!$F$6,'BBDD R'!$Q$6,E169='BBDD R'!$F$7,'BBDD R'!$Q$7),"")</f>
        <v/>
      </c>
      <c r="Y169" s="944" t="str">
        <f>IFERROR(IFS(E169='BBDD R'!$F$2,'BBDD R'!$R$2,E169='BBDD R'!$F$3,'BBDD R'!$R$3,E169='BBDD R'!$F$4,'BBDD R'!$R$4,E169='BBDD R'!$F$5,'BBDD R'!$R$5,E169='BBDD R'!$F$6,'BBDD R'!$R$6,E169='BBDD R'!$F$7,'BBDD R'!$R$7),"")</f>
        <v/>
      </c>
      <c r="Z169" s="944" t="str">
        <f t="array" ref="Z169">IFERROR(ifs(AND(M169="Gasolina",O169="Vehículo Liviano (Sedán, Compacto)"),1
,AND(M169="Gasolina",O169="Vehículo Liviano (SUV, Jeep, Station Wagon)"),2
,AND(M169="Gasolina",O169="Utilitario, Furgón"),3
,AND(M169="Gasolina",O169="Camioneta 4x2"),4
,AND(M169="Gasolina",O169="Camioneta 4x4"),5
,AND(M169="Gasolina",O169="Camión liviano (hasta 3.5 ton)"),6
,AND(M169="Gasolina",O169="Camión mediano"),7
,AND(M169="Gasolina",O169="Camión pesado"),8
,AND(M169="Gasolina",O169="Maquinaria"),9
,AND(M169="Gasolina",O169="Otro (especifique): "),10
,AND(M169="Diesel",O169="Vehículo Liviano (Sedán, Compacto)"),11
,AND(M169="Diesel",O169="Vehículo Liviano (SUV, Jeep, Station Wagon)"),12
,AND(M169="Diesel",O169="Utilitario, Furgón"),13
,AND(M169="Diesel",O169="Camioneta 4x2"),14
,AND(M169="Diesel",O169="Camioneta 4x4"),15
,AND(M169="Diesel",O169="Camión liviano (hasta 3.5 ton)"),16
,AND(M169="Diesel",O169="Camión mediano"),17
,AND(M169="Diesel",O169="Camión pesado"),18
,AND(M169="Diesel",O169="Maquinaria"),19
,AND(M169="Diesel",O169="Otro (especifique): "),20
,O169="Selecciona...",21),"")</f>
        <v/>
      </c>
      <c r="AA169" s="947" t="str">
        <f>IFERROR((ifs(Z169=1,Data!$D$100,Z169=2,Data!$D$101,Z169=3,Data!$D$102,Z169=4,Data!$D$103,Z169=5,Data!$D$104,Z169=6,Data!$D$105,Z169=7,Data!$D$106,Z169=8,Data!$D$107,Z169=9,Data!$D$108,Z169=10,Data!$D$109,Z169=11,Data!$D$110,Z169=12,Data!$D$111,Z169=13,Data!$D$112,Z169=14,Data!$D$113,Z169=15,Data!$D$114,Z169=16,Data!$D$115,Z169=17,Data!$D$116,Z169=18,Data!$D$117,Z169=19,Data!$D$118,Z169=20,Data!$D$119,Z169=21,Data!$D$120,Z169=0,Data!$D$121))*K169,"")</f>
        <v/>
      </c>
      <c r="AB169" s="947" t="str">
        <f>IFERROR((ifs(Z169=1,Data!$E$100,Z169=2,Data!$E$101,Z169=3,Data!$E$102,Z169=4,Data!$E$103,Z169=5,Data!$E$104,Z169=6,Data!$E$105,Z169=7,Data!$E$106,Z169=8,Data!$E$107,Z169=9,Data!$E$108,Z169=10,Data!$E$109,Z169=11,Data!$E$110,Z169=12,Data!$E$111,Z169=13,Data!$E$112,Z169=14,Data!$E$113,Z169=15,Data!$E$114,Z169=16,Data!$E$115,Z169=17,Data!$E$116,Z169=18,Data!$E$117,Z169=19,Data!$E$118,Z169=20,Data!$E$119,Z169=21,Data!$E$120,Z169=0,Data!$E$121))*K169/1000,"")</f>
        <v/>
      </c>
      <c r="AC169" s="948" t="str">
        <f>IFERROR((ifs(
Z169=1,Data!$G$100,
Z169=2,Data!$G$101,
Z169=3,Data!$G$102,
Z169=4,Data!$G$103,
Z169=5,Data!$G$104,
Z169=6,Data!$G$105,
Z169=7,Data!$G$106,
Z169=8,Data!$G$107,
Z169=9,Data!$G$108,
Z169=10,Data!G$109,
Z169=11,Data!G$110,
Z169=12,Data!G$111,
Z169=13,Data!$G$112,
Z169=14,Data!$G$113,
Z169=15,Data!$G$114,
Z169=16,Data!$G$115,
Z169=17,Data!$G$116,
Z169=18,Data!$G$117,
Z169=19,Data!$G$118,
Z169=20,Data!$G$119,
Z169=21,Data!$G$120,
Z169=0,Data!$G$121))
*K169/1000,"")</f>
        <v/>
      </c>
      <c r="AD169" s="949" t="str">
        <f>IFERROR((ifs(
Z169=1,Data!$H$100,
Z169=2,Data!$H$101,
Z169=3,Data!$H$102,
Z169=4,Data!$H$103,
Z169=5,Data!$H$104,
Z169=6,Data!$H$105,
Z169=7,Data!$H$106,
Z169=8,Data!$H$107,
Z169=9,Data!$H$108,
Z169=10,Data!H$109,
Z169=11,Data!H$110,
Z169=12,Data!H$111,
Z169=13,Data!$H$112,
Z169=14,Data!$H$113,
Z169=15,Data!$H$114,
Z169=16,Data!$H$115,
Z169=17,Data!$H$116,
Z169=18,Data!$H$117,
Z169=19,Data!$H$118,
Z169=20,Data!$H$119,
Z169=21,Data!$H$120,
Z169=0,Data!$H$121))*K169/1000,"")</f>
        <v/>
      </c>
      <c r="AE169" s="948" t="str">
        <f>IFERROR((ifs(
Z169=1,Data!$I$100,
Z169=2,Data!$I$101,
Z169=3,Data!$I$102,
Z169=4,Data!$I$103,
Z169=5,Data!$I$104,
Z169=6,Data!$I$105,
Z169=7,Data!$I$106,
Z169=8,Data!$I$107,
Z169=9,Data!$I$108,
Z169=10,Data!I$109,
Z169=11,Data!I$110,
Z169=12,Data!I$111,
Z169=13,Data!$I$112,
Z169=14,Data!$I$113,
Z169=15,Data!$I$114,
Z169=16,Data!$I$115,
Z169=17,Data!$I$116,
Z169=18,Data!$I$117,
Z169=19,Data!$I$118,
Z169=20,Data!$I$119,
Z169=21,Data!$I$120,
Z169=0,Data!$I$121)*K169/1000),"")</f>
        <v/>
      </c>
      <c r="AF169" s="947" t="str">
        <f>IFERROR((ifs(
Z169=1,Data!$J$100,
Z169=2,Data!$J$101,
Z169=3,Data!$J$102,
Z169=4,Data!$J$103,
Z169=5,Data!$J$104,
Z169=6,Data!$J$105,
Z169=7,Data!$J$106,
Z169=8,Data!$J$107,
Z169=9,Data!$J$108,
Z169=10,Data!J$109,
Z169=11,Data!J$110,
Z169=12,Data!J$111,
Z169=13,Data!J$112,
Z169=14,Data!$J$113,
Z169=15,Data!$J$114,
Z169=16,Data!$J$115,
Z169=17,Data!$J$116,
Z169=18,Data!$J$117,
Z169=19,Data!$J$118,
Z169=20,Data!$J$119,
Z169=21,Data!$J$120,
Z169=0,Data!$J$121)*K169),"")</f>
        <v/>
      </c>
      <c r="AG169" s="947" t="str">
        <f>IFERROR((ifs(
Z169=1,Data!$K$100,
Z169=2,Data!$K$101,
Z169=3,Data!$K$102,
Z169=4,Data!$K$103,
Z169=5,Data!$K$104,
Z169=6,Data!$K$105,
Z169=7,Data!$K$106,
Z169=8,Data!$K$107,
Z169=9,Data!$K$108,
Z169=10,Data!K$109,
Z169=11,Data!K$110,
Z169=12,Data!K$111,
Z169=13,Data!$K$112,
Z169=14,Data!$K$113,
Z169=15,Data!$K$114,
Z169=16,Data!$K$115,
Z169=17,Data!$K$116,
Z169=18,Data!$K$117,
Z169=19,Data!$K$118,
Z169=20,Data!$K$119,
Z169=21,Data!$K$120,
Z169=0,Data!$K$121)*K169),"")</f>
        <v/>
      </c>
      <c r="AH169" s="947" t="str">
        <f>IFERROR((ifs(
Z169=1,Data!$L$100,
Z169=2,Data!$L$101,
Z169=3,Data!$L$102,
Z169=4,Data!$L$103,
Z169=5,Data!$L$104,
Z169=6,Data!$L$105,
Z169=7,Data!$L$106,
Z169=8,Data!$L$107,
Z169=9,Data!$L$108,
Z169=10,Data!L$109,
Z169=11,Data!L$110,
Z169=12,Data!L$111,
Z169=13,Data!$L$112,
Z169=14,Data!$L$113,
Z169=15,Data!$L$114,
Z169=16,Data!$L$115,
Z169=17,Data!$L$116,
Z169=18,Data!$L$117,
Z169=19,Data!$L$118,
Z169=20,Data!$L$119,
Z169=21,Data!$L$120,
Z169=0,Data!$L$121)*K169),"")</f>
        <v/>
      </c>
      <c r="AI169" s="950" t="str">
        <f>'Registro Veh'!J181</f>
        <v/>
      </c>
      <c r="AJ169" s="950" t="str">
        <f>'Registro Veh'!M181</f>
        <v/>
      </c>
      <c r="AK169" s="951"/>
      <c r="AL169" s="951"/>
      <c r="AM169" s="951"/>
      <c r="AN169" s="951"/>
    </row>
    <row r="170">
      <c r="A170" s="941" t="str">
        <f>'Registro Veh'!B181</f>
        <v/>
      </c>
      <c r="B170" s="941" t="str">
        <f>Equipo!$F$2</f>
        <v>4.0</v>
      </c>
      <c r="C170" s="941" t="str">
        <f>Equipo!$E$14</f>
        <v/>
      </c>
      <c r="D170" s="941" t="str">
        <f>Equipo!$E$10</f>
        <v/>
      </c>
      <c r="E170" s="941" t="str">
        <f>'Registro Veh'!C181</f>
        <v/>
      </c>
      <c r="F170" s="941" t="str">
        <f>'Registro Veh'!D181</f>
        <v/>
      </c>
      <c r="G170" s="941" t="str">
        <f>'Registro Veh'!E181</f>
        <v/>
      </c>
      <c r="H170" s="941" t="str">
        <f>'Registro Veh'!F181</f>
        <v/>
      </c>
      <c r="I170" s="942" t="str">
        <f>'Registro Veh'!G181</f>
        <v/>
      </c>
      <c r="J170" s="942" t="str">
        <f>'Registro Veh'!I181</f>
        <v/>
      </c>
      <c r="K170" s="942" t="str">
        <f>'Registro Veh'!K181</f>
        <v/>
      </c>
      <c r="L170" s="942" t="str">
        <f>'Registro Veh'!L181</f>
        <v/>
      </c>
      <c r="M170" s="942" t="str">
        <f>'Registro Veh'!N181</f>
        <v/>
      </c>
      <c r="N170" s="943" t="str">
        <f>IFERROR(IFS(E170='BBDD R'!$F$2,'BBDD R'!$G$2,E170='BBDD R'!$F$3,'BBDD R'!$G$3,E170='BBDD R'!$F$4,'BBDD R'!$G$4,E170='BBDD R'!$F$5,'BBDD R'!$G$5,E170='BBDD R'!$F$6,'BBDD R'!$G$6,E170='BBDD R'!$F$7,'BBDD R'!$G$7),"")</f>
        <v/>
      </c>
      <c r="O170" s="943" t="str">
        <f>IFERROR(IFS(E170='BBDD R'!$F$2,'BBDD R'!$H$2,E170='BBDD R'!$F$3,'BBDD R'!$H$3,E170='BBDD R'!$F$4,'BBDD R'!$H$4,E170='BBDD R'!$F$5,'BBDD R'!$H$5,E170='BBDD R'!$F$6,'BBDD R'!$H$6,E170='BBDD R'!$F$7,'BBDD R'!$H$7),"")</f>
        <v/>
      </c>
      <c r="P170" s="944" t="str">
        <f>IFERROR(IFS(E170='BBDD R'!$F$2,'BBDD R'!$I$2,E170='BBDD R'!$F$3,'BBDD R'!$I$3,E170='BBDD R'!$F$4,'BBDD R'!$I$4,E170='BBDD R'!$F$5,'BBDD R'!$I$5,E170='BBDD R'!$F$6,'BBDD R'!$I$6,E170='BBDD R'!$F$7,'BBDD R'!$I$7),"")</f>
        <v/>
      </c>
      <c r="Q170" s="945" t="str">
        <f>IFERROR(IFS(E170='BBDD R'!$F$2,'BBDD R'!$J$2,E170='BBDD R'!$F$3,'BBDD R'!$J$3,E170='BBDD R'!$F$4,'BBDD R'!$J$4,E170='BBDD R'!$F$5,'BBDD R'!$J$5,E170='BBDD R'!$F$6,'BBDD R'!$J$6,E170='BBDD R'!$F$7,'BBDD R'!$J$7))</f>
        <v/>
      </c>
      <c r="R170" s="945" t="str">
        <f>IFERROR(IFS(E170='BBDD R'!$F$2,'BBDD R'!$K$2,E170='BBDD R'!$F$3,'BBDD R'!$K$3,E170='BBDD R'!$F$4,'BBDD R'!$K$4,E170='BBDD R'!$F$5,'BBDD R'!$K$5,E170='BBDD R'!$F$6,'BBDD R'!$K$6,E170='BBDD R'!$F$7,'BBDD R'!$K$7),"")</f>
        <v/>
      </c>
      <c r="S170" s="944" t="str">
        <f>IFERROR(IFS(E170='BBDD R'!$F$2,'BBDD R'!$L$2,E170='BBDD R'!$F$3,'BBDD R'!$L$3,E170='BBDD R'!$F$4,'BBDD R'!$L$4,E170='BBDD R'!$F$5,'BBDD R'!$L$5,E170='BBDD R'!$F$6,'BBDD R'!$L$6,E170='BBDD R'!$F$7,'BBDD R'!$L$7),"")</f>
        <v/>
      </c>
      <c r="T170" s="944" t="str">
        <f>IFERROR(IFS(E170='BBDD R'!$F$2,'BBDD R'!$M$2,E170='BBDD R'!$F$3,'BBDD R'!$M$3,E170='BBDD R'!$F$4,'BBDD R'!$M$4,E170='BBDD R'!$F$5,'BBDD R'!$M$5,E170='BBDD R'!$F$6,'BBDD R'!$M$6,E170='BBDD R'!$F$7,'BBDD R'!$M$7),"")</f>
        <v/>
      </c>
      <c r="U170" s="944" t="str">
        <f>IFERROR(IFS(E170='BBDD R'!$F$2,'BBDD R'!$N$2,E170='BBDD R'!$F$3,'BBDD R'!$N$3,E170='BBDD R'!$F$4,'BBDD R'!$N$4,E170='BBDD R'!$F$5,'BBDD R'!$N$5,E170='BBDD R'!$F$6,'BBDD R'!$N$6,E170='BBDD R'!$F$7,'BBDD R'!$N$7),"")</f>
        <v/>
      </c>
      <c r="V170" s="944" t="str">
        <f>IFERROR(IFS(E170='BBDD R'!$F$2,'BBDD R'!$O$2,E170='BBDD R'!$F$3,'BBDD R'!$O$3,E170='BBDD R'!$F$4,'BBDD R'!$O$4,E170='BBDD R'!$F$5,'BBDD R'!$O$5,E170='BBDD R'!$F$6,'BBDD R'!$O$6,E170='BBDD R'!$F$7,'BBDD R'!$O$7),"")</f>
        <v/>
      </c>
      <c r="W170" s="946" t="str">
        <f>IFERROR(IFS(E170='BBDD R'!$F$2,'BBDD R'!$P$2,E170='BBDD R'!$F$3,'BBDD R'!$P$3,E170='BBDD R'!$F$4,'BBDD R'!$P$4,E170='BBDD R'!$F$5,'BBDD R'!$P$5,E170='BBDD R'!$F$6,'BBDD R'!$P$6,E170='BBDD R'!$F$7,'BBDD R'!$P$7),"")</f>
        <v/>
      </c>
      <c r="X170" s="944" t="str">
        <f>IFERROR(IFS(E170='BBDD R'!$F$2,'BBDD R'!$Q$2,E170='BBDD R'!$F$3,'BBDD R'!$Q$3,E170='BBDD R'!$F$4,'BBDD R'!$Q$4,E170='BBDD R'!$F$5,'BBDD R'!$Q$5,E170='BBDD R'!$F$6,'BBDD R'!$Q$6,E170='BBDD R'!$F$7,'BBDD R'!$Q$7),"")</f>
        <v/>
      </c>
      <c r="Y170" s="944" t="str">
        <f>IFERROR(IFS(E170='BBDD R'!$F$2,'BBDD R'!$R$2,E170='BBDD R'!$F$3,'BBDD R'!$R$3,E170='BBDD R'!$F$4,'BBDD R'!$R$4,E170='BBDD R'!$F$5,'BBDD R'!$R$5,E170='BBDD R'!$F$6,'BBDD R'!$R$6,E170='BBDD R'!$F$7,'BBDD R'!$R$7),"")</f>
        <v/>
      </c>
      <c r="Z170" s="944" t="str">
        <f t="array" ref="Z170">IFERROR(ifs(AND(M170="Gasolina",O170="Vehículo Liviano (Sedán, Compacto)"),1
,AND(M170="Gasolina",O170="Vehículo Liviano (SUV, Jeep, Station Wagon)"),2
,AND(M170="Gasolina",O170="Utilitario, Furgón"),3
,AND(M170="Gasolina",O170="Camioneta 4x2"),4
,AND(M170="Gasolina",O170="Camioneta 4x4"),5
,AND(M170="Gasolina",O170="Camión liviano (hasta 3.5 ton)"),6
,AND(M170="Gasolina",O170="Camión mediano"),7
,AND(M170="Gasolina",O170="Camión pesado"),8
,AND(M170="Gasolina",O170="Maquinaria"),9
,AND(M170="Gasolina",O170="Otro (especifique): "),10
,AND(M170="Diesel",O170="Vehículo Liviano (Sedán, Compacto)"),11
,AND(M170="Diesel",O170="Vehículo Liviano (SUV, Jeep, Station Wagon)"),12
,AND(M170="Diesel",O170="Utilitario, Furgón"),13
,AND(M170="Diesel",O170="Camioneta 4x2"),14
,AND(M170="Diesel",O170="Camioneta 4x4"),15
,AND(M170="Diesel",O170="Camión liviano (hasta 3.5 ton)"),16
,AND(M170="Diesel",O170="Camión mediano"),17
,AND(M170="Diesel",O170="Camión pesado"),18
,AND(M170="Diesel",O170="Maquinaria"),19
,AND(M170="Diesel",O170="Otro (especifique): "),20
,O170="Selecciona...",21),"")</f>
        <v/>
      </c>
      <c r="AA170" s="947" t="str">
        <f>IFERROR((ifs(Z170=1,Data!$D$100,Z170=2,Data!$D$101,Z170=3,Data!$D$102,Z170=4,Data!$D$103,Z170=5,Data!$D$104,Z170=6,Data!$D$105,Z170=7,Data!$D$106,Z170=8,Data!$D$107,Z170=9,Data!$D$108,Z170=10,Data!$D$109,Z170=11,Data!$D$110,Z170=12,Data!$D$111,Z170=13,Data!$D$112,Z170=14,Data!$D$113,Z170=15,Data!$D$114,Z170=16,Data!$D$115,Z170=17,Data!$D$116,Z170=18,Data!$D$117,Z170=19,Data!$D$118,Z170=20,Data!$D$119,Z170=21,Data!$D$120,Z170=0,Data!$D$121))*K170,"")</f>
        <v/>
      </c>
      <c r="AB170" s="947" t="str">
        <f>IFERROR((ifs(Z170=1,Data!$E$100,Z170=2,Data!$E$101,Z170=3,Data!$E$102,Z170=4,Data!$E$103,Z170=5,Data!$E$104,Z170=6,Data!$E$105,Z170=7,Data!$E$106,Z170=8,Data!$E$107,Z170=9,Data!$E$108,Z170=10,Data!$E$109,Z170=11,Data!$E$110,Z170=12,Data!$E$111,Z170=13,Data!$E$112,Z170=14,Data!$E$113,Z170=15,Data!$E$114,Z170=16,Data!$E$115,Z170=17,Data!$E$116,Z170=18,Data!$E$117,Z170=19,Data!$E$118,Z170=20,Data!$E$119,Z170=21,Data!$E$120,Z170=0,Data!$E$121))*K170/1000,"")</f>
        <v/>
      </c>
      <c r="AC170" s="948" t="str">
        <f>IFERROR((ifs(
Z170=1,Data!$G$100,
Z170=2,Data!$G$101,
Z170=3,Data!$G$102,
Z170=4,Data!$G$103,
Z170=5,Data!$G$104,
Z170=6,Data!$G$105,
Z170=7,Data!$G$106,
Z170=8,Data!$G$107,
Z170=9,Data!$G$108,
Z170=10,Data!G$109,
Z170=11,Data!G$110,
Z170=12,Data!G$111,
Z170=13,Data!$G$112,
Z170=14,Data!$G$113,
Z170=15,Data!$G$114,
Z170=16,Data!$G$115,
Z170=17,Data!$G$116,
Z170=18,Data!$G$117,
Z170=19,Data!$G$118,
Z170=20,Data!$G$119,
Z170=21,Data!$G$120,
Z170=0,Data!$G$121))
*K170/1000,"")</f>
        <v/>
      </c>
      <c r="AD170" s="949" t="str">
        <f>IFERROR((ifs(
Z170=1,Data!$H$100,
Z170=2,Data!$H$101,
Z170=3,Data!$H$102,
Z170=4,Data!$H$103,
Z170=5,Data!$H$104,
Z170=6,Data!$H$105,
Z170=7,Data!$H$106,
Z170=8,Data!$H$107,
Z170=9,Data!$H$108,
Z170=10,Data!H$109,
Z170=11,Data!H$110,
Z170=12,Data!H$111,
Z170=13,Data!$H$112,
Z170=14,Data!$H$113,
Z170=15,Data!$H$114,
Z170=16,Data!$H$115,
Z170=17,Data!$H$116,
Z170=18,Data!$H$117,
Z170=19,Data!$H$118,
Z170=20,Data!$H$119,
Z170=21,Data!$H$120,
Z170=0,Data!$H$121))*K170/1000,"")</f>
        <v/>
      </c>
      <c r="AE170" s="948" t="str">
        <f>IFERROR((ifs(
Z170=1,Data!$I$100,
Z170=2,Data!$I$101,
Z170=3,Data!$I$102,
Z170=4,Data!$I$103,
Z170=5,Data!$I$104,
Z170=6,Data!$I$105,
Z170=7,Data!$I$106,
Z170=8,Data!$I$107,
Z170=9,Data!$I$108,
Z170=10,Data!I$109,
Z170=11,Data!I$110,
Z170=12,Data!I$111,
Z170=13,Data!$I$112,
Z170=14,Data!$I$113,
Z170=15,Data!$I$114,
Z170=16,Data!$I$115,
Z170=17,Data!$I$116,
Z170=18,Data!$I$117,
Z170=19,Data!$I$118,
Z170=20,Data!$I$119,
Z170=21,Data!$I$120,
Z170=0,Data!$I$121)*K170/1000),"")</f>
        <v/>
      </c>
      <c r="AF170" s="947" t="str">
        <f>IFERROR((ifs(
Z170=1,Data!$J$100,
Z170=2,Data!$J$101,
Z170=3,Data!$J$102,
Z170=4,Data!$J$103,
Z170=5,Data!$J$104,
Z170=6,Data!$J$105,
Z170=7,Data!$J$106,
Z170=8,Data!$J$107,
Z170=9,Data!$J$108,
Z170=10,Data!J$109,
Z170=11,Data!J$110,
Z170=12,Data!J$111,
Z170=13,Data!J$112,
Z170=14,Data!$J$113,
Z170=15,Data!$J$114,
Z170=16,Data!$J$115,
Z170=17,Data!$J$116,
Z170=18,Data!$J$117,
Z170=19,Data!$J$118,
Z170=20,Data!$J$119,
Z170=21,Data!$J$120,
Z170=0,Data!$J$121)*K170),"")</f>
        <v/>
      </c>
      <c r="AG170" s="947" t="str">
        <f>IFERROR((ifs(
Z170=1,Data!$K$100,
Z170=2,Data!$K$101,
Z170=3,Data!$K$102,
Z170=4,Data!$K$103,
Z170=5,Data!$K$104,
Z170=6,Data!$K$105,
Z170=7,Data!$K$106,
Z170=8,Data!$K$107,
Z170=9,Data!$K$108,
Z170=10,Data!K$109,
Z170=11,Data!K$110,
Z170=12,Data!K$111,
Z170=13,Data!$K$112,
Z170=14,Data!$K$113,
Z170=15,Data!$K$114,
Z170=16,Data!$K$115,
Z170=17,Data!$K$116,
Z170=18,Data!$K$117,
Z170=19,Data!$K$118,
Z170=20,Data!$K$119,
Z170=21,Data!$K$120,
Z170=0,Data!$K$121)*K170),"")</f>
        <v/>
      </c>
      <c r="AH170" s="947" t="str">
        <f>IFERROR((ifs(
Z170=1,Data!$L$100,
Z170=2,Data!$L$101,
Z170=3,Data!$L$102,
Z170=4,Data!$L$103,
Z170=5,Data!$L$104,
Z170=6,Data!$L$105,
Z170=7,Data!$L$106,
Z170=8,Data!$L$107,
Z170=9,Data!$L$108,
Z170=10,Data!L$109,
Z170=11,Data!L$110,
Z170=12,Data!L$111,
Z170=13,Data!$L$112,
Z170=14,Data!$L$113,
Z170=15,Data!$L$114,
Z170=16,Data!$L$115,
Z170=17,Data!$L$116,
Z170=18,Data!$L$117,
Z170=19,Data!$L$118,
Z170=20,Data!$L$119,
Z170=21,Data!$L$120,
Z170=0,Data!$L$121)*K170),"")</f>
        <v/>
      </c>
      <c r="AI170" s="950" t="str">
        <f>'Registro Veh'!J182</f>
        <v/>
      </c>
      <c r="AJ170" s="950" t="str">
        <f>'Registro Veh'!M182</f>
        <v/>
      </c>
      <c r="AK170" s="951"/>
      <c r="AL170" s="951"/>
      <c r="AM170" s="951"/>
      <c r="AN170" s="951"/>
    </row>
    <row r="171">
      <c r="A171" s="941" t="str">
        <f>'Registro Veh'!B182</f>
        <v/>
      </c>
      <c r="B171" s="941" t="str">
        <f>Equipo!$F$2</f>
        <v>4.0</v>
      </c>
      <c r="C171" s="941" t="str">
        <f>Equipo!$E$14</f>
        <v/>
      </c>
      <c r="D171" s="941" t="str">
        <f>Equipo!$E$10</f>
        <v/>
      </c>
      <c r="E171" s="941" t="str">
        <f>'Registro Veh'!C182</f>
        <v/>
      </c>
      <c r="F171" s="941" t="str">
        <f>'Registro Veh'!D182</f>
        <v/>
      </c>
      <c r="G171" s="941" t="str">
        <f>'Registro Veh'!E182</f>
        <v/>
      </c>
      <c r="H171" s="941" t="str">
        <f>'Registro Veh'!F182</f>
        <v/>
      </c>
      <c r="I171" s="942" t="str">
        <f>'Registro Veh'!G182</f>
        <v/>
      </c>
      <c r="J171" s="942" t="str">
        <f>'Registro Veh'!I182</f>
        <v/>
      </c>
      <c r="K171" s="942" t="str">
        <f>'Registro Veh'!K182</f>
        <v/>
      </c>
      <c r="L171" s="942" t="str">
        <f>'Registro Veh'!L182</f>
        <v/>
      </c>
      <c r="M171" s="942" t="str">
        <f>'Registro Veh'!N182</f>
        <v/>
      </c>
      <c r="N171" s="943" t="str">
        <f>IFERROR(IFS(E171='BBDD R'!$F$2,'BBDD R'!$G$2,E171='BBDD R'!$F$3,'BBDD R'!$G$3,E171='BBDD R'!$F$4,'BBDD R'!$G$4,E171='BBDD R'!$F$5,'BBDD R'!$G$5,E171='BBDD R'!$F$6,'BBDD R'!$G$6,E171='BBDD R'!$F$7,'BBDD R'!$G$7),"")</f>
        <v/>
      </c>
      <c r="O171" s="943" t="str">
        <f>IFERROR(IFS(E171='BBDD R'!$F$2,'BBDD R'!$H$2,E171='BBDD R'!$F$3,'BBDD R'!$H$3,E171='BBDD R'!$F$4,'BBDD R'!$H$4,E171='BBDD R'!$F$5,'BBDD R'!$H$5,E171='BBDD R'!$F$6,'BBDD R'!$H$6,E171='BBDD R'!$F$7,'BBDD R'!$H$7),"")</f>
        <v/>
      </c>
      <c r="P171" s="944" t="str">
        <f>IFERROR(IFS(E171='BBDD R'!$F$2,'BBDD R'!$I$2,E171='BBDD R'!$F$3,'BBDD R'!$I$3,E171='BBDD R'!$F$4,'BBDD R'!$I$4,E171='BBDD R'!$F$5,'BBDD R'!$I$5,E171='BBDD R'!$F$6,'BBDD R'!$I$6,E171='BBDD R'!$F$7,'BBDD R'!$I$7),"")</f>
        <v/>
      </c>
      <c r="Q171" s="945" t="str">
        <f>IFERROR(IFS(E171='BBDD R'!$F$2,'BBDD R'!$J$2,E171='BBDD R'!$F$3,'BBDD R'!$J$3,E171='BBDD R'!$F$4,'BBDD R'!$J$4,E171='BBDD R'!$F$5,'BBDD R'!$J$5,E171='BBDD R'!$F$6,'BBDD R'!$J$6,E171='BBDD R'!$F$7,'BBDD R'!$J$7))</f>
        <v/>
      </c>
      <c r="R171" s="945" t="str">
        <f>IFERROR(IFS(E171='BBDD R'!$F$2,'BBDD R'!$K$2,E171='BBDD R'!$F$3,'BBDD R'!$K$3,E171='BBDD R'!$F$4,'BBDD R'!$K$4,E171='BBDD R'!$F$5,'BBDD R'!$K$5,E171='BBDD R'!$F$6,'BBDD R'!$K$6,E171='BBDD R'!$F$7,'BBDD R'!$K$7),"")</f>
        <v/>
      </c>
      <c r="S171" s="944" t="str">
        <f>IFERROR(IFS(E171='BBDD R'!$F$2,'BBDD R'!$L$2,E171='BBDD R'!$F$3,'BBDD R'!$L$3,E171='BBDD R'!$F$4,'BBDD R'!$L$4,E171='BBDD R'!$F$5,'BBDD R'!$L$5,E171='BBDD R'!$F$6,'BBDD R'!$L$6,E171='BBDD R'!$F$7,'BBDD R'!$L$7),"")</f>
        <v/>
      </c>
      <c r="T171" s="944" t="str">
        <f>IFERROR(IFS(E171='BBDD R'!$F$2,'BBDD R'!$M$2,E171='BBDD R'!$F$3,'BBDD R'!$M$3,E171='BBDD R'!$F$4,'BBDD R'!$M$4,E171='BBDD R'!$F$5,'BBDD R'!$M$5,E171='BBDD R'!$F$6,'BBDD R'!$M$6,E171='BBDD R'!$F$7,'BBDD R'!$M$7),"")</f>
        <v/>
      </c>
      <c r="U171" s="944" t="str">
        <f>IFERROR(IFS(E171='BBDD R'!$F$2,'BBDD R'!$N$2,E171='BBDD R'!$F$3,'BBDD R'!$N$3,E171='BBDD R'!$F$4,'BBDD R'!$N$4,E171='BBDD R'!$F$5,'BBDD R'!$N$5,E171='BBDD R'!$F$6,'BBDD R'!$N$6,E171='BBDD R'!$F$7,'BBDD R'!$N$7),"")</f>
        <v/>
      </c>
      <c r="V171" s="944" t="str">
        <f>IFERROR(IFS(E171='BBDD R'!$F$2,'BBDD R'!$O$2,E171='BBDD R'!$F$3,'BBDD R'!$O$3,E171='BBDD R'!$F$4,'BBDD R'!$O$4,E171='BBDD R'!$F$5,'BBDD R'!$O$5,E171='BBDD R'!$F$6,'BBDD R'!$O$6,E171='BBDD R'!$F$7,'BBDD R'!$O$7),"")</f>
        <v/>
      </c>
      <c r="W171" s="946" t="str">
        <f>IFERROR(IFS(E171='BBDD R'!$F$2,'BBDD R'!$P$2,E171='BBDD R'!$F$3,'BBDD R'!$P$3,E171='BBDD R'!$F$4,'BBDD R'!$P$4,E171='BBDD R'!$F$5,'BBDD R'!$P$5,E171='BBDD R'!$F$6,'BBDD R'!$P$6,E171='BBDD R'!$F$7,'BBDD R'!$P$7),"")</f>
        <v/>
      </c>
      <c r="X171" s="944" t="str">
        <f>IFERROR(IFS(E171='BBDD R'!$F$2,'BBDD R'!$Q$2,E171='BBDD R'!$F$3,'BBDD R'!$Q$3,E171='BBDD R'!$F$4,'BBDD R'!$Q$4,E171='BBDD R'!$F$5,'BBDD R'!$Q$5,E171='BBDD R'!$F$6,'BBDD R'!$Q$6,E171='BBDD R'!$F$7,'BBDD R'!$Q$7),"")</f>
        <v/>
      </c>
      <c r="Y171" s="944" t="str">
        <f>IFERROR(IFS(E171='BBDD R'!$F$2,'BBDD R'!$R$2,E171='BBDD R'!$F$3,'BBDD R'!$R$3,E171='BBDD R'!$F$4,'BBDD R'!$R$4,E171='BBDD R'!$F$5,'BBDD R'!$R$5,E171='BBDD R'!$F$6,'BBDD R'!$R$6,E171='BBDD R'!$F$7,'BBDD R'!$R$7),"")</f>
        <v/>
      </c>
      <c r="Z171" s="944" t="str">
        <f t="array" ref="Z171">IFERROR(ifs(AND(M171="Gasolina",O171="Vehículo Liviano (Sedán, Compacto)"),1
,AND(M171="Gasolina",O171="Vehículo Liviano (SUV, Jeep, Station Wagon)"),2
,AND(M171="Gasolina",O171="Utilitario, Furgón"),3
,AND(M171="Gasolina",O171="Camioneta 4x2"),4
,AND(M171="Gasolina",O171="Camioneta 4x4"),5
,AND(M171="Gasolina",O171="Camión liviano (hasta 3.5 ton)"),6
,AND(M171="Gasolina",O171="Camión mediano"),7
,AND(M171="Gasolina",O171="Camión pesado"),8
,AND(M171="Gasolina",O171="Maquinaria"),9
,AND(M171="Gasolina",O171="Otro (especifique): "),10
,AND(M171="Diesel",O171="Vehículo Liviano (Sedán, Compacto)"),11
,AND(M171="Diesel",O171="Vehículo Liviano (SUV, Jeep, Station Wagon)"),12
,AND(M171="Diesel",O171="Utilitario, Furgón"),13
,AND(M171="Diesel",O171="Camioneta 4x2"),14
,AND(M171="Diesel",O171="Camioneta 4x4"),15
,AND(M171="Diesel",O171="Camión liviano (hasta 3.5 ton)"),16
,AND(M171="Diesel",O171="Camión mediano"),17
,AND(M171="Diesel",O171="Camión pesado"),18
,AND(M171="Diesel",O171="Maquinaria"),19
,AND(M171="Diesel",O171="Otro (especifique): "),20
,O171="Selecciona...",21),"")</f>
        <v/>
      </c>
      <c r="AA171" s="947" t="str">
        <f>IFERROR((ifs(Z171=1,Data!$D$100,Z171=2,Data!$D$101,Z171=3,Data!$D$102,Z171=4,Data!$D$103,Z171=5,Data!$D$104,Z171=6,Data!$D$105,Z171=7,Data!$D$106,Z171=8,Data!$D$107,Z171=9,Data!$D$108,Z171=10,Data!$D$109,Z171=11,Data!$D$110,Z171=12,Data!$D$111,Z171=13,Data!$D$112,Z171=14,Data!$D$113,Z171=15,Data!$D$114,Z171=16,Data!$D$115,Z171=17,Data!$D$116,Z171=18,Data!$D$117,Z171=19,Data!$D$118,Z171=20,Data!$D$119,Z171=21,Data!$D$120,Z171=0,Data!$D$121))*K171,"")</f>
        <v/>
      </c>
      <c r="AB171" s="947" t="str">
        <f>IFERROR((ifs(Z171=1,Data!$E$100,Z171=2,Data!$E$101,Z171=3,Data!$E$102,Z171=4,Data!$E$103,Z171=5,Data!$E$104,Z171=6,Data!$E$105,Z171=7,Data!$E$106,Z171=8,Data!$E$107,Z171=9,Data!$E$108,Z171=10,Data!$E$109,Z171=11,Data!$E$110,Z171=12,Data!$E$111,Z171=13,Data!$E$112,Z171=14,Data!$E$113,Z171=15,Data!$E$114,Z171=16,Data!$E$115,Z171=17,Data!$E$116,Z171=18,Data!$E$117,Z171=19,Data!$E$118,Z171=20,Data!$E$119,Z171=21,Data!$E$120,Z171=0,Data!$E$121))*K171/1000,"")</f>
        <v/>
      </c>
      <c r="AC171" s="948" t="str">
        <f>IFERROR((ifs(
Z171=1,Data!$G$100,
Z171=2,Data!$G$101,
Z171=3,Data!$G$102,
Z171=4,Data!$G$103,
Z171=5,Data!$G$104,
Z171=6,Data!$G$105,
Z171=7,Data!$G$106,
Z171=8,Data!$G$107,
Z171=9,Data!$G$108,
Z171=10,Data!G$109,
Z171=11,Data!G$110,
Z171=12,Data!G$111,
Z171=13,Data!$G$112,
Z171=14,Data!$G$113,
Z171=15,Data!$G$114,
Z171=16,Data!$G$115,
Z171=17,Data!$G$116,
Z171=18,Data!$G$117,
Z171=19,Data!$G$118,
Z171=20,Data!$G$119,
Z171=21,Data!$G$120,
Z171=0,Data!$G$121))
*K171/1000,"")</f>
        <v/>
      </c>
      <c r="AD171" s="949" t="str">
        <f>IFERROR((ifs(
Z171=1,Data!$H$100,
Z171=2,Data!$H$101,
Z171=3,Data!$H$102,
Z171=4,Data!$H$103,
Z171=5,Data!$H$104,
Z171=6,Data!$H$105,
Z171=7,Data!$H$106,
Z171=8,Data!$H$107,
Z171=9,Data!$H$108,
Z171=10,Data!H$109,
Z171=11,Data!H$110,
Z171=12,Data!H$111,
Z171=13,Data!$H$112,
Z171=14,Data!$H$113,
Z171=15,Data!$H$114,
Z171=16,Data!$H$115,
Z171=17,Data!$H$116,
Z171=18,Data!$H$117,
Z171=19,Data!$H$118,
Z171=20,Data!$H$119,
Z171=21,Data!$H$120,
Z171=0,Data!$H$121))*K171/1000,"")</f>
        <v/>
      </c>
      <c r="AE171" s="948" t="str">
        <f>IFERROR((ifs(
Z171=1,Data!$I$100,
Z171=2,Data!$I$101,
Z171=3,Data!$I$102,
Z171=4,Data!$I$103,
Z171=5,Data!$I$104,
Z171=6,Data!$I$105,
Z171=7,Data!$I$106,
Z171=8,Data!$I$107,
Z171=9,Data!$I$108,
Z171=10,Data!I$109,
Z171=11,Data!I$110,
Z171=12,Data!I$111,
Z171=13,Data!$I$112,
Z171=14,Data!$I$113,
Z171=15,Data!$I$114,
Z171=16,Data!$I$115,
Z171=17,Data!$I$116,
Z171=18,Data!$I$117,
Z171=19,Data!$I$118,
Z171=20,Data!$I$119,
Z171=21,Data!$I$120,
Z171=0,Data!$I$121)*K171/1000),"")</f>
        <v/>
      </c>
      <c r="AF171" s="947" t="str">
        <f>IFERROR((ifs(
Z171=1,Data!$J$100,
Z171=2,Data!$J$101,
Z171=3,Data!$J$102,
Z171=4,Data!$J$103,
Z171=5,Data!$J$104,
Z171=6,Data!$J$105,
Z171=7,Data!$J$106,
Z171=8,Data!$J$107,
Z171=9,Data!$J$108,
Z171=10,Data!J$109,
Z171=11,Data!J$110,
Z171=12,Data!J$111,
Z171=13,Data!J$112,
Z171=14,Data!$J$113,
Z171=15,Data!$J$114,
Z171=16,Data!$J$115,
Z171=17,Data!$J$116,
Z171=18,Data!$J$117,
Z171=19,Data!$J$118,
Z171=20,Data!$J$119,
Z171=21,Data!$J$120,
Z171=0,Data!$J$121)*K171),"")</f>
        <v/>
      </c>
      <c r="AG171" s="947" t="str">
        <f>IFERROR((ifs(
Z171=1,Data!$K$100,
Z171=2,Data!$K$101,
Z171=3,Data!$K$102,
Z171=4,Data!$K$103,
Z171=5,Data!$K$104,
Z171=6,Data!$K$105,
Z171=7,Data!$K$106,
Z171=8,Data!$K$107,
Z171=9,Data!$K$108,
Z171=10,Data!K$109,
Z171=11,Data!K$110,
Z171=12,Data!K$111,
Z171=13,Data!$K$112,
Z171=14,Data!$K$113,
Z171=15,Data!$K$114,
Z171=16,Data!$K$115,
Z171=17,Data!$K$116,
Z171=18,Data!$K$117,
Z171=19,Data!$K$118,
Z171=20,Data!$K$119,
Z171=21,Data!$K$120,
Z171=0,Data!$K$121)*K171),"")</f>
        <v/>
      </c>
      <c r="AH171" s="947" t="str">
        <f>IFERROR((ifs(
Z171=1,Data!$L$100,
Z171=2,Data!$L$101,
Z171=3,Data!$L$102,
Z171=4,Data!$L$103,
Z171=5,Data!$L$104,
Z171=6,Data!$L$105,
Z171=7,Data!$L$106,
Z171=8,Data!$L$107,
Z171=9,Data!$L$108,
Z171=10,Data!L$109,
Z171=11,Data!L$110,
Z171=12,Data!L$111,
Z171=13,Data!$L$112,
Z171=14,Data!$L$113,
Z171=15,Data!$L$114,
Z171=16,Data!$L$115,
Z171=17,Data!$L$116,
Z171=18,Data!$L$117,
Z171=19,Data!$L$118,
Z171=20,Data!$L$119,
Z171=21,Data!$L$120,
Z171=0,Data!$L$121)*K171),"")</f>
        <v/>
      </c>
      <c r="AI171" s="950" t="str">
        <f>'Registro Veh'!J183</f>
        <v/>
      </c>
      <c r="AJ171" s="950" t="str">
        <f>'Registro Veh'!M183</f>
        <v/>
      </c>
      <c r="AK171" s="951"/>
      <c r="AL171" s="951"/>
      <c r="AM171" s="951"/>
      <c r="AN171" s="951"/>
    </row>
    <row r="172">
      <c r="A172" s="941" t="str">
        <f>'Registro Veh'!B183</f>
        <v/>
      </c>
      <c r="B172" s="941" t="str">
        <f>Equipo!$F$2</f>
        <v>4.0</v>
      </c>
      <c r="C172" s="941" t="str">
        <f>Equipo!$E$14</f>
        <v/>
      </c>
      <c r="D172" s="941" t="str">
        <f>Equipo!$E$10</f>
        <v/>
      </c>
      <c r="E172" s="941" t="str">
        <f>'Registro Veh'!C183</f>
        <v/>
      </c>
      <c r="F172" s="941" t="str">
        <f>'Registro Veh'!D183</f>
        <v/>
      </c>
      <c r="G172" s="941" t="str">
        <f>'Registro Veh'!E183</f>
        <v/>
      </c>
      <c r="H172" s="941" t="str">
        <f>'Registro Veh'!F183</f>
        <v/>
      </c>
      <c r="I172" s="942" t="str">
        <f>'Registro Veh'!G183</f>
        <v/>
      </c>
      <c r="J172" s="942" t="str">
        <f>'Registro Veh'!I183</f>
        <v/>
      </c>
      <c r="K172" s="942" t="str">
        <f>'Registro Veh'!K183</f>
        <v/>
      </c>
      <c r="L172" s="942" t="str">
        <f>'Registro Veh'!L183</f>
        <v/>
      </c>
      <c r="M172" s="942" t="str">
        <f>'Registro Veh'!N183</f>
        <v/>
      </c>
      <c r="N172" s="943" t="str">
        <f>IFERROR(IFS(E172='BBDD R'!$F$2,'BBDD R'!$G$2,E172='BBDD R'!$F$3,'BBDD R'!$G$3,E172='BBDD R'!$F$4,'BBDD R'!$G$4,E172='BBDD R'!$F$5,'BBDD R'!$G$5,E172='BBDD R'!$F$6,'BBDD R'!$G$6,E172='BBDD R'!$F$7,'BBDD R'!$G$7),"")</f>
        <v/>
      </c>
      <c r="O172" s="943" t="str">
        <f>IFERROR(IFS(E172='BBDD R'!$F$2,'BBDD R'!$H$2,E172='BBDD R'!$F$3,'BBDD R'!$H$3,E172='BBDD R'!$F$4,'BBDD R'!$H$4,E172='BBDD R'!$F$5,'BBDD R'!$H$5,E172='BBDD R'!$F$6,'BBDD R'!$H$6,E172='BBDD R'!$F$7,'BBDD R'!$H$7),"")</f>
        <v/>
      </c>
      <c r="P172" s="944" t="str">
        <f>IFERROR(IFS(E172='BBDD R'!$F$2,'BBDD R'!$I$2,E172='BBDD R'!$F$3,'BBDD R'!$I$3,E172='BBDD R'!$F$4,'BBDD R'!$I$4,E172='BBDD R'!$F$5,'BBDD R'!$I$5,E172='BBDD R'!$F$6,'BBDD R'!$I$6,E172='BBDD R'!$F$7,'BBDD R'!$I$7),"")</f>
        <v/>
      </c>
      <c r="Q172" s="945" t="str">
        <f>IFERROR(IFS(E172='BBDD R'!$F$2,'BBDD R'!$J$2,E172='BBDD R'!$F$3,'BBDD R'!$J$3,E172='BBDD R'!$F$4,'BBDD R'!$J$4,E172='BBDD R'!$F$5,'BBDD R'!$J$5,E172='BBDD R'!$F$6,'BBDD R'!$J$6,E172='BBDD R'!$F$7,'BBDD R'!$J$7))</f>
        <v/>
      </c>
      <c r="R172" s="945" t="str">
        <f>IFERROR(IFS(E172='BBDD R'!$F$2,'BBDD R'!$K$2,E172='BBDD R'!$F$3,'BBDD R'!$K$3,E172='BBDD R'!$F$4,'BBDD R'!$K$4,E172='BBDD R'!$F$5,'BBDD R'!$K$5,E172='BBDD R'!$F$6,'BBDD R'!$K$6,E172='BBDD R'!$F$7,'BBDD R'!$K$7),"")</f>
        <v/>
      </c>
      <c r="S172" s="944" t="str">
        <f>IFERROR(IFS(E172='BBDD R'!$F$2,'BBDD R'!$L$2,E172='BBDD R'!$F$3,'BBDD R'!$L$3,E172='BBDD R'!$F$4,'BBDD R'!$L$4,E172='BBDD R'!$F$5,'BBDD R'!$L$5,E172='BBDD R'!$F$6,'BBDD R'!$L$6,E172='BBDD R'!$F$7,'BBDD R'!$L$7),"")</f>
        <v/>
      </c>
      <c r="T172" s="944" t="str">
        <f>IFERROR(IFS(E172='BBDD R'!$F$2,'BBDD R'!$M$2,E172='BBDD R'!$F$3,'BBDD R'!$M$3,E172='BBDD R'!$F$4,'BBDD R'!$M$4,E172='BBDD R'!$F$5,'BBDD R'!$M$5,E172='BBDD R'!$F$6,'BBDD R'!$M$6,E172='BBDD R'!$F$7,'BBDD R'!$M$7),"")</f>
        <v/>
      </c>
      <c r="U172" s="944" t="str">
        <f>IFERROR(IFS(E172='BBDD R'!$F$2,'BBDD R'!$N$2,E172='BBDD R'!$F$3,'BBDD R'!$N$3,E172='BBDD R'!$F$4,'BBDD R'!$N$4,E172='BBDD R'!$F$5,'BBDD R'!$N$5,E172='BBDD R'!$F$6,'BBDD R'!$N$6,E172='BBDD R'!$F$7,'BBDD R'!$N$7),"")</f>
        <v/>
      </c>
      <c r="V172" s="944" t="str">
        <f>IFERROR(IFS(E172='BBDD R'!$F$2,'BBDD R'!$O$2,E172='BBDD R'!$F$3,'BBDD R'!$O$3,E172='BBDD R'!$F$4,'BBDD R'!$O$4,E172='BBDD R'!$F$5,'BBDD R'!$O$5,E172='BBDD R'!$F$6,'BBDD R'!$O$6,E172='BBDD R'!$F$7,'BBDD R'!$O$7),"")</f>
        <v/>
      </c>
      <c r="W172" s="946" t="str">
        <f>IFERROR(IFS(E172='BBDD R'!$F$2,'BBDD R'!$P$2,E172='BBDD R'!$F$3,'BBDD R'!$P$3,E172='BBDD R'!$F$4,'BBDD R'!$P$4,E172='BBDD R'!$F$5,'BBDD R'!$P$5,E172='BBDD R'!$F$6,'BBDD R'!$P$6,E172='BBDD R'!$F$7,'BBDD R'!$P$7),"")</f>
        <v/>
      </c>
      <c r="X172" s="944" t="str">
        <f>IFERROR(IFS(E172='BBDD R'!$F$2,'BBDD R'!$Q$2,E172='BBDD R'!$F$3,'BBDD R'!$Q$3,E172='BBDD R'!$F$4,'BBDD R'!$Q$4,E172='BBDD R'!$F$5,'BBDD R'!$Q$5,E172='BBDD R'!$F$6,'BBDD R'!$Q$6,E172='BBDD R'!$F$7,'BBDD R'!$Q$7),"")</f>
        <v/>
      </c>
      <c r="Y172" s="944" t="str">
        <f>IFERROR(IFS(E172='BBDD R'!$F$2,'BBDD R'!$R$2,E172='BBDD R'!$F$3,'BBDD R'!$R$3,E172='BBDD R'!$F$4,'BBDD R'!$R$4,E172='BBDD R'!$F$5,'BBDD R'!$R$5,E172='BBDD R'!$F$6,'BBDD R'!$R$6,E172='BBDD R'!$F$7,'BBDD R'!$R$7),"")</f>
        <v/>
      </c>
      <c r="Z172" s="944" t="str">
        <f t="array" ref="Z172">IFERROR(ifs(AND(M172="Gasolina",O172="Vehículo Liviano (Sedán, Compacto)"),1
,AND(M172="Gasolina",O172="Vehículo Liviano (SUV, Jeep, Station Wagon)"),2
,AND(M172="Gasolina",O172="Utilitario, Furgón"),3
,AND(M172="Gasolina",O172="Camioneta 4x2"),4
,AND(M172="Gasolina",O172="Camioneta 4x4"),5
,AND(M172="Gasolina",O172="Camión liviano (hasta 3.5 ton)"),6
,AND(M172="Gasolina",O172="Camión mediano"),7
,AND(M172="Gasolina",O172="Camión pesado"),8
,AND(M172="Gasolina",O172="Maquinaria"),9
,AND(M172="Gasolina",O172="Otro (especifique): "),10
,AND(M172="Diesel",O172="Vehículo Liviano (Sedán, Compacto)"),11
,AND(M172="Diesel",O172="Vehículo Liviano (SUV, Jeep, Station Wagon)"),12
,AND(M172="Diesel",O172="Utilitario, Furgón"),13
,AND(M172="Diesel",O172="Camioneta 4x2"),14
,AND(M172="Diesel",O172="Camioneta 4x4"),15
,AND(M172="Diesel",O172="Camión liviano (hasta 3.5 ton)"),16
,AND(M172="Diesel",O172="Camión mediano"),17
,AND(M172="Diesel",O172="Camión pesado"),18
,AND(M172="Diesel",O172="Maquinaria"),19
,AND(M172="Diesel",O172="Otro (especifique): "),20
,O172="Selecciona...",21),"")</f>
        <v/>
      </c>
      <c r="AA172" s="947" t="str">
        <f>IFERROR((ifs(Z172=1,Data!$D$100,Z172=2,Data!$D$101,Z172=3,Data!$D$102,Z172=4,Data!$D$103,Z172=5,Data!$D$104,Z172=6,Data!$D$105,Z172=7,Data!$D$106,Z172=8,Data!$D$107,Z172=9,Data!$D$108,Z172=10,Data!$D$109,Z172=11,Data!$D$110,Z172=12,Data!$D$111,Z172=13,Data!$D$112,Z172=14,Data!$D$113,Z172=15,Data!$D$114,Z172=16,Data!$D$115,Z172=17,Data!$D$116,Z172=18,Data!$D$117,Z172=19,Data!$D$118,Z172=20,Data!$D$119,Z172=21,Data!$D$120,Z172=0,Data!$D$121))*K172,"")</f>
        <v/>
      </c>
      <c r="AB172" s="947" t="str">
        <f>IFERROR((ifs(Z172=1,Data!$E$100,Z172=2,Data!$E$101,Z172=3,Data!$E$102,Z172=4,Data!$E$103,Z172=5,Data!$E$104,Z172=6,Data!$E$105,Z172=7,Data!$E$106,Z172=8,Data!$E$107,Z172=9,Data!$E$108,Z172=10,Data!$E$109,Z172=11,Data!$E$110,Z172=12,Data!$E$111,Z172=13,Data!$E$112,Z172=14,Data!$E$113,Z172=15,Data!$E$114,Z172=16,Data!$E$115,Z172=17,Data!$E$116,Z172=18,Data!$E$117,Z172=19,Data!$E$118,Z172=20,Data!$E$119,Z172=21,Data!$E$120,Z172=0,Data!$E$121))*K172/1000,"")</f>
        <v/>
      </c>
      <c r="AC172" s="948" t="str">
        <f>IFERROR((ifs(
Z172=1,Data!$G$100,
Z172=2,Data!$G$101,
Z172=3,Data!$G$102,
Z172=4,Data!$G$103,
Z172=5,Data!$G$104,
Z172=6,Data!$G$105,
Z172=7,Data!$G$106,
Z172=8,Data!$G$107,
Z172=9,Data!$G$108,
Z172=10,Data!G$109,
Z172=11,Data!G$110,
Z172=12,Data!G$111,
Z172=13,Data!$G$112,
Z172=14,Data!$G$113,
Z172=15,Data!$G$114,
Z172=16,Data!$G$115,
Z172=17,Data!$G$116,
Z172=18,Data!$G$117,
Z172=19,Data!$G$118,
Z172=20,Data!$G$119,
Z172=21,Data!$G$120,
Z172=0,Data!$G$121))
*K172/1000,"")</f>
        <v/>
      </c>
      <c r="AD172" s="949" t="str">
        <f>IFERROR((ifs(
Z172=1,Data!$H$100,
Z172=2,Data!$H$101,
Z172=3,Data!$H$102,
Z172=4,Data!$H$103,
Z172=5,Data!$H$104,
Z172=6,Data!$H$105,
Z172=7,Data!$H$106,
Z172=8,Data!$H$107,
Z172=9,Data!$H$108,
Z172=10,Data!H$109,
Z172=11,Data!H$110,
Z172=12,Data!H$111,
Z172=13,Data!$H$112,
Z172=14,Data!$H$113,
Z172=15,Data!$H$114,
Z172=16,Data!$H$115,
Z172=17,Data!$H$116,
Z172=18,Data!$H$117,
Z172=19,Data!$H$118,
Z172=20,Data!$H$119,
Z172=21,Data!$H$120,
Z172=0,Data!$H$121))*K172/1000,"")</f>
        <v/>
      </c>
      <c r="AE172" s="948" t="str">
        <f>IFERROR((ifs(
Z172=1,Data!$I$100,
Z172=2,Data!$I$101,
Z172=3,Data!$I$102,
Z172=4,Data!$I$103,
Z172=5,Data!$I$104,
Z172=6,Data!$I$105,
Z172=7,Data!$I$106,
Z172=8,Data!$I$107,
Z172=9,Data!$I$108,
Z172=10,Data!I$109,
Z172=11,Data!I$110,
Z172=12,Data!I$111,
Z172=13,Data!$I$112,
Z172=14,Data!$I$113,
Z172=15,Data!$I$114,
Z172=16,Data!$I$115,
Z172=17,Data!$I$116,
Z172=18,Data!$I$117,
Z172=19,Data!$I$118,
Z172=20,Data!$I$119,
Z172=21,Data!$I$120,
Z172=0,Data!$I$121)*K172/1000),"")</f>
        <v/>
      </c>
      <c r="AF172" s="947" t="str">
        <f>IFERROR((ifs(
Z172=1,Data!$J$100,
Z172=2,Data!$J$101,
Z172=3,Data!$J$102,
Z172=4,Data!$J$103,
Z172=5,Data!$J$104,
Z172=6,Data!$J$105,
Z172=7,Data!$J$106,
Z172=8,Data!$J$107,
Z172=9,Data!$J$108,
Z172=10,Data!J$109,
Z172=11,Data!J$110,
Z172=12,Data!J$111,
Z172=13,Data!J$112,
Z172=14,Data!$J$113,
Z172=15,Data!$J$114,
Z172=16,Data!$J$115,
Z172=17,Data!$J$116,
Z172=18,Data!$J$117,
Z172=19,Data!$J$118,
Z172=20,Data!$J$119,
Z172=21,Data!$J$120,
Z172=0,Data!$J$121)*K172),"")</f>
        <v/>
      </c>
      <c r="AG172" s="947" t="str">
        <f>IFERROR((ifs(
Z172=1,Data!$K$100,
Z172=2,Data!$K$101,
Z172=3,Data!$K$102,
Z172=4,Data!$K$103,
Z172=5,Data!$K$104,
Z172=6,Data!$K$105,
Z172=7,Data!$K$106,
Z172=8,Data!$K$107,
Z172=9,Data!$K$108,
Z172=10,Data!K$109,
Z172=11,Data!K$110,
Z172=12,Data!K$111,
Z172=13,Data!$K$112,
Z172=14,Data!$K$113,
Z172=15,Data!$K$114,
Z172=16,Data!$K$115,
Z172=17,Data!$K$116,
Z172=18,Data!$K$117,
Z172=19,Data!$K$118,
Z172=20,Data!$K$119,
Z172=21,Data!$K$120,
Z172=0,Data!$K$121)*K172),"")</f>
        <v/>
      </c>
      <c r="AH172" s="947" t="str">
        <f>IFERROR((ifs(
Z172=1,Data!$L$100,
Z172=2,Data!$L$101,
Z172=3,Data!$L$102,
Z172=4,Data!$L$103,
Z172=5,Data!$L$104,
Z172=6,Data!$L$105,
Z172=7,Data!$L$106,
Z172=8,Data!$L$107,
Z172=9,Data!$L$108,
Z172=10,Data!L$109,
Z172=11,Data!L$110,
Z172=12,Data!L$111,
Z172=13,Data!$L$112,
Z172=14,Data!$L$113,
Z172=15,Data!$L$114,
Z172=16,Data!$L$115,
Z172=17,Data!$L$116,
Z172=18,Data!$L$117,
Z172=19,Data!$L$118,
Z172=20,Data!$L$119,
Z172=21,Data!$L$120,
Z172=0,Data!$L$121)*K172),"")</f>
        <v/>
      </c>
      <c r="AI172" s="950" t="str">
        <f>'Registro Veh'!J184</f>
        <v/>
      </c>
      <c r="AJ172" s="950" t="str">
        <f>'Registro Veh'!M184</f>
        <v/>
      </c>
      <c r="AK172" s="951"/>
      <c r="AL172" s="951"/>
      <c r="AM172" s="951"/>
      <c r="AN172" s="951"/>
    </row>
    <row r="173">
      <c r="A173" s="941" t="str">
        <f>'Registro Veh'!B184</f>
        <v/>
      </c>
      <c r="B173" s="941" t="str">
        <f>Equipo!$F$2</f>
        <v>4.0</v>
      </c>
      <c r="C173" s="941" t="str">
        <f>Equipo!$E$14</f>
        <v/>
      </c>
      <c r="D173" s="941" t="str">
        <f>Equipo!$E$10</f>
        <v/>
      </c>
      <c r="E173" s="941" t="str">
        <f>'Registro Veh'!C184</f>
        <v/>
      </c>
      <c r="F173" s="941" t="str">
        <f>'Registro Veh'!D184</f>
        <v/>
      </c>
      <c r="G173" s="941" t="str">
        <f>'Registro Veh'!E184</f>
        <v/>
      </c>
      <c r="H173" s="941" t="str">
        <f>'Registro Veh'!F184</f>
        <v/>
      </c>
      <c r="I173" s="942" t="str">
        <f>'Registro Veh'!G184</f>
        <v/>
      </c>
      <c r="J173" s="942" t="str">
        <f>'Registro Veh'!I184</f>
        <v/>
      </c>
      <c r="K173" s="942" t="str">
        <f>'Registro Veh'!K184</f>
        <v/>
      </c>
      <c r="L173" s="942" t="str">
        <f>'Registro Veh'!L184</f>
        <v/>
      </c>
      <c r="M173" s="942" t="str">
        <f>'Registro Veh'!N184</f>
        <v/>
      </c>
      <c r="N173" s="943" t="str">
        <f>IFERROR(IFS(E173='BBDD R'!$F$2,'BBDD R'!$G$2,E173='BBDD R'!$F$3,'BBDD R'!$G$3,E173='BBDD R'!$F$4,'BBDD R'!$G$4,E173='BBDD R'!$F$5,'BBDD R'!$G$5,E173='BBDD R'!$F$6,'BBDD R'!$G$6,E173='BBDD R'!$F$7,'BBDD R'!$G$7),"")</f>
        <v/>
      </c>
      <c r="O173" s="943" t="str">
        <f>IFERROR(IFS(E173='BBDD R'!$F$2,'BBDD R'!$H$2,E173='BBDD R'!$F$3,'BBDD R'!$H$3,E173='BBDD R'!$F$4,'BBDD R'!$H$4,E173='BBDD R'!$F$5,'BBDD R'!$H$5,E173='BBDD R'!$F$6,'BBDD R'!$H$6,E173='BBDD R'!$F$7,'BBDD R'!$H$7),"")</f>
        <v/>
      </c>
      <c r="P173" s="944" t="str">
        <f>IFERROR(IFS(E173='BBDD R'!$F$2,'BBDD R'!$I$2,E173='BBDD R'!$F$3,'BBDD R'!$I$3,E173='BBDD R'!$F$4,'BBDD R'!$I$4,E173='BBDD R'!$F$5,'BBDD R'!$I$5,E173='BBDD R'!$F$6,'BBDD R'!$I$6,E173='BBDD R'!$F$7,'BBDD R'!$I$7),"")</f>
        <v/>
      </c>
      <c r="Q173" s="945" t="str">
        <f>IFERROR(IFS(E173='BBDD R'!$F$2,'BBDD R'!$J$2,E173='BBDD R'!$F$3,'BBDD R'!$J$3,E173='BBDD R'!$F$4,'BBDD R'!$J$4,E173='BBDD R'!$F$5,'BBDD R'!$J$5,E173='BBDD R'!$F$6,'BBDD R'!$J$6,E173='BBDD R'!$F$7,'BBDD R'!$J$7))</f>
        <v/>
      </c>
      <c r="R173" s="945" t="str">
        <f>IFERROR(IFS(E173='BBDD R'!$F$2,'BBDD R'!$K$2,E173='BBDD R'!$F$3,'BBDD R'!$K$3,E173='BBDD R'!$F$4,'BBDD R'!$K$4,E173='BBDD R'!$F$5,'BBDD R'!$K$5,E173='BBDD R'!$F$6,'BBDD R'!$K$6,E173='BBDD R'!$F$7,'BBDD R'!$K$7),"")</f>
        <v/>
      </c>
      <c r="S173" s="944" t="str">
        <f>IFERROR(IFS(E173='BBDD R'!$F$2,'BBDD R'!$L$2,E173='BBDD R'!$F$3,'BBDD R'!$L$3,E173='BBDD R'!$F$4,'BBDD R'!$L$4,E173='BBDD R'!$F$5,'BBDD R'!$L$5,E173='BBDD R'!$F$6,'BBDD R'!$L$6,E173='BBDD R'!$F$7,'BBDD R'!$L$7),"")</f>
        <v/>
      </c>
      <c r="T173" s="944" t="str">
        <f>IFERROR(IFS(E173='BBDD R'!$F$2,'BBDD R'!$M$2,E173='BBDD R'!$F$3,'BBDD R'!$M$3,E173='BBDD R'!$F$4,'BBDD R'!$M$4,E173='BBDD R'!$F$5,'BBDD R'!$M$5,E173='BBDD R'!$F$6,'BBDD R'!$M$6,E173='BBDD R'!$F$7,'BBDD R'!$M$7),"")</f>
        <v/>
      </c>
      <c r="U173" s="944" t="str">
        <f>IFERROR(IFS(E173='BBDD R'!$F$2,'BBDD R'!$N$2,E173='BBDD R'!$F$3,'BBDD R'!$N$3,E173='BBDD R'!$F$4,'BBDD R'!$N$4,E173='BBDD R'!$F$5,'BBDD R'!$N$5,E173='BBDD R'!$F$6,'BBDD R'!$N$6,E173='BBDD R'!$F$7,'BBDD R'!$N$7),"")</f>
        <v/>
      </c>
      <c r="V173" s="944" t="str">
        <f>IFERROR(IFS(E173='BBDD R'!$F$2,'BBDD R'!$O$2,E173='BBDD R'!$F$3,'BBDD R'!$O$3,E173='BBDD R'!$F$4,'BBDD R'!$O$4,E173='BBDD R'!$F$5,'BBDD R'!$O$5,E173='BBDD R'!$F$6,'BBDD R'!$O$6,E173='BBDD R'!$F$7,'BBDD R'!$O$7),"")</f>
        <v/>
      </c>
      <c r="W173" s="946" t="str">
        <f>IFERROR(IFS(E173='BBDD R'!$F$2,'BBDD R'!$P$2,E173='BBDD R'!$F$3,'BBDD R'!$P$3,E173='BBDD R'!$F$4,'BBDD R'!$P$4,E173='BBDD R'!$F$5,'BBDD R'!$P$5,E173='BBDD R'!$F$6,'BBDD R'!$P$6,E173='BBDD R'!$F$7,'BBDD R'!$P$7),"")</f>
        <v/>
      </c>
      <c r="X173" s="944" t="str">
        <f>IFERROR(IFS(E173='BBDD R'!$F$2,'BBDD R'!$Q$2,E173='BBDD R'!$F$3,'BBDD R'!$Q$3,E173='BBDD R'!$F$4,'BBDD R'!$Q$4,E173='BBDD R'!$F$5,'BBDD R'!$Q$5,E173='BBDD R'!$F$6,'BBDD R'!$Q$6,E173='BBDD R'!$F$7,'BBDD R'!$Q$7),"")</f>
        <v/>
      </c>
      <c r="Y173" s="944" t="str">
        <f>IFERROR(IFS(E173='BBDD R'!$F$2,'BBDD R'!$R$2,E173='BBDD R'!$F$3,'BBDD R'!$R$3,E173='BBDD R'!$F$4,'BBDD R'!$R$4,E173='BBDD R'!$F$5,'BBDD R'!$R$5,E173='BBDD R'!$F$6,'BBDD R'!$R$6,E173='BBDD R'!$F$7,'BBDD R'!$R$7),"")</f>
        <v/>
      </c>
      <c r="Z173" s="944" t="str">
        <f t="array" ref="Z173">IFERROR(ifs(AND(M173="Gasolina",O173="Vehículo Liviano (Sedán, Compacto)"),1
,AND(M173="Gasolina",O173="Vehículo Liviano (SUV, Jeep, Station Wagon)"),2
,AND(M173="Gasolina",O173="Utilitario, Furgón"),3
,AND(M173="Gasolina",O173="Camioneta 4x2"),4
,AND(M173="Gasolina",O173="Camioneta 4x4"),5
,AND(M173="Gasolina",O173="Camión liviano (hasta 3.5 ton)"),6
,AND(M173="Gasolina",O173="Camión mediano"),7
,AND(M173="Gasolina",O173="Camión pesado"),8
,AND(M173="Gasolina",O173="Maquinaria"),9
,AND(M173="Gasolina",O173="Otro (especifique): "),10
,AND(M173="Diesel",O173="Vehículo Liviano (Sedán, Compacto)"),11
,AND(M173="Diesel",O173="Vehículo Liviano (SUV, Jeep, Station Wagon)"),12
,AND(M173="Diesel",O173="Utilitario, Furgón"),13
,AND(M173="Diesel",O173="Camioneta 4x2"),14
,AND(M173="Diesel",O173="Camioneta 4x4"),15
,AND(M173="Diesel",O173="Camión liviano (hasta 3.5 ton)"),16
,AND(M173="Diesel",O173="Camión mediano"),17
,AND(M173="Diesel",O173="Camión pesado"),18
,AND(M173="Diesel",O173="Maquinaria"),19
,AND(M173="Diesel",O173="Otro (especifique): "),20
,O173="Selecciona...",21),"")</f>
        <v/>
      </c>
      <c r="AA173" s="947" t="str">
        <f>IFERROR((ifs(Z173=1,Data!$D$100,Z173=2,Data!$D$101,Z173=3,Data!$D$102,Z173=4,Data!$D$103,Z173=5,Data!$D$104,Z173=6,Data!$D$105,Z173=7,Data!$D$106,Z173=8,Data!$D$107,Z173=9,Data!$D$108,Z173=10,Data!$D$109,Z173=11,Data!$D$110,Z173=12,Data!$D$111,Z173=13,Data!$D$112,Z173=14,Data!$D$113,Z173=15,Data!$D$114,Z173=16,Data!$D$115,Z173=17,Data!$D$116,Z173=18,Data!$D$117,Z173=19,Data!$D$118,Z173=20,Data!$D$119,Z173=21,Data!$D$120,Z173=0,Data!$D$121))*K173,"")</f>
        <v/>
      </c>
      <c r="AB173" s="947" t="str">
        <f>IFERROR((ifs(Z173=1,Data!$E$100,Z173=2,Data!$E$101,Z173=3,Data!$E$102,Z173=4,Data!$E$103,Z173=5,Data!$E$104,Z173=6,Data!$E$105,Z173=7,Data!$E$106,Z173=8,Data!$E$107,Z173=9,Data!$E$108,Z173=10,Data!$E$109,Z173=11,Data!$E$110,Z173=12,Data!$E$111,Z173=13,Data!$E$112,Z173=14,Data!$E$113,Z173=15,Data!$E$114,Z173=16,Data!$E$115,Z173=17,Data!$E$116,Z173=18,Data!$E$117,Z173=19,Data!$E$118,Z173=20,Data!$E$119,Z173=21,Data!$E$120,Z173=0,Data!$E$121))*K173/1000,"")</f>
        <v/>
      </c>
      <c r="AC173" s="948" t="str">
        <f>IFERROR((ifs(
Z173=1,Data!$G$100,
Z173=2,Data!$G$101,
Z173=3,Data!$G$102,
Z173=4,Data!$G$103,
Z173=5,Data!$G$104,
Z173=6,Data!$G$105,
Z173=7,Data!$G$106,
Z173=8,Data!$G$107,
Z173=9,Data!$G$108,
Z173=10,Data!G$109,
Z173=11,Data!G$110,
Z173=12,Data!G$111,
Z173=13,Data!$G$112,
Z173=14,Data!$G$113,
Z173=15,Data!$G$114,
Z173=16,Data!$G$115,
Z173=17,Data!$G$116,
Z173=18,Data!$G$117,
Z173=19,Data!$G$118,
Z173=20,Data!$G$119,
Z173=21,Data!$G$120,
Z173=0,Data!$G$121))
*K173/1000,"")</f>
        <v/>
      </c>
      <c r="AD173" s="949" t="str">
        <f>IFERROR((ifs(
Z173=1,Data!$H$100,
Z173=2,Data!$H$101,
Z173=3,Data!$H$102,
Z173=4,Data!$H$103,
Z173=5,Data!$H$104,
Z173=6,Data!$H$105,
Z173=7,Data!$H$106,
Z173=8,Data!$H$107,
Z173=9,Data!$H$108,
Z173=10,Data!H$109,
Z173=11,Data!H$110,
Z173=12,Data!H$111,
Z173=13,Data!$H$112,
Z173=14,Data!$H$113,
Z173=15,Data!$H$114,
Z173=16,Data!$H$115,
Z173=17,Data!$H$116,
Z173=18,Data!$H$117,
Z173=19,Data!$H$118,
Z173=20,Data!$H$119,
Z173=21,Data!$H$120,
Z173=0,Data!$H$121))*K173/1000,"")</f>
        <v/>
      </c>
      <c r="AE173" s="948" t="str">
        <f>IFERROR((ifs(
Z173=1,Data!$I$100,
Z173=2,Data!$I$101,
Z173=3,Data!$I$102,
Z173=4,Data!$I$103,
Z173=5,Data!$I$104,
Z173=6,Data!$I$105,
Z173=7,Data!$I$106,
Z173=8,Data!$I$107,
Z173=9,Data!$I$108,
Z173=10,Data!I$109,
Z173=11,Data!I$110,
Z173=12,Data!I$111,
Z173=13,Data!$I$112,
Z173=14,Data!$I$113,
Z173=15,Data!$I$114,
Z173=16,Data!$I$115,
Z173=17,Data!$I$116,
Z173=18,Data!$I$117,
Z173=19,Data!$I$118,
Z173=20,Data!$I$119,
Z173=21,Data!$I$120,
Z173=0,Data!$I$121)*K173/1000),"")</f>
        <v/>
      </c>
      <c r="AF173" s="947" t="str">
        <f>IFERROR((ifs(
Z173=1,Data!$J$100,
Z173=2,Data!$J$101,
Z173=3,Data!$J$102,
Z173=4,Data!$J$103,
Z173=5,Data!$J$104,
Z173=6,Data!$J$105,
Z173=7,Data!$J$106,
Z173=8,Data!$J$107,
Z173=9,Data!$J$108,
Z173=10,Data!J$109,
Z173=11,Data!J$110,
Z173=12,Data!J$111,
Z173=13,Data!J$112,
Z173=14,Data!$J$113,
Z173=15,Data!$J$114,
Z173=16,Data!$J$115,
Z173=17,Data!$J$116,
Z173=18,Data!$J$117,
Z173=19,Data!$J$118,
Z173=20,Data!$J$119,
Z173=21,Data!$J$120,
Z173=0,Data!$J$121)*K173),"")</f>
        <v/>
      </c>
      <c r="AG173" s="947" t="str">
        <f>IFERROR((ifs(
Z173=1,Data!$K$100,
Z173=2,Data!$K$101,
Z173=3,Data!$K$102,
Z173=4,Data!$K$103,
Z173=5,Data!$K$104,
Z173=6,Data!$K$105,
Z173=7,Data!$K$106,
Z173=8,Data!$K$107,
Z173=9,Data!$K$108,
Z173=10,Data!K$109,
Z173=11,Data!K$110,
Z173=12,Data!K$111,
Z173=13,Data!$K$112,
Z173=14,Data!$K$113,
Z173=15,Data!$K$114,
Z173=16,Data!$K$115,
Z173=17,Data!$K$116,
Z173=18,Data!$K$117,
Z173=19,Data!$K$118,
Z173=20,Data!$K$119,
Z173=21,Data!$K$120,
Z173=0,Data!$K$121)*K173),"")</f>
        <v/>
      </c>
      <c r="AH173" s="947" t="str">
        <f>IFERROR((ifs(
Z173=1,Data!$L$100,
Z173=2,Data!$L$101,
Z173=3,Data!$L$102,
Z173=4,Data!$L$103,
Z173=5,Data!$L$104,
Z173=6,Data!$L$105,
Z173=7,Data!$L$106,
Z173=8,Data!$L$107,
Z173=9,Data!$L$108,
Z173=10,Data!L$109,
Z173=11,Data!L$110,
Z173=12,Data!L$111,
Z173=13,Data!$L$112,
Z173=14,Data!$L$113,
Z173=15,Data!$L$114,
Z173=16,Data!$L$115,
Z173=17,Data!$L$116,
Z173=18,Data!$L$117,
Z173=19,Data!$L$118,
Z173=20,Data!$L$119,
Z173=21,Data!$L$120,
Z173=0,Data!$L$121)*K173),"")</f>
        <v/>
      </c>
      <c r="AI173" s="950" t="str">
        <f>'Registro Veh'!J185</f>
        <v/>
      </c>
      <c r="AJ173" s="950" t="str">
        <f>'Registro Veh'!M185</f>
        <v/>
      </c>
      <c r="AK173" s="951"/>
      <c r="AL173" s="951"/>
      <c r="AM173" s="951"/>
      <c r="AN173" s="951"/>
    </row>
    <row r="174">
      <c r="A174" s="941" t="str">
        <f>'Registro Veh'!B185</f>
        <v/>
      </c>
      <c r="B174" s="941" t="str">
        <f>Equipo!$F$2</f>
        <v>4.0</v>
      </c>
      <c r="C174" s="941" t="str">
        <f>Equipo!$E$14</f>
        <v/>
      </c>
      <c r="D174" s="941" t="str">
        <f>Equipo!$E$10</f>
        <v/>
      </c>
      <c r="E174" s="941" t="str">
        <f>'Registro Veh'!C185</f>
        <v/>
      </c>
      <c r="F174" s="941" t="str">
        <f>'Registro Veh'!D185</f>
        <v/>
      </c>
      <c r="G174" s="941" t="str">
        <f>'Registro Veh'!E185</f>
        <v/>
      </c>
      <c r="H174" s="941" t="str">
        <f>'Registro Veh'!F185</f>
        <v/>
      </c>
      <c r="I174" s="942" t="str">
        <f>'Registro Veh'!G185</f>
        <v/>
      </c>
      <c r="J174" s="942" t="str">
        <f>'Registro Veh'!I185</f>
        <v/>
      </c>
      <c r="K174" s="942" t="str">
        <f>'Registro Veh'!K185</f>
        <v/>
      </c>
      <c r="L174" s="942" t="str">
        <f>'Registro Veh'!L185</f>
        <v/>
      </c>
      <c r="M174" s="942" t="str">
        <f>'Registro Veh'!N185</f>
        <v/>
      </c>
      <c r="N174" s="943" t="str">
        <f>IFERROR(IFS(E174='BBDD R'!$F$2,'BBDD R'!$G$2,E174='BBDD R'!$F$3,'BBDD R'!$G$3,E174='BBDD R'!$F$4,'BBDD R'!$G$4,E174='BBDD R'!$F$5,'BBDD R'!$G$5,E174='BBDD R'!$F$6,'BBDD R'!$G$6,E174='BBDD R'!$F$7,'BBDD R'!$G$7),"")</f>
        <v/>
      </c>
      <c r="O174" s="943" t="str">
        <f>IFERROR(IFS(E174='BBDD R'!$F$2,'BBDD R'!$H$2,E174='BBDD R'!$F$3,'BBDD R'!$H$3,E174='BBDD R'!$F$4,'BBDD R'!$H$4,E174='BBDD R'!$F$5,'BBDD R'!$H$5,E174='BBDD R'!$F$6,'BBDD R'!$H$6,E174='BBDD R'!$F$7,'BBDD R'!$H$7),"")</f>
        <v/>
      </c>
      <c r="P174" s="944" t="str">
        <f>IFERROR(IFS(E174='BBDD R'!$F$2,'BBDD R'!$I$2,E174='BBDD R'!$F$3,'BBDD R'!$I$3,E174='BBDD R'!$F$4,'BBDD R'!$I$4,E174='BBDD R'!$F$5,'BBDD R'!$I$5,E174='BBDD R'!$F$6,'BBDD R'!$I$6,E174='BBDD R'!$F$7,'BBDD R'!$I$7),"")</f>
        <v/>
      </c>
      <c r="Q174" s="945" t="str">
        <f>IFERROR(IFS(E174='BBDD R'!$F$2,'BBDD R'!$J$2,E174='BBDD R'!$F$3,'BBDD R'!$J$3,E174='BBDD R'!$F$4,'BBDD R'!$J$4,E174='BBDD R'!$F$5,'BBDD R'!$J$5,E174='BBDD R'!$F$6,'BBDD R'!$J$6,E174='BBDD R'!$F$7,'BBDD R'!$J$7))</f>
        <v/>
      </c>
      <c r="R174" s="945" t="str">
        <f>IFERROR(IFS(E174='BBDD R'!$F$2,'BBDD R'!$K$2,E174='BBDD R'!$F$3,'BBDD R'!$K$3,E174='BBDD R'!$F$4,'BBDD R'!$K$4,E174='BBDD R'!$F$5,'BBDD R'!$K$5,E174='BBDD R'!$F$6,'BBDD R'!$K$6,E174='BBDD R'!$F$7,'BBDD R'!$K$7),"")</f>
        <v/>
      </c>
      <c r="S174" s="944" t="str">
        <f>IFERROR(IFS(E174='BBDD R'!$F$2,'BBDD R'!$L$2,E174='BBDD R'!$F$3,'BBDD R'!$L$3,E174='BBDD R'!$F$4,'BBDD R'!$L$4,E174='BBDD R'!$F$5,'BBDD R'!$L$5,E174='BBDD R'!$F$6,'BBDD R'!$L$6,E174='BBDD R'!$F$7,'BBDD R'!$L$7),"")</f>
        <v/>
      </c>
      <c r="T174" s="944" t="str">
        <f>IFERROR(IFS(E174='BBDD R'!$F$2,'BBDD R'!$M$2,E174='BBDD R'!$F$3,'BBDD R'!$M$3,E174='BBDD R'!$F$4,'BBDD R'!$M$4,E174='BBDD R'!$F$5,'BBDD R'!$M$5,E174='BBDD R'!$F$6,'BBDD R'!$M$6,E174='BBDD R'!$F$7,'BBDD R'!$M$7),"")</f>
        <v/>
      </c>
      <c r="U174" s="944" t="str">
        <f>IFERROR(IFS(E174='BBDD R'!$F$2,'BBDD R'!$N$2,E174='BBDD R'!$F$3,'BBDD R'!$N$3,E174='BBDD R'!$F$4,'BBDD R'!$N$4,E174='BBDD R'!$F$5,'BBDD R'!$N$5,E174='BBDD R'!$F$6,'BBDD R'!$N$6,E174='BBDD R'!$F$7,'BBDD R'!$N$7),"")</f>
        <v/>
      </c>
      <c r="V174" s="944" t="str">
        <f>IFERROR(IFS(E174='BBDD R'!$F$2,'BBDD R'!$O$2,E174='BBDD R'!$F$3,'BBDD R'!$O$3,E174='BBDD R'!$F$4,'BBDD R'!$O$4,E174='BBDD R'!$F$5,'BBDD R'!$O$5,E174='BBDD R'!$F$6,'BBDD R'!$O$6,E174='BBDD R'!$F$7,'BBDD R'!$O$7),"")</f>
        <v/>
      </c>
      <c r="W174" s="946" t="str">
        <f>IFERROR(IFS(E174='BBDD R'!$F$2,'BBDD R'!$P$2,E174='BBDD R'!$F$3,'BBDD R'!$P$3,E174='BBDD R'!$F$4,'BBDD R'!$P$4,E174='BBDD R'!$F$5,'BBDD R'!$P$5,E174='BBDD R'!$F$6,'BBDD R'!$P$6,E174='BBDD R'!$F$7,'BBDD R'!$P$7),"")</f>
        <v/>
      </c>
      <c r="X174" s="944" t="str">
        <f>IFERROR(IFS(E174='BBDD R'!$F$2,'BBDD R'!$Q$2,E174='BBDD R'!$F$3,'BBDD R'!$Q$3,E174='BBDD R'!$F$4,'BBDD R'!$Q$4,E174='BBDD R'!$F$5,'BBDD R'!$Q$5,E174='BBDD R'!$F$6,'BBDD R'!$Q$6,E174='BBDD R'!$F$7,'BBDD R'!$Q$7),"")</f>
        <v/>
      </c>
      <c r="Y174" s="944" t="str">
        <f>IFERROR(IFS(E174='BBDD R'!$F$2,'BBDD R'!$R$2,E174='BBDD R'!$F$3,'BBDD R'!$R$3,E174='BBDD R'!$F$4,'BBDD R'!$R$4,E174='BBDD R'!$F$5,'BBDD R'!$R$5,E174='BBDD R'!$F$6,'BBDD R'!$R$6,E174='BBDD R'!$F$7,'BBDD R'!$R$7),"")</f>
        <v/>
      </c>
      <c r="Z174" s="944" t="str">
        <f t="array" ref="Z174">IFERROR(ifs(AND(M174="Gasolina",O174="Vehículo Liviano (Sedán, Compacto)"),1
,AND(M174="Gasolina",O174="Vehículo Liviano (SUV, Jeep, Station Wagon)"),2
,AND(M174="Gasolina",O174="Utilitario, Furgón"),3
,AND(M174="Gasolina",O174="Camioneta 4x2"),4
,AND(M174="Gasolina",O174="Camioneta 4x4"),5
,AND(M174="Gasolina",O174="Camión liviano (hasta 3.5 ton)"),6
,AND(M174="Gasolina",O174="Camión mediano"),7
,AND(M174="Gasolina",O174="Camión pesado"),8
,AND(M174="Gasolina",O174="Maquinaria"),9
,AND(M174="Gasolina",O174="Otro (especifique): "),10
,AND(M174="Diesel",O174="Vehículo Liviano (Sedán, Compacto)"),11
,AND(M174="Diesel",O174="Vehículo Liviano (SUV, Jeep, Station Wagon)"),12
,AND(M174="Diesel",O174="Utilitario, Furgón"),13
,AND(M174="Diesel",O174="Camioneta 4x2"),14
,AND(M174="Diesel",O174="Camioneta 4x4"),15
,AND(M174="Diesel",O174="Camión liviano (hasta 3.5 ton)"),16
,AND(M174="Diesel",O174="Camión mediano"),17
,AND(M174="Diesel",O174="Camión pesado"),18
,AND(M174="Diesel",O174="Maquinaria"),19
,AND(M174="Diesel",O174="Otro (especifique): "),20
,O174="Selecciona...",21),"")</f>
        <v/>
      </c>
      <c r="AA174" s="947" t="str">
        <f>IFERROR((ifs(Z174=1,Data!$D$100,Z174=2,Data!$D$101,Z174=3,Data!$D$102,Z174=4,Data!$D$103,Z174=5,Data!$D$104,Z174=6,Data!$D$105,Z174=7,Data!$D$106,Z174=8,Data!$D$107,Z174=9,Data!$D$108,Z174=10,Data!$D$109,Z174=11,Data!$D$110,Z174=12,Data!$D$111,Z174=13,Data!$D$112,Z174=14,Data!$D$113,Z174=15,Data!$D$114,Z174=16,Data!$D$115,Z174=17,Data!$D$116,Z174=18,Data!$D$117,Z174=19,Data!$D$118,Z174=20,Data!$D$119,Z174=21,Data!$D$120,Z174=0,Data!$D$121))*K174,"")</f>
        <v/>
      </c>
      <c r="AB174" s="947" t="str">
        <f>IFERROR((ifs(Z174=1,Data!$E$100,Z174=2,Data!$E$101,Z174=3,Data!$E$102,Z174=4,Data!$E$103,Z174=5,Data!$E$104,Z174=6,Data!$E$105,Z174=7,Data!$E$106,Z174=8,Data!$E$107,Z174=9,Data!$E$108,Z174=10,Data!$E$109,Z174=11,Data!$E$110,Z174=12,Data!$E$111,Z174=13,Data!$E$112,Z174=14,Data!$E$113,Z174=15,Data!$E$114,Z174=16,Data!$E$115,Z174=17,Data!$E$116,Z174=18,Data!$E$117,Z174=19,Data!$E$118,Z174=20,Data!$E$119,Z174=21,Data!$E$120,Z174=0,Data!$E$121))*K174/1000,"")</f>
        <v/>
      </c>
      <c r="AC174" s="948" t="str">
        <f>IFERROR((ifs(
Z174=1,Data!$G$100,
Z174=2,Data!$G$101,
Z174=3,Data!$G$102,
Z174=4,Data!$G$103,
Z174=5,Data!$G$104,
Z174=6,Data!$G$105,
Z174=7,Data!$G$106,
Z174=8,Data!$G$107,
Z174=9,Data!$G$108,
Z174=10,Data!G$109,
Z174=11,Data!G$110,
Z174=12,Data!G$111,
Z174=13,Data!$G$112,
Z174=14,Data!$G$113,
Z174=15,Data!$G$114,
Z174=16,Data!$G$115,
Z174=17,Data!$G$116,
Z174=18,Data!$G$117,
Z174=19,Data!$G$118,
Z174=20,Data!$G$119,
Z174=21,Data!$G$120,
Z174=0,Data!$G$121))
*K174/1000,"")</f>
        <v/>
      </c>
      <c r="AD174" s="949" t="str">
        <f>IFERROR((ifs(
Z174=1,Data!$H$100,
Z174=2,Data!$H$101,
Z174=3,Data!$H$102,
Z174=4,Data!$H$103,
Z174=5,Data!$H$104,
Z174=6,Data!$H$105,
Z174=7,Data!$H$106,
Z174=8,Data!$H$107,
Z174=9,Data!$H$108,
Z174=10,Data!H$109,
Z174=11,Data!H$110,
Z174=12,Data!H$111,
Z174=13,Data!$H$112,
Z174=14,Data!$H$113,
Z174=15,Data!$H$114,
Z174=16,Data!$H$115,
Z174=17,Data!$H$116,
Z174=18,Data!$H$117,
Z174=19,Data!$H$118,
Z174=20,Data!$H$119,
Z174=21,Data!$H$120,
Z174=0,Data!$H$121))*K174/1000,"")</f>
        <v/>
      </c>
      <c r="AE174" s="948" t="str">
        <f>IFERROR((ifs(
Z174=1,Data!$I$100,
Z174=2,Data!$I$101,
Z174=3,Data!$I$102,
Z174=4,Data!$I$103,
Z174=5,Data!$I$104,
Z174=6,Data!$I$105,
Z174=7,Data!$I$106,
Z174=8,Data!$I$107,
Z174=9,Data!$I$108,
Z174=10,Data!I$109,
Z174=11,Data!I$110,
Z174=12,Data!I$111,
Z174=13,Data!$I$112,
Z174=14,Data!$I$113,
Z174=15,Data!$I$114,
Z174=16,Data!$I$115,
Z174=17,Data!$I$116,
Z174=18,Data!$I$117,
Z174=19,Data!$I$118,
Z174=20,Data!$I$119,
Z174=21,Data!$I$120,
Z174=0,Data!$I$121)*K174/1000),"")</f>
        <v/>
      </c>
      <c r="AF174" s="947" t="str">
        <f>IFERROR((ifs(
Z174=1,Data!$J$100,
Z174=2,Data!$J$101,
Z174=3,Data!$J$102,
Z174=4,Data!$J$103,
Z174=5,Data!$J$104,
Z174=6,Data!$J$105,
Z174=7,Data!$J$106,
Z174=8,Data!$J$107,
Z174=9,Data!$J$108,
Z174=10,Data!J$109,
Z174=11,Data!J$110,
Z174=12,Data!J$111,
Z174=13,Data!J$112,
Z174=14,Data!$J$113,
Z174=15,Data!$J$114,
Z174=16,Data!$J$115,
Z174=17,Data!$J$116,
Z174=18,Data!$J$117,
Z174=19,Data!$J$118,
Z174=20,Data!$J$119,
Z174=21,Data!$J$120,
Z174=0,Data!$J$121)*K174),"")</f>
        <v/>
      </c>
      <c r="AG174" s="947" t="str">
        <f>IFERROR((ifs(
Z174=1,Data!$K$100,
Z174=2,Data!$K$101,
Z174=3,Data!$K$102,
Z174=4,Data!$K$103,
Z174=5,Data!$K$104,
Z174=6,Data!$K$105,
Z174=7,Data!$K$106,
Z174=8,Data!$K$107,
Z174=9,Data!$K$108,
Z174=10,Data!K$109,
Z174=11,Data!K$110,
Z174=12,Data!K$111,
Z174=13,Data!$K$112,
Z174=14,Data!$K$113,
Z174=15,Data!$K$114,
Z174=16,Data!$K$115,
Z174=17,Data!$K$116,
Z174=18,Data!$K$117,
Z174=19,Data!$K$118,
Z174=20,Data!$K$119,
Z174=21,Data!$K$120,
Z174=0,Data!$K$121)*K174),"")</f>
        <v/>
      </c>
      <c r="AH174" s="947" t="str">
        <f>IFERROR((ifs(
Z174=1,Data!$L$100,
Z174=2,Data!$L$101,
Z174=3,Data!$L$102,
Z174=4,Data!$L$103,
Z174=5,Data!$L$104,
Z174=6,Data!$L$105,
Z174=7,Data!$L$106,
Z174=8,Data!$L$107,
Z174=9,Data!$L$108,
Z174=10,Data!L$109,
Z174=11,Data!L$110,
Z174=12,Data!L$111,
Z174=13,Data!$L$112,
Z174=14,Data!$L$113,
Z174=15,Data!$L$114,
Z174=16,Data!$L$115,
Z174=17,Data!$L$116,
Z174=18,Data!$L$117,
Z174=19,Data!$L$118,
Z174=20,Data!$L$119,
Z174=21,Data!$L$120,
Z174=0,Data!$L$121)*K174),"")</f>
        <v/>
      </c>
      <c r="AI174" s="950" t="str">
        <f>'Registro Veh'!J186</f>
        <v/>
      </c>
      <c r="AJ174" s="950" t="str">
        <f>'Registro Veh'!M186</f>
        <v/>
      </c>
      <c r="AK174" s="951"/>
      <c r="AL174" s="951"/>
      <c r="AM174" s="951"/>
      <c r="AN174" s="951"/>
    </row>
    <row r="175">
      <c r="A175" s="941" t="str">
        <f>'Registro Veh'!B186</f>
        <v/>
      </c>
      <c r="B175" s="941" t="str">
        <f>Equipo!$F$2</f>
        <v>4.0</v>
      </c>
      <c r="C175" s="941" t="str">
        <f>Equipo!$E$14</f>
        <v/>
      </c>
      <c r="D175" s="941" t="str">
        <f>Equipo!$E$10</f>
        <v/>
      </c>
      <c r="E175" s="941" t="str">
        <f>'Registro Veh'!C186</f>
        <v/>
      </c>
      <c r="F175" s="941" t="str">
        <f>'Registro Veh'!D186</f>
        <v/>
      </c>
      <c r="G175" s="941" t="str">
        <f>'Registro Veh'!E186</f>
        <v/>
      </c>
      <c r="H175" s="941" t="str">
        <f>'Registro Veh'!F186</f>
        <v/>
      </c>
      <c r="I175" s="942" t="str">
        <f>'Registro Veh'!G186</f>
        <v/>
      </c>
      <c r="J175" s="942" t="str">
        <f>'Registro Veh'!I186</f>
        <v/>
      </c>
      <c r="K175" s="942" t="str">
        <f>'Registro Veh'!K186</f>
        <v/>
      </c>
      <c r="L175" s="942" t="str">
        <f>'Registro Veh'!L186</f>
        <v/>
      </c>
      <c r="M175" s="942" t="str">
        <f>'Registro Veh'!N186</f>
        <v/>
      </c>
      <c r="N175" s="943" t="str">
        <f>IFERROR(IFS(E175='BBDD R'!$F$2,'BBDD R'!$G$2,E175='BBDD R'!$F$3,'BBDD R'!$G$3,E175='BBDD R'!$F$4,'BBDD R'!$G$4,E175='BBDD R'!$F$5,'BBDD R'!$G$5,E175='BBDD R'!$F$6,'BBDD R'!$G$6,E175='BBDD R'!$F$7,'BBDD R'!$G$7),"")</f>
        <v/>
      </c>
      <c r="O175" s="943" t="str">
        <f>IFERROR(IFS(E175='BBDD R'!$F$2,'BBDD R'!$H$2,E175='BBDD R'!$F$3,'BBDD R'!$H$3,E175='BBDD R'!$F$4,'BBDD R'!$H$4,E175='BBDD R'!$F$5,'BBDD R'!$H$5,E175='BBDD R'!$F$6,'BBDD R'!$H$6,E175='BBDD R'!$F$7,'BBDD R'!$H$7),"")</f>
        <v/>
      </c>
      <c r="P175" s="944" t="str">
        <f>IFERROR(IFS(E175='BBDD R'!$F$2,'BBDD R'!$I$2,E175='BBDD R'!$F$3,'BBDD R'!$I$3,E175='BBDD R'!$F$4,'BBDD R'!$I$4,E175='BBDD R'!$F$5,'BBDD R'!$I$5,E175='BBDD R'!$F$6,'BBDD R'!$I$6,E175='BBDD R'!$F$7,'BBDD R'!$I$7),"")</f>
        <v/>
      </c>
      <c r="Q175" s="945" t="str">
        <f>IFERROR(IFS(E175='BBDD R'!$F$2,'BBDD R'!$J$2,E175='BBDD R'!$F$3,'BBDD R'!$J$3,E175='BBDD R'!$F$4,'BBDD R'!$J$4,E175='BBDD R'!$F$5,'BBDD R'!$J$5,E175='BBDD R'!$F$6,'BBDD R'!$J$6,E175='BBDD R'!$F$7,'BBDD R'!$J$7))</f>
        <v/>
      </c>
      <c r="R175" s="945" t="str">
        <f>IFERROR(IFS(E175='BBDD R'!$F$2,'BBDD R'!$K$2,E175='BBDD R'!$F$3,'BBDD R'!$K$3,E175='BBDD R'!$F$4,'BBDD R'!$K$4,E175='BBDD R'!$F$5,'BBDD R'!$K$5,E175='BBDD R'!$F$6,'BBDD R'!$K$6,E175='BBDD R'!$F$7,'BBDD R'!$K$7),"")</f>
        <v/>
      </c>
      <c r="S175" s="944" t="str">
        <f>IFERROR(IFS(E175='BBDD R'!$F$2,'BBDD R'!$L$2,E175='BBDD R'!$F$3,'BBDD R'!$L$3,E175='BBDD R'!$F$4,'BBDD R'!$L$4,E175='BBDD R'!$F$5,'BBDD R'!$L$5,E175='BBDD R'!$F$6,'BBDD R'!$L$6,E175='BBDD R'!$F$7,'BBDD R'!$L$7),"")</f>
        <v/>
      </c>
      <c r="T175" s="944" t="str">
        <f>IFERROR(IFS(E175='BBDD R'!$F$2,'BBDD R'!$M$2,E175='BBDD R'!$F$3,'BBDD R'!$M$3,E175='BBDD R'!$F$4,'BBDD R'!$M$4,E175='BBDD R'!$F$5,'BBDD R'!$M$5,E175='BBDD R'!$F$6,'BBDD R'!$M$6,E175='BBDD R'!$F$7,'BBDD R'!$M$7),"")</f>
        <v/>
      </c>
      <c r="U175" s="944" t="str">
        <f>IFERROR(IFS(E175='BBDD R'!$F$2,'BBDD R'!$N$2,E175='BBDD R'!$F$3,'BBDD R'!$N$3,E175='BBDD R'!$F$4,'BBDD R'!$N$4,E175='BBDD R'!$F$5,'BBDD R'!$N$5,E175='BBDD R'!$F$6,'BBDD R'!$N$6,E175='BBDD R'!$F$7,'BBDD R'!$N$7),"")</f>
        <v/>
      </c>
      <c r="V175" s="944" t="str">
        <f>IFERROR(IFS(E175='BBDD R'!$F$2,'BBDD R'!$O$2,E175='BBDD R'!$F$3,'BBDD R'!$O$3,E175='BBDD R'!$F$4,'BBDD R'!$O$4,E175='BBDD R'!$F$5,'BBDD R'!$O$5,E175='BBDD R'!$F$6,'BBDD R'!$O$6,E175='BBDD R'!$F$7,'BBDD R'!$O$7),"")</f>
        <v/>
      </c>
      <c r="W175" s="946" t="str">
        <f>IFERROR(IFS(E175='BBDD R'!$F$2,'BBDD R'!$P$2,E175='BBDD R'!$F$3,'BBDD R'!$P$3,E175='BBDD R'!$F$4,'BBDD R'!$P$4,E175='BBDD R'!$F$5,'BBDD R'!$P$5,E175='BBDD R'!$F$6,'BBDD R'!$P$6,E175='BBDD R'!$F$7,'BBDD R'!$P$7),"")</f>
        <v/>
      </c>
      <c r="X175" s="944" t="str">
        <f>IFERROR(IFS(E175='BBDD R'!$F$2,'BBDD R'!$Q$2,E175='BBDD R'!$F$3,'BBDD R'!$Q$3,E175='BBDD R'!$F$4,'BBDD R'!$Q$4,E175='BBDD R'!$F$5,'BBDD R'!$Q$5,E175='BBDD R'!$F$6,'BBDD R'!$Q$6,E175='BBDD R'!$F$7,'BBDD R'!$Q$7),"")</f>
        <v/>
      </c>
      <c r="Y175" s="944" t="str">
        <f>IFERROR(IFS(E175='BBDD R'!$F$2,'BBDD R'!$R$2,E175='BBDD R'!$F$3,'BBDD R'!$R$3,E175='BBDD R'!$F$4,'BBDD R'!$R$4,E175='BBDD R'!$F$5,'BBDD R'!$R$5,E175='BBDD R'!$F$6,'BBDD R'!$R$6,E175='BBDD R'!$F$7,'BBDD R'!$R$7),"")</f>
        <v/>
      </c>
      <c r="Z175" s="944" t="str">
        <f t="array" ref="Z175">IFERROR(ifs(AND(M175="Gasolina",O175="Vehículo Liviano (Sedán, Compacto)"),1
,AND(M175="Gasolina",O175="Vehículo Liviano (SUV, Jeep, Station Wagon)"),2
,AND(M175="Gasolina",O175="Utilitario, Furgón"),3
,AND(M175="Gasolina",O175="Camioneta 4x2"),4
,AND(M175="Gasolina",O175="Camioneta 4x4"),5
,AND(M175="Gasolina",O175="Camión liviano (hasta 3.5 ton)"),6
,AND(M175="Gasolina",O175="Camión mediano"),7
,AND(M175="Gasolina",O175="Camión pesado"),8
,AND(M175="Gasolina",O175="Maquinaria"),9
,AND(M175="Gasolina",O175="Otro (especifique): "),10
,AND(M175="Diesel",O175="Vehículo Liviano (Sedán, Compacto)"),11
,AND(M175="Diesel",O175="Vehículo Liviano (SUV, Jeep, Station Wagon)"),12
,AND(M175="Diesel",O175="Utilitario, Furgón"),13
,AND(M175="Diesel",O175="Camioneta 4x2"),14
,AND(M175="Diesel",O175="Camioneta 4x4"),15
,AND(M175="Diesel",O175="Camión liviano (hasta 3.5 ton)"),16
,AND(M175="Diesel",O175="Camión mediano"),17
,AND(M175="Diesel",O175="Camión pesado"),18
,AND(M175="Diesel",O175="Maquinaria"),19
,AND(M175="Diesel",O175="Otro (especifique): "),20
,O175="Selecciona...",21),"")</f>
        <v/>
      </c>
      <c r="AA175" s="947" t="str">
        <f>IFERROR((ifs(Z175=1,Data!$D$100,Z175=2,Data!$D$101,Z175=3,Data!$D$102,Z175=4,Data!$D$103,Z175=5,Data!$D$104,Z175=6,Data!$D$105,Z175=7,Data!$D$106,Z175=8,Data!$D$107,Z175=9,Data!$D$108,Z175=10,Data!$D$109,Z175=11,Data!$D$110,Z175=12,Data!$D$111,Z175=13,Data!$D$112,Z175=14,Data!$D$113,Z175=15,Data!$D$114,Z175=16,Data!$D$115,Z175=17,Data!$D$116,Z175=18,Data!$D$117,Z175=19,Data!$D$118,Z175=20,Data!$D$119,Z175=21,Data!$D$120,Z175=0,Data!$D$121))*K175,"")</f>
        <v/>
      </c>
      <c r="AB175" s="947" t="str">
        <f>IFERROR((ifs(Z175=1,Data!$E$100,Z175=2,Data!$E$101,Z175=3,Data!$E$102,Z175=4,Data!$E$103,Z175=5,Data!$E$104,Z175=6,Data!$E$105,Z175=7,Data!$E$106,Z175=8,Data!$E$107,Z175=9,Data!$E$108,Z175=10,Data!$E$109,Z175=11,Data!$E$110,Z175=12,Data!$E$111,Z175=13,Data!$E$112,Z175=14,Data!$E$113,Z175=15,Data!$E$114,Z175=16,Data!$E$115,Z175=17,Data!$E$116,Z175=18,Data!$E$117,Z175=19,Data!$E$118,Z175=20,Data!$E$119,Z175=21,Data!$E$120,Z175=0,Data!$E$121))*K175/1000,"")</f>
        <v/>
      </c>
      <c r="AC175" s="948" t="str">
        <f>IFERROR((ifs(
Z175=1,Data!$G$100,
Z175=2,Data!$G$101,
Z175=3,Data!$G$102,
Z175=4,Data!$G$103,
Z175=5,Data!$G$104,
Z175=6,Data!$G$105,
Z175=7,Data!$G$106,
Z175=8,Data!$G$107,
Z175=9,Data!$G$108,
Z175=10,Data!G$109,
Z175=11,Data!G$110,
Z175=12,Data!G$111,
Z175=13,Data!$G$112,
Z175=14,Data!$G$113,
Z175=15,Data!$G$114,
Z175=16,Data!$G$115,
Z175=17,Data!$G$116,
Z175=18,Data!$G$117,
Z175=19,Data!$G$118,
Z175=20,Data!$G$119,
Z175=21,Data!$G$120,
Z175=0,Data!$G$121))
*K175/1000,"")</f>
        <v/>
      </c>
      <c r="AD175" s="949" t="str">
        <f>IFERROR((ifs(
Z175=1,Data!$H$100,
Z175=2,Data!$H$101,
Z175=3,Data!$H$102,
Z175=4,Data!$H$103,
Z175=5,Data!$H$104,
Z175=6,Data!$H$105,
Z175=7,Data!$H$106,
Z175=8,Data!$H$107,
Z175=9,Data!$H$108,
Z175=10,Data!H$109,
Z175=11,Data!H$110,
Z175=12,Data!H$111,
Z175=13,Data!$H$112,
Z175=14,Data!$H$113,
Z175=15,Data!$H$114,
Z175=16,Data!$H$115,
Z175=17,Data!$H$116,
Z175=18,Data!$H$117,
Z175=19,Data!$H$118,
Z175=20,Data!$H$119,
Z175=21,Data!$H$120,
Z175=0,Data!$H$121))*K175/1000,"")</f>
        <v/>
      </c>
      <c r="AE175" s="948" t="str">
        <f>IFERROR((ifs(
Z175=1,Data!$I$100,
Z175=2,Data!$I$101,
Z175=3,Data!$I$102,
Z175=4,Data!$I$103,
Z175=5,Data!$I$104,
Z175=6,Data!$I$105,
Z175=7,Data!$I$106,
Z175=8,Data!$I$107,
Z175=9,Data!$I$108,
Z175=10,Data!I$109,
Z175=11,Data!I$110,
Z175=12,Data!I$111,
Z175=13,Data!$I$112,
Z175=14,Data!$I$113,
Z175=15,Data!$I$114,
Z175=16,Data!$I$115,
Z175=17,Data!$I$116,
Z175=18,Data!$I$117,
Z175=19,Data!$I$118,
Z175=20,Data!$I$119,
Z175=21,Data!$I$120,
Z175=0,Data!$I$121)*K175/1000),"")</f>
        <v/>
      </c>
      <c r="AF175" s="947" t="str">
        <f>IFERROR((ifs(
Z175=1,Data!$J$100,
Z175=2,Data!$J$101,
Z175=3,Data!$J$102,
Z175=4,Data!$J$103,
Z175=5,Data!$J$104,
Z175=6,Data!$J$105,
Z175=7,Data!$J$106,
Z175=8,Data!$J$107,
Z175=9,Data!$J$108,
Z175=10,Data!J$109,
Z175=11,Data!J$110,
Z175=12,Data!J$111,
Z175=13,Data!J$112,
Z175=14,Data!$J$113,
Z175=15,Data!$J$114,
Z175=16,Data!$J$115,
Z175=17,Data!$J$116,
Z175=18,Data!$J$117,
Z175=19,Data!$J$118,
Z175=20,Data!$J$119,
Z175=21,Data!$J$120,
Z175=0,Data!$J$121)*K175),"")</f>
        <v/>
      </c>
      <c r="AG175" s="947" t="str">
        <f>IFERROR((ifs(
Z175=1,Data!$K$100,
Z175=2,Data!$K$101,
Z175=3,Data!$K$102,
Z175=4,Data!$K$103,
Z175=5,Data!$K$104,
Z175=6,Data!$K$105,
Z175=7,Data!$K$106,
Z175=8,Data!$K$107,
Z175=9,Data!$K$108,
Z175=10,Data!K$109,
Z175=11,Data!K$110,
Z175=12,Data!K$111,
Z175=13,Data!$K$112,
Z175=14,Data!$K$113,
Z175=15,Data!$K$114,
Z175=16,Data!$K$115,
Z175=17,Data!$K$116,
Z175=18,Data!$K$117,
Z175=19,Data!$K$118,
Z175=20,Data!$K$119,
Z175=21,Data!$K$120,
Z175=0,Data!$K$121)*K175),"")</f>
        <v/>
      </c>
      <c r="AH175" s="947" t="str">
        <f>IFERROR((ifs(
Z175=1,Data!$L$100,
Z175=2,Data!$L$101,
Z175=3,Data!$L$102,
Z175=4,Data!$L$103,
Z175=5,Data!$L$104,
Z175=6,Data!$L$105,
Z175=7,Data!$L$106,
Z175=8,Data!$L$107,
Z175=9,Data!$L$108,
Z175=10,Data!L$109,
Z175=11,Data!L$110,
Z175=12,Data!L$111,
Z175=13,Data!$L$112,
Z175=14,Data!$L$113,
Z175=15,Data!$L$114,
Z175=16,Data!$L$115,
Z175=17,Data!$L$116,
Z175=18,Data!$L$117,
Z175=19,Data!$L$118,
Z175=20,Data!$L$119,
Z175=21,Data!$L$120,
Z175=0,Data!$L$121)*K175),"")</f>
        <v/>
      </c>
      <c r="AI175" s="950" t="str">
        <f>'Registro Veh'!J187</f>
        <v/>
      </c>
      <c r="AJ175" s="950" t="str">
        <f>'Registro Veh'!M187</f>
        <v/>
      </c>
      <c r="AK175" s="951"/>
      <c r="AL175" s="951"/>
      <c r="AM175" s="951"/>
      <c r="AN175" s="951"/>
    </row>
    <row r="176">
      <c r="A176" s="941" t="str">
        <f>'Registro Veh'!B187</f>
        <v/>
      </c>
      <c r="B176" s="941" t="str">
        <f>Equipo!$F$2</f>
        <v>4.0</v>
      </c>
      <c r="C176" s="941" t="str">
        <f>Equipo!$E$14</f>
        <v/>
      </c>
      <c r="D176" s="941" t="str">
        <f>Equipo!$E$10</f>
        <v/>
      </c>
      <c r="E176" s="941" t="str">
        <f>'Registro Veh'!C187</f>
        <v/>
      </c>
      <c r="F176" s="941" t="str">
        <f>'Registro Veh'!D187</f>
        <v/>
      </c>
      <c r="G176" s="941" t="str">
        <f>'Registro Veh'!E187</f>
        <v/>
      </c>
      <c r="H176" s="941" t="str">
        <f>'Registro Veh'!F187</f>
        <v/>
      </c>
      <c r="I176" s="942" t="str">
        <f>'Registro Veh'!G187</f>
        <v/>
      </c>
      <c r="J176" s="942" t="str">
        <f>'Registro Veh'!I187</f>
        <v/>
      </c>
      <c r="K176" s="942" t="str">
        <f>'Registro Veh'!K187</f>
        <v/>
      </c>
      <c r="L176" s="942" t="str">
        <f>'Registro Veh'!L187</f>
        <v/>
      </c>
      <c r="M176" s="942" t="str">
        <f>'Registro Veh'!N187</f>
        <v/>
      </c>
      <c r="N176" s="943" t="str">
        <f>IFERROR(IFS(E176='BBDD R'!$F$2,'BBDD R'!$G$2,E176='BBDD R'!$F$3,'BBDD R'!$G$3,E176='BBDD R'!$F$4,'BBDD R'!$G$4,E176='BBDD R'!$F$5,'BBDD R'!$G$5,E176='BBDD R'!$F$6,'BBDD R'!$G$6,E176='BBDD R'!$F$7,'BBDD R'!$G$7),"")</f>
        <v/>
      </c>
      <c r="O176" s="943" t="str">
        <f>IFERROR(IFS(E176='BBDD R'!$F$2,'BBDD R'!$H$2,E176='BBDD R'!$F$3,'BBDD R'!$H$3,E176='BBDD R'!$F$4,'BBDD R'!$H$4,E176='BBDD R'!$F$5,'BBDD R'!$H$5,E176='BBDD R'!$F$6,'BBDD R'!$H$6,E176='BBDD R'!$F$7,'BBDD R'!$H$7),"")</f>
        <v/>
      </c>
      <c r="P176" s="944" t="str">
        <f>IFERROR(IFS(E176='BBDD R'!$F$2,'BBDD R'!$I$2,E176='BBDD R'!$F$3,'BBDD R'!$I$3,E176='BBDD R'!$F$4,'BBDD R'!$I$4,E176='BBDD R'!$F$5,'BBDD R'!$I$5,E176='BBDD R'!$F$6,'BBDD R'!$I$6,E176='BBDD R'!$F$7,'BBDD R'!$I$7),"")</f>
        <v/>
      </c>
      <c r="Q176" s="945" t="str">
        <f>IFERROR(IFS(E176='BBDD R'!$F$2,'BBDD R'!$J$2,E176='BBDD R'!$F$3,'BBDD R'!$J$3,E176='BBDD R'!$F$4,'BBDD R'!$J$4,E176='BBDD R'!$F$5,'BBDD R'!$J$5,E176='BBDD R'!$F$6,'BBDD R'!$J$6,E176='BBDD R'!$F$7,'BBDD R'!$J$7))</f>
        <v/>
      </c>
      <c r="R176" s="945" t="str">
        <f>IFERROR(IFS(E176='BBDD R'!$F$2,'BBDD R'!$K$2,E176='BBDD R'!$F$3,'BBDD R'!$K$3,E176='BBDD R'!$F$4,'BBDD R'!$K$4,E176='BBDD R'!$F$5,'BBDD R'!$K$5,E176='BBDD R'!$F$6,'BBDD R'!$K$6,E176='BBDD R'!$F$7,'BBDD R'!$K$7),"")</f>
        <v/>
      </c>
      <c r="S176" s="944" t="str">
        <f>IFERROR(IFS(E176='BBDD R'!$F$2,'BBDD R'!$L$2,E176='BBDD R'!$F$3,'BBDD R'!$L$3,E176='BBDD R'!$F$4,'BBDD R'!$L$4,E176='BBDD R'!$F$5,'BBDD R'!$L$5,E176='BBDD R'!$F$6,'BBDD R'!$L$6,E176='BBDD R'!$F$7,'BBDD R'!$L$7),"")</f>
        <v/>
      </c>
      <c r="T176" s="944" t="str">
        <f>IFERROR(IFS(E176='BBDD R'!$F$2,'BBDD R'!$M$2,E176='BBDD R'!$F$3,'BBDD R'!$M$3,E176='BBDD R'!$F$4,'BBDD R'!$M$4,E176='BBDD R'!$F$5,'BBDD R'!$M$5,E176='BBDD R'!$F$6,'BBDD R'!$M$6,E176='BBDD R'!$F$7,'BBDD R'!$M$7),"")</f>
        <v/>
      </c>
      <c r="U176" s="944" t="str">
        <f>IFERROR(IFS(E176='BBDD R'!$F$2,'BBDD R'!$N$2,E176='BBDD R'!$F$3,'BBDD R'!$N$3,E176='BBDD R'!$F$4,'BBDD R'!$N$4,E176='BBDD R'!$F$5,'BBDD R'!$N$5,E176='BBDD R'!$F$6,'BBDD R'!$N$6,E176='BBDD R'!$F$7,'BBDD R'!$N$7),"")</f>
        <v/>
      </c>
      <c r="V176" s="944" t="str">
        <f>IFERROR(IFS(E176='BBDD R'!$F$2,'BBDD R'!$O$2,E176='BBDD R'!$F$3,'BBDD R'!$O$3,E176='BBDD R'!$F$4,'BBDD R'!$O$4,E176='BBDD R'!$F$5,'BBDD R'!$O$5,E176='BBDD R'!$F$6,'BBDD R'!$O$6,E176='BBDD R'!$F$7,'BBDD R'!$O$7),"")</f>
        <v/>
      </c>
      <c r="W176" s="946" t="str">
        <f>IFERROR(IFS(E176='BBDD R'!$F$2,'BBDD R'!$P$2,E176='BBDD R'!$F$3,'BBDD R'!$P$3,E176='BBDD R'!$F$4,'BBDD R'!$P$4,E176='BBDD R'!$F$5,'BBDD R'!$P$5,E176='BBDD R'!$F$6,'BBDD R'!$P$6,E176='BBDD R'!$F$7,'BBDD R'!$P$7),"")</f>
        <v/>
      </c>
      <c r="X176" s="944" t="str">
        <f>IFERROR(IFS(E176='BBDD R'!$F$2,'BBDD R'!$Q$2,E176='BBDD R'!$F$3,'BBDD R'!$Q$3,E176='BBDD R'!$F$4,'BBDD R'!$Q$4,E176='BBDD R'!$F$5,'BBDD R'!$Q$5,E176='BBDD R'!$F$6,'BBDD R'!$Q$6,E176='BBDD R'!$F$7,'BBDD R'!$Q$7),"")</f>
        <v/>
      </c>
      <c r="Y176" s="944" t="str">
        <f>IFERROR(IFS(E176='BBDD R'!$F$2,'BBDD R'!$R$2,E176='BBDD R'!$F$3,'BBDD R'!$R$3,E176='BBDD R'!$F$4,'BBDD R'!$R$4,E176='BBDD R'!$F$5,'BBDD R'!$R$5,E176='BBDD R'!$F$6,'BBDD R'!$R$6,E176='BBDD R'!$F$7,'BBDD R'!$R$7),"")</f>
        <v/>
      </c>
      <c r="Z176" s="944" t="str">
        <f t="array" ref="Z176">IFERROR(ifs(AND(M176="Gasolina",O176="Vehículo Liviano (Sedán, Compacto)"),1
,AND(M176="Gasolina",O176="Vehículo Liviano (SUV, Jeep, Station Wagon)"),2
,AND(M176="Gasolina",O176="Utilitario, Furgón"),3
,AND(M176="Gasolina",O176="Camioneta 4x2"),4
,AND(M176="Gasolina",O176="Camioneta 4x4"),5
,AND(M176="Gasolina",O176="Camión liviano (hasta 3.5 ton)"),6
,AND(M176="Gasolina",O176="Camión mediano"),7
,AND(M176="Gasolina",O176="Camión pesado"),8
,AND(M176="Gasolina",O176="Maquinaria"),9
,AND(M176="Gasolina",O176="Otro (especifique): "),10
,AND(M176="Diesel",O176="Vehículo Liviano (Sedán, Compacto)"),11
,AND(M176="Diesel",O176="Vehículo Liviano (SUV, Jeep, Station Wagon)"),12
,AND(M176="Diesel",O176="Utilitario, Furgón"),13
,AND(M176="Diesel",O176="Camioneta 4x2"),14
,AND(M176="Diesel",O176="Camioneta 4x4"),15
,AND(M176="Diesel",O176="Camión liviano (hasta 3.5 ton)"),16
,AND(M176="Diesel",O176="Camión mediano"),17
,AND(M176="Diesel",O176="Camión pesado"),18
,AND(M176="Diesel",O176="Maquinaria"),19
,AND(M176="Diesel",O176="Otro (especifique): "),20
,O176="Selecciona...",21),"")</f>
        <v/>
      </c>
      <c r="AA176" s="947" t="str">
        <f>IFERROR((ifs(Z176=1,Data!$D$100,Z176=2,Data!$D$101,Z176=3,Data!$D$102,Z176=4,Data!$D$103,Z176=5,Data!$D$104,Z176=6,Data!$D$105,Z176=7,Data!$D$106,Z176=8,Data!$D$107,Z176=9,Data!$D$108,Z176=10,Data!$D$109,Z176=11,Data!$D$110,Z176=12,Data!$D$111,Z176=13,Data!$D$112,Z176=14,Data!$D$113,Z176=15,Data!$D$114,Z176=16,Data!$D$115,Z176=17,Data!$D$116,Z176=18,Data!$D$117,Z176=19,Data!$D$118,Z176=20,Data!$D$119,Z176=21,Data!$D$120,Z176=0,Data!$D$121))*K176,"")</f>
        <v/>
      </c>
      <c r="AB176" s="947" t="str">
        <f>IFERROR((ifs(Z176=1,Data!$E$100,Z176=2,Data!$E$101,Z176=3,Data!$E$102,Z176=4,Data!$E$103,Z176=5,Data!$E$104,Z176=6,Data!$E$105,Z176=7,Data!$E$106,Z176=8,Data!$E$107,Z176=9,Data!$E$108,Z176=10,Data!$E$109,Z176=11,Data!$E$110,Z176=12,Data!$E$111,Z176=13,Data!$E$112,Z176=14,Data!$E$113,Z176=15,Data!$E$114,Z176=16,Data!$E$115,Z176=17,Data!$E$116,Z176=18,Data!$E$117,Z176=19,Data!$E$118,Z176=20,Data!$E$119,Z176=21,Data!$E$120,Z176=0,Data!$E$121))*K176/1000,"")</f>
        <v/>
      </c>
      <c r="AC176" s="948" t="str">
        <f>IFERROR((ifs(
Z176=1,Data!$G$100,
Z176=2,Data!$G$101,
Z176=3,Data!$G$102,
Z176=4,Data!$G$103,
Z176=5,Data!$G$104,
Z176=6,Data!$G$105,
Z176=7,Data!$G$106,
Z176=8,Data!$G$107,
Z176=9,Data!$G$108,
Z176=10,Data!G$109,
Z176=11,Data!G$110,
Z176=12,Data!G$111,
Z176=13,Data!$G$112,
Z176=14,Data!$G$113,
Z176=15,Data!$G$114,
Z176=16,Data!$G$115,
Z176=17,Data!$G$116,
Z176=18,Data!$G$117,
Z176=19,Data!$G$118,
Z176=20,Data!$G$119,
Z176=21,Data!$G$120,
Z176=0,Data!$G$121))
*K176/1000,"")</f>
        <v/>
      </c>
      <c r="AD176" s="949" t="str">
        <f>IFERROR((ifs(
Z176=1,Data!$H$100,
Z176=2,Data!$H$101,
Z176=3,Data!$H$102,
Z176=4,Data!$H$103,
Z176=5,Data!$H$104,
Z176=6,Data!$H$105,
Z176=7,Data!$H$106,
Z176=8,Data!$H$107,
Z176=9,Data!$H$108,
Z176=10,Data!H$109,
Z176=11,Data!H$110,
Z176=12,Data!H$111,
Z176=13,Data!$H$112,
Z176=14,Data!$H$113,
Z176=15,Data!$H$114,
Z176=16,Data!$H$115,
Z176=17,Data!$H$116,
Z176=18,Data!$H$117,
Z176=19,Data!$H$118,
Z176=20,Data!$H$119,
Z176=21,Data!$H$120,
Z176=0,Data!$H$121))*K176/1000,"")</f>
        <v/>
      </c>
      <c r="AE176" s="948" t="str">
        <f>IFERROR((ifs(
Z176=1,Data!$I$100,
Z176=2,Data!$I$101,
Z176=3,Data!$I$102,
Z176=4,Data!$I$103,
Z176=5,Data!$I$104,
Z176=6,Data!$I$105,
Z176=7,Data!$I$106,
Z176=8,Data!$I$107,
Z176=9,Data!$I$108,
Z176=10,Data!I$109,
Z176=11,Data!I$110,
Z176=12,Data!I$111,
Z176=13,Data!$I$112,
Z176=14,Data!$I$113,
Z176=15,Data!$I$114,
Z176=16,Data!$I$115,
Z176=17,Data!$I$116,
Z176=18,Data!$I$117,
Z176=19,Data!$I$118,
Z176=20,Data!$I$119,
Z176=21,Data!$I$120,
Z176=0,Data!$I$121)*K176/1000),"")</f>
        <v/>
      </c>
      <c r="AF176" s="947" t="str">
        <f>IFERROR((ifs(
Z176=1,Data!$J$100,
Z176=2,Data!$J$101,
Z176=3,Data!$J$102,
Z176=4,Data!$J$103,
Z176=5,Data!$J$104,
Z176=6,Data!$J$105,
Z176=7,Data!$J$106,
Z176=8,Data!$J$107,
Z176=9,Data!$J$108,
Z176=10,Data!J$109,
Z176=11,Data!J$110,
Z176=12,Data!J$111,
Z176=13,Data!J$112,
Z176=14,Data!$J$113,
Z176=15,Data!$J$114,
Z176=16,Data!$J$115,
Z176=17,Data!$J$116,
Z176=18,Data!$J$117,
Z176=19,Data!$J$118,
Z176=20,Data!$J$119,
Z176=21,Data!$J$120,
Z176=0,Data!$J$121)*K176),"")</f>
        <v/>
      </c>
      <c r="AG176" s="947" t="str">
        <f>IFERROR((ifs(
Z176=1,Data!$K$100,
Z176=2,Data!$K$101,
Z176=3,Data!$K$102,
Z176=4,Data!$K$103,
Z176=5,Data!$K$104,
Z176=6,Data!$K$105,
Z176=7,Data!$K$106,
Z176=8,Data!$K$107,
Z176=9,Data!$K$108,
Z176=10,Data!K$109,
Z176=11,Data!K$110,
Z176=12,Data!K$111,
Z176=13,Data!$K$112,
Z176=14,Data!$K$113,
Z176=15,Data!$K$114,
Z176=16,Data!$K$115,
Z176=17,Data!$K$116,
Z176=18,Data!$K$117,
Z176=19,Data!$K$118,
Z176=20,Data!$K$119,
Z176=21,Data!$K$120,
Z176=0,Data!$K$121)*K176),"")</f>
        <v/>
      </c>
      <c r="AH176" s="947" t="str">
        <f>IFERROR((ifs(
Z176=1,Data!$L$100,
Z176=2,Data!$L$101,
Z176=3,Data!$L$102,
Z176=4,Data!$L$103,
Z176=5,Data!$L$104,
Z176=6,Data!$L$105,
Z176=7,Data!$L$106,
Z176=8,Data!$L$107,
Z176=9,Data!$L$108,
Z176=10,Data!L$109,
Z176=11,Data!L$110,
Z176=12,Data!L$111,
Z176=13,Data!$L$112,
Z176=14,Data!$L$113,
Z176=15,Data!$L$114,
Z176=16,Data!$L$115,
Z176=17,Data!$L$116,
Z176=18,Data!$L$117,
Z176=19,Data!$L$118,
Z176=20,Data!$L$119,
Z176=21,Data!$L$120,
Z176=0,Data!$L$121)*K176),"")</f>
        <v/>
      </c>
      <c r="AI176" s="950" t="str">
        <f>'Registro Veh'!J188</f>
        <v/>
      </c>
      <c r="AJ176" s="950" t="str">
        <f>'Registro Veh'!M188</f>
        <v/>
      </c>
      <c r="AK176" s="951"/>
      <c r="AL176" s="951"/>
      <c r="AM176" s="951"/>
      <c r="AN176" s="951"/>
    </row>
    <row r="177">
      <c r="A177" s="941" t="str">
        <f>'Registro Veh'!B188</f>
        <v/>
      </c>
      <c r="B177" s="941" t="str">
        <f>Equipo!$F$2</f>
        <v>4.0</v>
      </c>
      <c r="C177" s="941" t="str">
        <f>Equipo!$E$14</f>
        <v/>
      </c>
      <c r="D177" s="941" t="str">
        <f>Equipo!$E$10</f>
        <v/>
      </c>
      <c r="E177" s="941" t="str">
        <f>'Registro Veh'!C188</f>
        <v/>
      </c>
      <c r="F177" s="941" t="str">
        <f>'Registro Veh'!D188</f>
        <v/>
      </c>
      <c r="G177" s="941" t="str">
        <f>'Registro Veh'!E188</f>
        <v/>
      </c>
      <c r="H177" s="941" t="str">
        <f>'Registro Veh'!F188</f>
        <v/>
      </c>
      <c r="I177" s="942" t="str">
        <f>'Registro Veh'!G188</f>
        <v/>
      </c>
      <c r="J177" s="942" t="str">
        <f>'Registro Veh'!I188</f>
        <v/>
      </c>
      <c r="K177" s="942" t="str">
        <f>'Registro Veh'!K188</f>
        <v/>
      </c>
      <c r="L177" s="942" t="str">
        <f>'Registro Veh'!L188</f>
        <v/>
      </c>
      <c r="M177" s="942" t="str">
        <f>'Registro Veh'!N188</f>
        <v/>
      </c>
      <c r="N177" s="943" t="str">
        <f>IFERROR(IFS(E177='BBDD R'!$F$2,'BBDD R'!$G$2,E177='BBDD R'!$F$3,'BBDD R'!$G$3,E177='BBDD R'!$F$4,'BBDD R'!$G$4,E177='BBDD R'!$F$5,'BBDD R'!$G$5,E177='BBDD R'!$F$6,'BBDD R'!$G$6,E177='BBDD R'!$F$7,'BBDD R'!$G$7),"")</f>
        <v/>
      </c>
      <c r="O177" s="943" t="str">
        <f>IFERROR(IFS(E177='BBDD R'!$F$2,'BBDD R'!$H$2,E177='BBDD R'!$F$3,'BBDD R'!$H$3,E177='BBDD R'!$F$4,'BBDD R'!$H$4,E177='BBDD R'!$F$5,'BBDD R'!$H$5,E177='BBDD R'!$F$6,'BBDD R'!$H$6,E177='BBDD R'!$F$7,'BBDD R'!$H$7),"")</f>
        <v/>
      </c>
      <c r="P177" s="944" t="str">
        <f>IFERROR(IFS(E177='BBDD R'!$F$2,'BBDD R'!$I$2,E177='BBDD R'!$F$3,'BBDD R'!$I$3,E177='BBDD R'!$F$4,'BBDD R'!$I$4,E177='BBDD R'!$F$5,'BBDD R'!$I$5,E177='BBDD R'!$F$6,'BBDD R'!$I$6,E177='BBDD R'!$F$7,'BBDD R'!$I$7),"")</f>
        <v/>
      </c>
      <c r="Q177" s="945" t="str">
        <f>IFERROR(IFS(E177='BBDD R'!$F$2,'BBDD R'!$J$2,E177='BBDD R'!$F$3,'BBDD R'!$J$3,E177='BBDD R'!$F$4,'BBDD R'!$J$4,E177='BBDD R'!$F$5,'BBDD R'!$J$5,E177='BBDD R'!$F$6,'BBDD R'!$J$6,E177='BBDD R'!$F$7,'BBDD R'!$J$7))</f>
        <v/>
      </c>
      <c r="R177" s="945" t="str">
        <f>IFERROR(IFS(E177='BBDD R'!$F$2,'BBDD R'!$K$2,E177='BBDD R'!$F$3,'BBDD R'!$K$3,E177='BBDD R'!$F$4,'BBDD R'!$K$4,E177='BBDD R'!$F$5,'BBDD R'!$K$5,E177='BBDD R'!$F$6,'BBDD R'!$K$6,E177='BBDD R'!$F$7,'BBDD R'!$K$7),"")</f>
        <v/>
      </c>
      <c r="S177" s="944" t="str">
        <f>IFERROR(IFS(E177='BBDD R'!$F$2,'BBDD R'!$L$2,E177='BBDD R'!$F$3,'BBDD R'!$L$3,E177='BBDD R'!$F$4,'BBDD R'!$L$4,E177='BBDD R'!$F$5,'BBDD R'!$L$5,E177='BBDD R'!$F$6,'BBDD R'!$L$6,E177='BBDD R'!$F$7,'BBDD R'!$L$7),"")</f>
        <v/>
      </c>
      <c r="T177" s="944" t="str">
        <f>IFERROR(IFS(E177='BBDD R'!$F$2,'BBDD R'!$M$2,E177='BBDD R'!$F$3,'BBDD R'!$M$3,E177='BBDD R'!$F$4,'BBDD R'!$M$4,E177='BBDD R'!$F$5,'BBDD R'!$M$5,E177='BBDD R'!$F$6,'BBDD R'!$M$6,E177='BBDD R'!$F$7,'BBDD R'!$M$7),"")</f>
        <v/>
      </c>
      <c r="U177" s="944" t="str">
        <f>IFERROR(IFS(E177='BBDD R'!$F$2,'BBDD R'!$N$2,E177='BBDD R'!$F$3,'BBDD R'!$N$3,E177='BBDD R'!$F$4,'BBDD R'!$N$4,E177='BBDD R'!$F$5,'BBDD R'!$N$5,E177='BBDD R'!$F$6,'BBDD R'!$N$6,E177='BBDD R'!$F$7,'BBDD R'!$N$7),"")</f>
        <v/>
      </c>
      <c r="V177" s="944" t="str">
        <f>IFERROR(IFS(E177='BBDD R'!$F$2,'BBDD R'!$O$2,E177='BBDD R'!$F$3,'BBDD R'!$O$3,E177='BBDD R'!$F$4,'BBDD R'!$O$4,E177='BBDD R'!$F$5,'BBDD R'!$O$5,E177='BBDD R'!$F$6,'BBDD R'!$O$6,E177='BBDD R'!$F$7,'BBDD R'!$O$7),"")</f>
        <v/>
      </c>
      <c r="W177" s="946" t="str">
        <f>IFERROR(IFS(E177='BBDD R'!$F$2,'BBDD R'!$P$2,E177='BBDD R'!$F$3,'BBDD R'!$P$3,E177='BBDD R'!$F$4,'BBDD R'!$P$4,E177='BBDD R'!$F$5,'BBDD R'!$P$5,E177='BBDD R'!$F$6,'BBDD R'!$P$6,E177='BBDD R'!$F$7,'BBDD R'!$P$7),"")</f>
        <v/>
      </c>
      <c r="X177" s="944" t="str">
        <f>IFERROR(IFS(E177='BBDD R'!$F$2,'BBDD R'!$Q$2,E177='BBDD R'!$F$3,'BBDD R'!$Q$3,E177='BBDD R'!$F$4,'BBDD R'!$Q$4,E177='BBDD R'!$F$5,'BBDD R'!$Q$5,E177='BBDD R'!$F$6,'BBDD R'!$Q$6,E177='BBDD R'!$F$7,'BBDD R'!$Q$7),"")</f>
        <v/>
      </c>
      <c r="Y177" s="944" t="str">
        <f>IFERROR(IFS(E177='BBDD R'!$F$2,'BBDD R'!$R$2,E177='BBDD R'!$F$3,'BBDD R'!$R$3,E177='BBDD R'!$F$4,'BBDD R'!$R$4,E177='BBDD R'!$F$5,'BBDD R'!$R$5,E177='BBDD R'!$F$6,'BBDD R'!$R$6,E177='BBDD R'!$F$7,'BBDD R'!$R$7),"")</f>
        <v/>
      </c>
      <c r="Z177" s="944" t="str">
        <f t="array" ref="Z177">IFERROR(ifs(AND(M177="Gasolina",O177="Vehículo Liviano (Sedán, Compacto)"),1
,AND(M177="Gasolina",O177="Vehículo Liviano (SUV, Jeep, Station Wagon)"),2
,AND(M177="Gasolina",O177="Utilitario, Furgón"),3
,AND(M177="Gasolina",O177="Camioneta 4x2"),4
,AND(M177="Gasolina",O177="Camioneta 4x4"),5
,AND(M177="Gasolina",O177="Camión liviano (hasta 3.5 ton)"),6
,AND(M177="Gasolina",O177="Camión mediano"),7
,AND(M177="Gasolina",O177="Camión pesado"),8
,AND(M177="Gasolina",O177="Maquinaria"),9
,AND(M177="Gasolina",O177="Otro (especifique): "),10
,AND(M177="Diesel",O177="Vehículo Liviano (Sedán, Compacto)"),11
,AND(M177="Diesel",O177="Vehículo Liviano (SUV, Jeep, Station Wagon)"),12
,AND(M177="Diesel",O177="Utilitario, Furgón"),13
,AND(M177="Diesel",O177="Camioneta 4x2"),14
,AND(M177="Diesel",O177="Camioneta 4x4"),15
,AND(M177="Diesel",O177="Camión liviano (hasta 3.5 ton)"),16
,AND(M177="Diesel",O177="Camión mediano"),17
,AND(M177="Diesel",O177="Camión pesado"),18
,AND(M177="Diesel",O177="Maquinaria"),19
,AND(M177="Diesel",O177="Otro (especifique): "),20
,O177="Selecciona...",21),"")</f>
        <v/>
      </c>
      <c r="AA177" s="947" t="str">
        <f>IFERROR((ifs(Z177=1,Data!$D$100,Z177=2,Data!$D$101,Z177=3,Data!$D$102,Z177=4,Data!$D$103,Z177=5,Data!$D$104,Z177=6,Data!$D$105,Z177=7,Data!$D$106,Z177=8,Data!$D$107,Z177=9,Data!$D$108,Z177=10,Data!$D$109,Z177=11,Data!$D$110,Z177=12,Data!$D$111,Z177=13,Data!$D$112,Z177=14,Data!$D$113,Z177=15,Data!$D$114,Z177=16,Data!$D$115,Z177=17,Data!$D$116,Z177=18,Data!$D$117,Z177=19,Data!$D$118,Z177=20,Data!$D$119,Z177=21,Data!$D$120,Z177=0,Data!$D$121))*K177,"")</f>
        <v/>
      </c>
      <c r="AB177" s="947" t="str">
        <f>IFERROR((ifs(Z177=1,Data!$E$100,Z177=2,Data!$E$101,Z177=3,Data!$E$102,Z177=4,Data!$E$103,Z177=5,Data!$E$104,Z177=6,Data!$E$105,Z177=7,Data!$E$106,Z177=8,Data!$E$107,Z177=9,Data!$E$108,Z177=10,Data!$E$109,Z177=11,Data!$E$110,Z177=12,Data!$E$111,Z177=13,Data!$E$112,Z177=14,Data!$E$113,Z177=15,Data!$E$114,Z177=16,Data!$E$115,Z177=17,Data!$E$116,Z177=18,Data!$E$117,Z177=19,Data!$E$118,Z177=20,Data!$E$119,Z177=21,Data!$E$120,Z177=0,Data!$E$121))*K177/1000,"")</f>
        <v/>
      </c>
      <c r="AC177" s="948" t="str">
        <f>IFERROR((ifs(
Z177=1,Data!$G$100,
Z177=2,Data!$G$101,
Z177=3,Data!$G$102,
Z177=4,Data!$G$103,
Z177=5,Data!$G$104,
Z177=6,Data!$G$105,
Z177=7,Data!$G$106,
Z177=8,Data!$G$107,
Z177=9,Data!$G$108,
Z177=10,Data!G$109,
Z177=11,Data!G$110,
Z177=12,Data!G$111,
Z177=13,Data!$G$112,
Z177=14,Data!$G$113,
Z177=15,Data!$G$114,
Z177=16,Data!$G$115,
Z177=17,Data!$G$116,
Z177=18,Data!$G$117,
Z177=19,Data!$G$118,
Z177=20,Data!$G$119,
Z177=21,Data!$G$120,
Z177=0,Data!$G$121))
*K177/1000,"")</f>
        <v/>
      </c>
      <c r="AD177" s="949" t="str">
        <f>IFERROR((ifs(
Z177=1,Data!$H$100,
Z177=2,Data!$H$101,
Z177=3,Data!$H$102,
Z177=4,Data!$H$103,
Z177=5,Data!$H$104,
Z177=6,Data!$H$105,
Z177=7,Data!$H$106,
Z177=8,Data!$H$107,
Z177=9,Data!$H$108,
Z177=10,Data!H$109,
Z177=11,Data!H$110,
Z177=12,Data!H$111,
Z177=13,Data!$H$112,
Z177=14,Data!$H$113,
Z177=15,Data!$H$114,
Z177=16,Data!$H$115,
Z177=17,Data!$H$116,
Z177=18,Data!$H$117,
Z177=19,Data!$H$118,
Z177=20,Data!$H$119,
Z177=21,Data!$H$120,
Z177=0,Data!$H$121))*K177/1000,"")</f>
        <v/>
      </c>
      <c r="AE177" s="948" t="str">
        <f>IFERROR((ifs(
Z177=1,Data!$I$100,
Z177=2,Data!$I$101,
Z177=3,Data!$I$102,
Z177=4,Data!$I$103,
Z177=5,Data!$I$104,
Z177=6,Data!$I$105,
Z177=7,Data!$I$106,
Z177=8,Data!$I$107,
Z177=9,Data!$I$108,
Z177=10,Data!I$109,
Z177=11,Data!I$110,
Z177=12,Data!I$111,
Z177=13,Data!$I$112,
Z177=14,Data!$I$113,
Z177=15,Data!$I$114,
Z177=16,Data!$I$115,
Z177=17,Data!$I$116,
Z177=18,Data!$I$117,
Z177=19,Data!$I$118,
Z177=20,Data!$I$119,
Z177=21,Data!$I$120,
Z177=0,Data!$I$121)*K177/1000),"")</f>
        <v/>
      </c>
      <c r="AF177" s="947" t="str">
        <f>IFERROR((ifs(
Z177=1,Data!$J$100,
Z177=2,Data!$J$101,
Z177=3,Data!$J$102,
Z177=4,Data!$J$103,
Z177=5,Data!$J$104,
Z177=6,Data!$J$105,
Z177=7,Data!$J$106,
Z177=8,Data!$J$107,
Z177=9,Data!$J$108,
Z177=10,Data!J$109,
Z177=11,Data!J$110,
Z177=12,Data!J$111,
Z177=13,Data!J$112,
Z177=14,Data!$J$113,
Z177=15,Data!$J$114,
Z177=16,Data!$J$115,
Z177=17,Data!$J$116,
Z177=18,Data!$J$117,
Z177=19,Data!$J$118,
Z177=20,Data!$J$119,
Z177=21,Data!$J$120,
Z177=0,Data!$J$121)*K177),"")</f>
        <v/>
      </c>
      <c r="AG177" s="947" t="str">
        <f>IFERROR((ifs(
Z177=1,Data!$K$100,
Z177=2,Data!$K$101,
Z177=3,Data!$K$102,
Z177=4,Data!$K$103,
Z177=5,Data!$K$104,
Z177=6,Data!$K$105,
Z177=7,Data!$K$106,
Z177=8,Data!$K$107,
Z177=9,Data!$K$108,
Z177=10,Data!K$109,
Z177=11,Data!K$110,
Z177=12,Data!K$111,
Z177=13,Data!$K$112,
Z177=14,Data!$K$113,
Z177=15,Data!$K$114,
Z177=16,Data!$K$115,
Z177=17,Data!$K$116,
Z177=18,Data!$K$117,
Z177=19,Data!$K$118,
Z177=20,Data!$K$119,
Z177=21,Data!$K$120,
Z177=0,Data!$K$121)*K177),"")</f>
        <v/>
      </c>
      <c r="AH177" s="947" t="str">
        <f>IFERROR((ifs(
Z177=1,Data!$L$100,
Z177=2,Data!$L$101,
Z177=3,Data!$L$102,
Z177=4,Data!$L$103,
Z177=5,Data!$L$104,
Z177=6,Data!$L$105,
Z177=7,Data!$L$106,
Z177=8,Data!$L$107,
Z177=9,Data!$L$108,
Z177=10,Data!L$109,
Z177=11,Data!L$110,
Z177=12,Data!L$111,
Z177=13,Data!$L$112,
Z177=14,Data!$L$113,
Z177=15,Data!$L$114,
Z177=16,Data!$L$115,
Z177=17,Data!$L$116,
Z177=18,Data!$L$117,
Z177=19,Data!$L$118,
Z177=20,Data!$L$119,
Z177=21,Data!$L$120,
Z177=0,Data!$L$121)*K177),"")</f>
        <v/>
      </c>
      <c r="AI177" s="950" t="str">
        <f>'Registro Veh'!J189</f>
        <v/>
      </c>
      <c r="AJ177" s="950" t="str">
        <f>'Registro Veh'!M189</f>
        <v/>
      </c>
      <c r="AK177" s="951"/>
      <c r="AL177" s="951"/>
      <c r="AM177" s="951"/>
      <c r="AN177" s="951"/>
    </row>
    <row r="178">
      <c r="A178" s="941" t="str">
        <f>'Registro Veh'!B189</f>
        <v/>
      </c>
      <c r="B178" s="941" t="str">
        <f>Equipo!$F$2</f>
        <v>4.0</v>
      </c>
      <c r="C178" s="941" t="str">
        <f>Equipo!$E$14</f>
        <v/>
      </c>
      <c r="D178" s="941" t="str">
        <f>Equipo!$E$10</f>
        <v/>
      </c>
      <c r="E178" s="941" t="str">
        <f>'Registro Veh'!C189</f>
        <v/>
      </c>
      <c r="F178" s="941" t="str">
        <f>'Registro Veh'!D189</f>
        <v/>
      </c>
      <c r="G178" s="941" t="str">
        <f>'Registro Veh'!E189</f>
        <v/>
      </c>
      <c r="H178" s="941" t="str">
        <f>'Registro Veh'!F189</f>
        <v/>
      </c>
      <c r="I178" s="942" t="str">
        <f>'Registro Veh'!G189</f>
        <v/>
      </c>
      <c r="J178" s="942" t="str">
        <f>'Registro Veh'!I189</f>
        <v/>
      </c>
      <c r="K178" s="942" t="str">
        <f>'Registro Veh'!K189</f>
        <v/>
      </c>
      <c r="L178" s="942" t="str">
        <f>'Registro Veh'!L189</f>
        <v/>
      </c>
      <c r="M178" s="942" t="str">
        <f>'Registro Veh'!N189</f>
        <v/>
      </c>
      <c r="N178" s="943" t="str">
        <f>IFERROR(IFS(E178='BBDD R'!$F$2,'BBDD R'!$G$2,E178='BBDD R'!$F$3,'BBDD R'!$G$3,E178='BBDD R'!$F$4,'BBDD R'!$G$4,E178='BBDD R'!$F$5,'BBDD R'!$G$5,E178='BBDD R'!$F$6,'BBDD R'!$G$6,E178='BBDD R'!$F$7,'BBDD R'!$G$7),"")</f>
        <v/>
      </c>
      <c r="O178" s="943" t="str">
        <f>IFERROR(IFS(E178='BBDD R'!$F$2,'BBDD R'!$H$2,E178='BBDD R'!$F$3,'BBDD R'!$H$3,E178='BBDD R'!$F$4,'BBDD R'!$H$4,E178='BBDD R'!$F$5,'BBDD R'!$H$5,E178='BBDD R'!$F$6,'BBDD R'!$H$6,E178='BBDD R'!$F$7,'BBDD R'!$H$7),"")</f>
        <v/>
      </c>
      <c r="P178" s="944" t="str">
        <f>IFERROR(IFS(E178='BBDD R'!$F$2,'BBDD R'!$I$2,E178='BBDD R'!$F$3,'BBDD R'!$I$3,E178='BBDD R'!$F$4,'BBDD R'!$I$4,E178='BBDD R'!$F$5,'BBDD R'!$I$5,E178='BBDD R'!$F$6,'BBDD R'!$I$6,E178='BBDD R'!$F$7,'BBDD R'!$I$7),"")</f>
        <v/>
      </c>
      <c r="Q178" s="945" t="str">
        <f>IFERROR(IFS(E178='BBDD R'!$F$2,'BBDD R'!$J$2,E178='BBDD R'!$F$3,'BBDD R'!$J$3,E178='BBDD R'!$F$4,'BBDD R'!$J$4,E178='BBDD R'!$F$5,'BBDD R'!$J$5,E178='BBDD R'!$F$6,'BBDD R'!$J$6,E178='BBDD R'!$F$7,'BBDD R'!$J$7))</f>
        <v/>
      </c>
      <c r="R178" s="945" t="str">
        <f>IFERROR(IFS(E178='BBDD R'!$F$2,'BBDD R'!$K$2,E178='BBDD R'!$F$3,'BBDD R'!$K$3,E178='BBDD R'!$F$4,'BBDD R'!$K$4,E178='BBDD R'!$F$5,'BBDD R'!$K$5,E178='BBDD R'!$F$6,'BBDD R'!$K$6,E178='BBDD R'!$F$7,'BBDD R'!$K$7),"")</f>
        <v/>
      </c>
      <c r="S178" s="944" t="str">
        <f>IFERROR(IFS(E178='BBDD R'!$F$2,'BBDD R'!$L$2,E178='BBDD R'!$F$3,'BBDD R'!$L$3,E178='BBDD R'!$F$4,'BBDD R'!$L$4,E178='BBDD R'!$F$5,'BBDD R'!$L$5,E178='BBDD R'!$F$6,'BBDD R'!$L$6,E178='BBDD R'!$F$7,'BBDD R'!$L$7),"")</f>
        <v/>
      </c>
      <c r="T178" s="944" t="str">
        <f>IFERROR(IFS(E178='BBDD R'!$F$2,'BBDD R'!$M$2,E178='BBDD R'!$F$3,'BBDD R'!$M$3,E178='BBDD R'!$F$4,'BBDD R'!$M$4,E178='BBDD R'!$F$5,'BBDD R'!$M$5,E178='BBDD R'!$F$6,'BBDD R'!$M$6,E178='BBDD R'!$F$7,'BBDD R'!$M$7),"")</f>
        <v/>
      </c>
      <c r="U178" s="944" t="str">
        <f>IFERROR(IFS(E178='BBDD R'!$F$2,'BBDD R'!$N$2,E178='BBDD R'!$F$3,'BBDD R'!$N$3,E178='BBDD R'!$F$4,'BBDD R'!$N$4,E178='BBDD R'!$F$5,'BBDD R'!$N$5,E178='BBDD R'!$F$6,'BBDD R'!$N$6,E178='BBDD R'!$F$7,'BBDD R'!$N$7),"")</f>
        <v/>
      </c>
      <c r="V178" s="944" t="str">
        <f>IFERROR(IFS(E178='BBDD R'!$F$2,'BBDD R'!$O$2,E178='BBDD R'!$F$3,'BBDD R'!$O$3,E178='BBDD R'!$F$4,'BBDD R'!$O$4,E178='BBDD R'!$F$5,'BBDD R'!$O$5,E178='BBDD R'!$F$6,'BBDD R'!$O$6,E178='BBDD R'!$F$7,'BBDD R'!$O$7),"")</f>
        <v/>
      </c>
      <c r="W178" s="946" t="str">
        <f>IFERROR(IFS(E178='BBDD R'!$F$2,'BBDD R'!$P$2,E178='BBDD R'!$F$3,'BBDD R'!$P$3,E178='BBDD R'!$F$4,'BBDD R'!$P$4,E178='BBDD R'!$F$5,'BBDD R'!$P$5,E178='BBDD R'!$F$6,'BBDD R'!$P$6,E178='BBDD R'!$F$7,'BBDD R'!$P$7),"")</f>
        <v/>
      </c>
      <c r="X178" s="944" t="str">
        <f>IFERROR(IFS(E178='BBDD R'!$F$2,'BBDD R'!$Q$2,E178='BBDD R'!$F$3,'BBDD R'!$Q$3,E178='BBDD R'!$F$4,'BBDD R'!$Q$4,E178='BBDD R'!$F$5,'BBDD R'!$Q$5,E178='BBDD R'!$F$6,'BBDD R'!$Q$6,E178='BBDD R'!$F$7,'BBDD R'!$Q$7),"")</f>
        <v/>
      </c>
      <c r="Y178" s="944" t="str">
        <f>IFERROR(IFS(E178='BBDD R'!$F$2,'BBDD R'!$R$2,E178='BBDD R'!$F$3,'BBDD R'!$R$3,E178='BBDD R'!$F$4,'BBDD R'!$R$4,E178='BBDD R'!$F$5,'BBDD R'!$R$5,E178='BBDD R'!$F$6,'BBDD R'!$R$6,E178='BBDD R'!$F$7,'BBDD R'!$R$7),"")</f>
        <v/>
      </c>
      <c r="Z178" s="944" t="str">
        <f t="array" ref="Z178">IFERROR(ifs(AND(M178="Gasolina",O178="Vehículo Liviano (Sedán, Compacto)"),1
,AND(M178="Gasolina",O178="Vehículo Liviano (SUV, Jeep, Station Wagon)"),2
,AND(M178="Gasolina",O178="Utilitario, Furgón"),3
,AND(M178="Gasolina",O178="Camioneta 4x2"),4
,AND(M178="Gasolina",O178="Camioneta 4x4"),5
,AND(M178="Gasolina",O178="Camión liviano (hasta 3.5 ton)"),6
,AND(M178="Gasolina",O178="Camión mediano"),7
,AND(M178="Gasolina",O178="Camión pesado"),8
,AND(M178="Gasolina",O178="Maquinaria"),9
,AND(M178="Gasolina",O178="Otro (especifique): "),10
,AND(M178="Diesel",O178="Vehículo Liviano (Sedán, Compacto)"),11
,AND(M178="Diesel",O178="Vehículo Liviano (SUV, Jeep, Station Wagon)"),12
,AND(M178="Diesel",O178="Utilitario, Furgón"),13
,AND(M178="Diesel",O178="Camioneta 4x2"),14
,AND(M178="Diesel",O178="Camioneta 4x4"),15
,AND(M178="Diesel",O178="Camión liviano (hasta 3.5 ton)"),16
,AND(M178="Diesel",O178="Camión mediano"),17
,AND(M178="Diesel",O178="Camión pesado"),18
,AND(M178="Diesel",O178="Maquinaria"),19
,AND(M178="Diesel",O178="Otro (especifique): "),20
,O178="Selecciona...",21),"")</f>
        <v/>
      </c>
      <c r="AA178" s="947" t="str">
        <f>IFERROR((ifs(Z178=1,Data!$D$100,Z178=2,Data!$D$101,Z178=3,Data!$D$102,Z178=4,Data!$D$103,Z178=5,Data!$D$104,Z178=6,Data!$D$105,Z178=7,Data!$D$106,Z178=8,Data!$D$107,Z178=9,Data!$D$108,Z178=10,Data!$D$109,Z178=11,Data!$D$110,Z178=12,Data!$D$111,Z178=13,Data!$D$112,Z178=14,Data!$D$113,Z178=15,Data!$D$114,Z178=16,Data!$D$115,Z178=17,Data!$D$116,Z178=18,Data!$D$117,Z178=19,Data!$D$118,Z178=20,Data!$D$119,Z178=21,Data!$D$120,Z178=0,Data!$D$121))*K178,"")</f>
        <v/>
      </c>
      <c r="AB178" s="947" t="str">
        <f>IFERROR((ifs(Z178=1,Data!$E$100,Z178=2,Data!$E$101,Z178=3,Data!$E$102,Z178=4,Data!$E$103,Z178=5,Data!$E$104,Z178=6,Data!$E$105,Z178=7,Data!$E$106,Z178=8,Data!$E$107,Z178=9,Data!$E$108,Z178=10,Data!$E$109,Z178=11,Data!$E$110,Z178=12,Data!$E$111,Z178=13,Data!$E$112,Z178=14,Data!$E$113,Z178=15,Data!$E$114,Z178=16,Data!$E$115,Z178=17,Data!$E$116,Z178=18,Data!$E$117,Z178=19,Data!$E$118,Z178=20,Data!$E$119,Z178=21,Data!$E$120,Z178=0,Data!$E$121))*K178/1000,"")</f>
        <v/>
      </c>
      <c r="AC178" s="948" t="str">
        <f>IFERROR((ifs(
Z178=1,Data!$G$100,
Z178=2,Data!$G$101,
Z178=3,Data!$G$102,
Z178=4,Data!$G$103,
Z178=5,Data!$G$104,
Z178=6,Data!$G$105,
Z178=7,Data!$G$106,
Z178=8,Data!$G$107,
Z178=9,Data!$G$108,
Z178=10,Data!G$109,
Z178=11,Data!G$110,
Z178=12,Data!G$111,
Z178=13,Data!$G$112,
Z178=14,Data!$G$113,
Z178=15,Data!$G$114,
Z178=16,Data!$G$115,
Z178=17,Data!$G$116,
Z178=18,Data!$G$117,
Z178=19,Data!$G$118,
Z178=20,Data!$G$119,
Z178=21,Data!$G$120,
Z178=0,Data!$G$121))
*K178/1000,"")</f>
        <v/>
      </c>
      <c r="AD178" s="949" t="str">
        <f>IFERROR((ifs(
Z178=1,Data!$H$100,
Z178=2,Data!$H$101,
Z178=3,Data!$H$102,
Z178=4,Data!$H$103,
Z178=5,Data!$H$104,
Z178=6,Data!$H$105,
Z178=7,Data!$H$106,
Z178=8,Data!$H$107,
Z178=9,Data!$H$108,
Z178=10,Data!H$109,
Z178=11,Data!H$110,
Z178=12,Data!H$111,
Z178=13,Data!$H$112,
Z178=14,Data!$H$113,
Z178=15,Data!$H$114,
Z178=16,Data!$H$115,
Z178=17,Data!$H$116,
Z178=18,Data!$H$117,
Z178=19,Data!$H$118,
Z178=20,Data!$H$119,
Z178=21,Data!$H$120,
Z178=0,Data!$H$121))*K178/1000,"")</f>
        <v/>
      </c>
      <c r="AE178" s="948" t="str">
        <f>IFERROR((ifs(
Z178=1,Data!$I$100,
Z178=2,Data!$I$101,
Z178=3,Data!$I$102,
Z178=4,Data!$I$103,
Z178=5,Data!$I$104,
Z178=6,Data!$I$105,
Z178=7,Data!$I$106,
Z178=8,Data!$I$107,
Z178=9,Data!$I$108,
Z178=10,Data!I$109,
Z178=11,Data!I$110,
Z178=12,Data!I$111,
Z178=13,Data!$I$112,
Z178=14,Data!$I$113,
Z178=15,Data!$I$114,
Z178=16,Data!$I$115,
Z178=17,Data!$I$116,
Z178=18,Data!$I$117,
Z178=19,Data!$I$118,
Z178=20,Data!$I$119,
Z178=21,Data!$I$120,
Z178=0,Data!$I$121)*K178/1000),"")</f>
        <v/>
      </c>
      <c r="AF178" s="947" t="str">
        <f>IFERROR((ifs(
Z178=1,Data!$J$100,
Z178=2,Data!$J$101,
Z178=3,Data!$J$102,
Z178=4,Data!$J$103,
Z178=5,Data!$J$104,
Z178=6,Data!$J$105,
Z178=7,Data!$J$106,
Z178=8,Data!$J$107,
Z178=9,Data!$J$108,
Z178=10,Data!J$109,
Z178=11,Data!J$110,
Z178=12,Data!J$111,
Z178=13,Data!J$112,
Z178=14,Data!$J$113,
Z178=15,Data!$J$114,
Z178=16,Data!$J$115,
Z178=17,Data!$J$116,
Z178=18,Data!$J$117,
Z178=19,Data!$J$118,
Z178=20,Data!$J$119,
Z178=21,Data!$J$120,
Z178=0,Data!$J$121)*K178),"")</f>
        <v/>
      </c>
      <c r="AG178" s="947" t="str">
        <f>IFERROR((ifs(
Z178=1,Data!$K$100,
Z178=2,Data!$K$101,
Z178=3,Data!$K$102,
Z178=4,Data!$K$103,
Z178=5,Data!$K$104,
Z178=6,Data!$K$105,
Z178=7,Data!$K$106,
Z178=8,Data!$K$107,
Z178=9,Data!$K$108,
Z178=10,Data!K$109,
Z178=11,Data!K$110,
Z178=12,Data!K$111,
Z178=13,Data!$K$112,
Z178=14,Data!$K$113,
Z178=15,Data!$K$114,
Z178=16,Data!$K$115,
Z178=17,Data!$K$116,
Z178=18,Data!$K$117,
Z178=19,Data!$K$118,
Z178=20,Data!$K$119,
Z178=21,Data!$K$120,
Z178=0,Data!$K$121)*K178),"")</f>
        <v/>
      </c>
      <c r="AH178" s="947" t="str">
        <f>IFERROR((ifs(
Z178=1,Data!$L$100,
Z178=2,Data!$L$101,
Z178=3,Data!$L$102,
Z178=4,Data!$L$103,
Z178=5,Data!$L$104,
Z178=6,Data!$L$105,
Z178=7,Data!$L$106,
Z178=8,Data!$L$107,
Z178=9,Data!$L$108,
Z178=10,Data!L$109,
Z178=11,Data!L$110,
Z178=12,Data!L$111,
Z178=13,Data!$L$112,
Z178=14,Data!$L$113,
Z178=15,Data!$L$114,
Z178=16,Data!$L$115,
Z178=17,Data!$L$116,
Z178=18,Data!$L$117,
Z178=19,Data!$L$118,
Z178=20,Data!$L$119,
Z178=21,Data!$L$120,
Z178=0,Data!$L$121)*K178),"")</f>
        <v/>
      </c>
      <c r="AI178" s="950" t="str">
        <f>'Registro Veh'!J190</f>
        <v/>
      </c>
      <c r="AJ178" s="950" t="str">
        <f>'Registro Veh'!M190</f>
        <v/>
      </c>
      <c r="AK178" s="951"/>
      <c r="AL178" s="951"/>
      <c r="AM178" s="951"/>
      <c r="AN178" s="951"/>
    </row>
    <row r="179">
      <c r="A179" s="941" t="str">
        <f>'Registro Veh'!B190</f>
        <v/>
      </c>
      <c r="B179" s="941" t="str">
        <f>Equipo!$F$2</f>
        <v>4.0</v>
      </c>
      <c r="C179" s="941" t="str">
        <f>Equipo!$E$14</f>
        <v/>
      </c>
      <c r="D179" s="941" t="str">
        <f>Equipo!$E$10</f>
        <v/>
      </c>
      <c r="E179" s="941" t="str">
        <f>'Registro Veh'!C190</f>
        <v/>
      </c>
      <c r="F179" s="941" t="str">
        <f>'Registro Veh'!D190</f>
        <v/>
      </c>
      <c r="G179" s="941" t="str">
        <f>'Registro Veh'!E190</f>
        <v/>
      </c>
      <c r="H179" s="941" t="str">
        <f>'Registro Veh'!F190</f>
        <v/>
      </c>
      <c r="I179" s="942" t="str">
        <f>'Registro Veh'!G190</f>
        <v/>
      </c>
      <c r="J179" s="942" t="str">
        <f>'Registro Veh'!I190</f>
        <v/>
      </c>
      <c r="K179" s="942" t="str">
        <f>'Registro Veh'!K190</f>
        <v/>
      </c>
      <c r="L179" s="942" t="str">
        <f>'Registro Veh'!L190</f>
        <v/>
      </c>
      <c r="M179" s="942" t="str">
        <f>'Registro Veh'!N190</f>
        <v/>
      </c>
      <c r="N179" s="943" t="str">
        <f>IFERROR(IFS(E179='BBDD R'!$F$2,'BBDD R'!$G$2,E179='BBDD R'!$F$3,'BBDD R'!$G$3,E179='BBDD R'!$F$4,'BBDD R'!$G$4,E179='BBDD R'!$F$5,'BBDD R'!$G$5,E179='BBDD R'!$F$6,'BBDD R'!$G$6,E179='BBDD R'!$F$7,'BBDD R'!$G$7),"")</f>
        <v/>
      </c>
      <c r="O179" s="943" t="str">
        <f>IFERROR(IFS(E179='BBDD R'!$F$2,'BBDD R'!$H$2,E179='BBDD R'!$F$3,'BBDD R'!$H$3,E179='BBDD R'!$F$4,'BBDD R'!$H$4,E179='BBDD R'!$F$5,'BBDD R'!$H$5,E179='BBDD R'!$F$6,'BBDD R'!$H$6,E179='BBDD R'!$F$7,'BBDD R'!$H$7),"")</f>
        <v/>
      </c>
      <c r="P179" s="944" t="str">
        <f>IFERROR(IFS(E179='BBDD R'!$F$2,'BBDD R'!$I$2,E179='BBDD R'!$F$3,'BBDD R'!$I$3,E179='BBDD R'!$F$4,'BBDD R'!$I$4,E179='BBDD R'!$F$5,'BBDD R'!$I$5,E179='BBDD R'!$F$6,'BBDD R'!$I$6,E179='BBDD R'!$F$7,'BBDD R'!$I$7),"")</f>
        <v/>
      </c>
      <c r="Q179" s="945" t="str">
        <f>IFERROR(IFS(E179='BBDD R'!$F$2,'BBDD R'!$J$2,E179='BBDD R'!$F$3,'BBDD R'!$J$3,E179='BBDD R'!$F$4,'BBDD R'!$J$4,E179='BBDD R'!$F$5,'BBDD R'!$J$5,E179='BBDD R'!$F$6,'BBDD R'!$J$6,E179='BBDD R'!$F$7,'BBDD R'!$J$7))</f>
        <v/>
      </c>
      <c r="R179" s="945" t="str">
        <f>IFERROR(IFS(E179='BBDD R'!$F$2,'BBDD R'!$K$2,E179='BBDD R'!$F$3,'BBDD R'!$K$3,E179='BBDD R'!$F$4,'BBDD R'!$K$4,E179='BBDD R'!$F$5,'BBDD R'!$K$5,E179='BBDD R'!$F$6,'BBDD R'!$K$6,E179='BBDD R'!$F$7,'BBDD R'!$K$7),"")</f>
        <v/>
      </c>
      <c r="S179" s="944" t="str">
        <f>IFERROR(IFS(E179='BBDD R'!$F$2,'BBDD R'!$L$2,E179='BBDD R'!$F$3,'BBDD R'!$L$3,E179='BBDD R'!$F$4,'BBDD R'!$L$4,E179='BBDD R'!$F$5,'BBDD R'!$L$5,E179='BBDD R'!$F$6,'BBDD R'!$L$6,E179='BBDD R'!$F$7,'BBDD R'!$L$7),"")</f>
        <v/>
      </c>
      <c r="T179" s="944" t="str">
        <f>IFERROR(IFS(E179='BBDD R'!$F$2,'BBDD R'!$M$2,E179='BBDD R'!$F$3,'BBDD R'!$M$3,E179='BBDD R'!$F$4,'BBDD R'!$M$4,E179='BBDD R'!$F$5,'BBDD R'!$M$5,E179='BBDD R'!$F$6,'BBDD R'!$M$6,E179='BBDD R'!$F$7,'BBDD R'!$M$7),"")</f>
        <v/>
      </c>
      <c r="U179" s="944" t="str">
        <f>IFERROR(IFS(E179='BBDD R'!$F$2,'BBDD R'!$N$2,E179='BBDD R'!$F$3,'BBDD R'!$N$3,E179='BBDD R'!$F$4,'BBDD R'!$N$4,E179='BBDD R'!$F$5,'BBDD R'!$N$5,E179='BBDD R'!$F$6,'BBDD R'!$N$6,E179='BBDD R'!$F$7,'BBDD R'!$N$7),"")</f>
        <v/>
      </c>
      <c r="V179" s="944" t="str">
        <f>IFERROR(IFS(E179='BBDD R'!$F$2,'BBDD R'!$O$2,E179='BBDD R'!$F$3,'BBDD R'!$O$3,E179='BBDD R'!$F$4,'BBDD R'!$O$4,E179='BBDD R'!$F$5,'BBDD R'!$O$5,E179='BBDD R'!$F$6,'BBDD R'!$O$6,E179='BBDD R'!$F$7,'BBDD R'!$O$7),"")</f>
        <v/>
      </c>
      <c r="W179" s="946" t="str">
        <f>IFERROR(IFS(E179='BBDD R'!$F$2,'BBDD R'!$P$2,E179='BBDD R'!$F$3,'BBDD R'!$P$3,E179='BBDD R'!$F$4,'BBDD R'!$P$4,E179='BBDD R'!$F$5,'BBDD R'!$P$5,E179='BBDD R'!$F$6,'BBDD R'!$P$6,E179='BBDD R'!$F$7,'BBDD R'!$P$7),"")</f>
        <v/>
      </c>
      <c r="X179" s="944" t="str">
        <f>IFERROR(IFS(E179='BBDD R'!$F$2,'BBDD R'!$Q$2,E179='BBDD R'!$F$3,'BBDD R'!$Q$3,E179='BBDD R'!$F$4,'BBDD R'!$Q$4,E179='BBDD R'!$F$5,'BBDD R'!$Q$5,E179='BBDD R'!$F$6,'BBDD R'!$Q$6,E179='BBDD R'!$F$7,'BBDD R'!$Q$7),"")</f>
        <v/>
      </c>
      <c r="Y179" s="944" t="str">
        <f>IFERROR(IFS(E179='BBDD R'!$F$2,'BBDD R'!$R$2,E179='BBDD R'!$F$3,'BBDD R'!$R$3,E179='BBDD R'!$F$4,'BBDD R'!$R$4,E179='BBDD R'!$F$5,'BBDD R'!$R$5,E179='BBDD R'!$F$6,'BBDD R'!$R$6,E179='BBDD R'!$F$7,'BBDD R'!$R$7),"")</f>
        <v/>
      </c>
      <c r="Z179" s="944" t="str">
        <f t="array" ref="Z179">IFERROR(ifs(AND(M179="Gasolina",O179="Vehículo Liviano (Sedán, Compacto)"),1
,AND(M179="Gasolina",O179="Vehículo Liviano (SUV, Jeep, Station Wagon)"),2
,AND(M179="Gasolina",O179="Utilitario, Furgón"),3
,AND(M179="Gasolina",O179="Camioneta 4x2"),4
,AND(M179="Gasolina",O179="Camioneta 4x4"),5
,AND(M179="Gasolina",O179="Camión liviano (hasta 3.5 ton)"),6
,AND(M179="Gasolina",O179="Camión mediano"),7
,AND(M179="Gasolina",O179="Camión pesado"),8
,AND(M179="Gasolina",O179="Maquinaria"),9
,AND(M179="Gasolina",O179="Otro (especifique): "),10
,AND(M179="Diesel",O179="Vehículo Liviano (Sedán, Compacto)"),11
,AND(M179="Diesel",O179="Vehículo Liviano (SUV, Jeep, Station Wagon)"),12
,AND(M179="Diesel",O179="Utilitario, Furgón"),13
,AND(M179="Diesel",O179="Camioneta 4x2"),14
,AND(M179="Diesel",O179="Camioneta 4x4"),15
,AND(M179="Diesel",O179="Camión liviano (hasta 3.5 ton)"),16
,AND(M179="Diesel",O179="Camión mediano"),17
,AND(M179="Diesel",O179="Camión pesado"),18
,AND(M179="Diesel",O179="Maquinaria"),19
,AND(M179="Diesel",O179="Otro (especifique): "),20
,O179="Selecciona...",21),"")</f>
        <v/>
      </c>
      <c r="AA179" s="947" t="str">
        <f>IFERROR((ifs(Z179=1,Data!$D$100,Z179=2,Data!$D$101,Z179=3,Data!$D$102,Z179=4,Data!$D$103,Z179=5,Data!$D$104,Z179=6,Data!$D$105,Z179=7,Data!$D$106,Z179=8,Data!$D$107,Z179=9,Data!$D$108,Z179=10,Data!$D$109,Z179=11,Data!$D$110,Z179=12,Data!$D$111,Z179=13,Data!$D$112,Z179=14,Data!$D$113,Z179=15,Data!$D$114,Z179=16,Data!$D$115,Z179=17,Data!$D$116,Z179=18,Data!$D$117,Z179=19,Data!$D$118,Z179=20,Data!$D$119,Z179=21,Data!$D$120,Z179=0,Data!$D$121))*K179,"")</f>
        <v/>
      </c>
      <c r="AB179" s="947" t="str">
        <f>IFERROR((ifs(Z179=1,Data!$E$100,Z179=2,Data!$E$101,Z179=3,Data!$E$102,Z179=4,Data!$E$103,Z179=5,Data!$E$104,Z179=6,Data!$E$105,Z179=7,Data!$E$106,Z179=8,Data!$E$107,Z179=9,Data!$E$108,Z179=10,Data!$E$109,Z179=11,Data!$E$110,Z179=12,Data!$E$111,Z179=13,Data!$E$112,Z179=14,Data!$E$113,Z179=15,Data!$E$114,Z179=16,Data!$E$115,Z179=17,Data!$E$116,Z179=18,Data!$E$117,Z179=19,Data!$E$118,Z179=20,Data!$E$119,Z179=21,Data!$E$120,Z179=0,Data!$E$121))*K179/1000,"")</f>
        <v/>
      </c>
      <c r="AC179" s="948" t="str">
        <f>IFERROR((ifs(
Z179=1,Data!$G$100,
Z179=2,Data!$G$101,
Z179=3,Data!$G$102,
Z179=4,Data!$G$103,
Z179=5,Data!$G$104,
Z179=6,Data!$G$105,
Z179=7,Data!$G$106,
Z179=8,Data!$G$107,
Z179=9,Data!$G$108,
Z179=10,Data!G$109,
Z179=11,Data!G$110,
Z179=12,Data!G$111,
Z179=13,Data!$G$112,
Z179=14,Data!$G$113,
Z179=15,Data!$G$114,
Z179=16,Data!$G$115,
Z179=17,Data!$G$116,
Z179=18,Data!$G$117,
Z179=19,Data!$G$118,
Z179=20,Data!$G$119,
Z179=21,Data!$G$120,
Z179=0,Data!$G$121))
*K179/1000,"")</f>
        <v/>
      </c>
      <c r="AD179" s="949" t="str">
        <f>IFERROR((ifs(
Z179=1,Data!$H$100,
Z179=2,Data!$H$101,
Z179=3,Data!$H$102,
Z179=4,Data!$H$103,
Z179=5,Data!$H$104,
Z179=6,Data!$H$105,
Z179=7,Data!$H$106,
Z179=8,Data!$H$107,
Z179=9,Data!$H$108,
Z179=10,Data!H$109,
Z179=11,Data!H$110,
Z179=12,Data!H$111,
Z179=13,Data!$H$112,
Z179=14,Data!$H$113,
Z179=15,Data!$H$114,
Z179=16,Data!$H$115,
Z179=17,Data!$H$116,
Z179=18,Data!$H$117,
Z179=19,Data!$H$118,
Z179=20,Data!$H$119,
Z179=21,Data!$H$120,
Z179=0,Data!$H$121))*K179/1000,"")</f>
        <v/>
      </c>
      <c r="AE179" s="948" t="str">
        <f>IFERROR((ifs(
Z179=1,Data!$I$100,
Z179=2,Data!$I$101,
Z179=3,Data!$I$102,
Z179=4,Data!$I$103,
Z179=5,Data!$I$104,
Z179=6,Data!$I$105,
Z179=7,Data!$I$106,
Z179=8,Data!$I$107,
Z179=9,Data!$I$108,
Z179=10,Data!I$109,
Z179=11,Data!I$110,
Z179=12,Data!I$111,
Z179=13,Data!$I$112,
Z179=14,Data!$I$113,
Z179=15,Data!$I$114,
Z179=16,Data!$I$115,
Z179=17,Data!$I$116,
Z179=18,Data!$I$117,
Z179=19,Data!$I$118,
Z179=20,Data!$I$119,
Z179=21,Data!$I$120,
Z179=0,Data!$I$121)*K179/1000),"")</f>
        <v/>
      </c>
      <c r="AF179" s="947" t="str">
        <f>IFERROR((ifs(
Z179=1,Data!$J$100,
Z179=2,Data!$J$101,
Z179=3,Data!$J$102,
Z179=4,Data!$J$103,
Z179=5,Data!$J$104,
Z179=6,Data!$J$105,
Z179=7,Data!$J$106,
Z179=8,Data!$J$107,
Z179=9,Data!$J$108,
Z179=10,Data!J$109,
Z179=11,Data!J$110,
Z179=12,Data!J$111,
Z179=13,Data!J$112,
Z179=14,Data!$J$113,
Z179=15,Data!$J$114,
Z179=16,Data!$J$115,
Z179=17,Data!$J$116,
Z179=18,Data!$J$117,
Z179=19,Data!$J$118,
Z179=20,Data!$J$119,
Z179=21,Data!$J$120,
Z179=0,Data!$J$121)*K179),"")</f>
        <v/>
      </c>
      <c r="AG179" s="947" t="str">
        <f>IFERROR((ifs(
Z179=1,Data!$K$100,
Z179=2,Data!$K$101,
Z179=3,Data!$K$102,
Z179=4,Data!$K$103,
Z179=5,Data!$K$104,
Z179=6,Data!$K$105,
Z179=7,Data!$K$106,
Z179=8,Data!$K$107,
Z179=9,Data!$K$108,
Z179=10,Data!K$109,
Z179=11,Data!K$110,
Z179=12,Data!K$111,
Z179=13,Data!$K$112,
Z179=14,Data!$K$113,
Z179=15,Data!$K$114,
Z179=16,Data!$K$115,
Z179=17,Data!$K$116,
Z179=18,Data!$K$117,
Z179=19,Data!$K$118,
Z179=20,Data!$K$119,
Z179=21,Data!$K$120,
Z179=0,Data!$K$121)*K179),"")</f>
        <v/>
      </c>
      <c r="AH179" s="947" t="str">
        <f>IFERROR((ifs(
Z179=1,Data!$L$100,
Z179=2,Data!$L$101,
Z179=3,Data!$L$102,
Z179=4,Data!$L$103,
Z179=5,Data!$L$104,
Z179=6,Data!$L$105,
Z179=7,Data!$L$106,
Z179=8,Data!$L$107,
Z179=9,Data!$L$108,
Z179=10,Data!L$109,
Z179=11,Data!L$110,
Z179=12,Data!L$111,
Z179=13,Data!$L$112,
Z179=14,Data!$L$113,
Z179=15,Data!$L$114,
Z179=16,Data!$L$115,
Z179=17,Data!$L$116,
Z179=18,Data!$L$117,
Z179=19,Data!$L$118,
Z179=20,Data!$L$119,
Z179=21,Data!$L$120,
Z179=0,Data!$L$121)*K179),"")</f>
        <v/>
      </c>
      <c r="AI179" s="950" t="str">
        <f>'Registro Veh'!J191</f>
        <v/>
      </c>
      <c r="AJ179" s="950" t="str">
        <f>'Registro Veh'!M191</f>
        <v/>
      </c>
      <c r="AK179" s="951"/>
      <c r="AL179" s="951"/>
      <c r="AM179" s="951"/>
      <c r="AN179" s="951"/>
    </row>
    <row r="180">
      <c r="A180" s="941" t="str">
        <f>'Registro Veh'!B191</f>
        <v/>
      </c>
      <c r="B180" s="941" t="str">
        <f>Equipo!$F$2</f>
        <v>4.0</v>
      </c>
      <c r="C180" s="941" t="str">
        <f>Equipo!$E$14</f>
        <v/>
      </c>
      <c r="D180" s="941" t="str">
        <f>Equipo!$E$10</f>
        <v/>
      </c>
      <c r="E180" s="941" t="str">
        <f>'Registro Veh'!C191</f>
        <v/>
      </c>
      <c r="F180" s="941" t="str">
        <f>'Registro Veh'!D191</f>
        <v/>
      </c>
      <c r="G180" s="941" t="str">
        <f>'Registro Veh'!E191</f>
        <v/>
      </c>
      <c r="H180" s="941" t="str">
        <f>'Registro Veh'!F191</f>
        <v/>
      </c>
      <c r="I180" s="942" t="str">
        <f>'Registro Veh'!G191</f>
        <v/>
      </c>
      <c r="J180" s="942" t="str">
        <f>'Registro Veh'!I191</f>
        <v/>
      </c>
      <c r="K180" s="942" t="str">
        <f>'Registro Veh'!K191</f>
        <v/>
      </c>
      <c r="L180" s="942" t="str">
        <f>'Registro Veh'!L191</f>
        <v/>
      </c>
      <c r="M180" s="942" t="str">
        <f>'Registro Veh'!N191</f>
        <v/>
      </c>
      <c r="N180" s="943" t="str">
        <f>IFERROR(IFS(E180='BBDD R'!$F$2,'BBDD R'!$G$2,E180='BBDD R'!$F$3,'BBDD R'!$G$3,E180='BBDD R'!$F$4,'BBDD R'!$G$4,E180='BBDD R'!$F$5,'BBDD R'!$G$5,E180='BBDD R'!$F$6,'BBDD R'!$G$6,E180='BBDD R'!$F$7,'BBDD R'!$G$7),"")</f>
        <v/>
      </c>
      <c r="O180" s="943" t="str">
        <f>IFERROR(IFS(E180='BBDD R'!$F$2,'BBDD R'!$H$2,E180='BBDD R'!$F$3,'BBDD R'!$H$3,E180='BBDD R'!$F$4,'BBDD R'!$H$4,E180='BBDD R'!$F$5,'BBDD R'!$H$5,E180='BBDD R'!$F$6,'BBDD R'!$H$6,E180='BBDD R'!$F$7,'BBDD R'!$H$7),"")</f>
        <v/>
      </c>
      <c r="P180" s="944" t="str">
        <f>IFERROR(IFS(E180='BBDD R'!$F$2,'BBDD R'!$I$2,E180='BBDD R'!$F$3,'BBDD R'!$I$3,E180='BBDD R'!$F$4,'BBDD R'!$I$4,E180='BBDD R'!$F$5,'BBDD R'!$I$5,E180='BBDD R'!$F$6,'BBDD R'!$I$6,E180='BBDD R'!$F$7,'BBDD R'!$I$7),"")</f>
        <v/>
      </c>
      <c r="Q180" s="945" t="str">
        <f>IFERROR(IFS(E180='BBDD R'!$F$2,'BBDD R'!$J$2,E180='BBDD R'!$F$3,'BBDD R'!$J$3,E180='BBDD R'!$F$4,'BBDD R'!$J$4,E180='BBDD R'!$F$5,'BBDD R'!$J$5,E180='BBDD R'!$F$6,'BBDD R'!$J$6,E180='BBDD R'!$F$7,'BBDD R'!$J$7))</f>
        <v/>
      </c>
      <c r="R180" s="945" t="str">
        <f>IFERROR(IFS(E180='BBDD R'!$F$2,'BBDD R'!$K$2,E180='BBDD R'!$F$3,'BBDD R'!$K$3,E180='BBDD R'!$F$4,'BBDD R'!$K$4,E180='BBDD R'!$F$5,'BBDD R'!$K$5,E180='BBDD R'!$F$6,'BBDD R'!$K$6,E180='BBDD R'!$F$7,'BBDD R'!$K$7),"")</f>
        <v/>
      </c>
      <c r="S180" s="944" t="str">
        <f>IFERROR(IFS(E180='BBDD R'!$F$2,'BBDD R'!$L$2,E180='BBDD R'!$F$3,'BBDD R'!$L$3,E180='BBDD R'!$F$4,'BBDD R'!$L$4,E180='BBDD R'!$F$5,'BBDD R'!$L$5,E180='BBDD R'!$F$6,'BBDD R'!$L$6,E180='BBDD R'!$F$7,'BBDD R'!$L$7),"")</f>
        <v/>
      </c>
      <c r="T180" s="944" t="str">
        <f>IFERROR(IFS(E180='BBDD R'!$F$2,'BBDD R'!$M$2,E180='BBDD R'!$F$3,'BBDD R'!$M$3,E180='BBDD R'!$F$4,'BBDD R'!$M$4,E180='BBDD R'!$F$5,'BBDD R'!$M$5,E180='BBDD R'!$F$6,'BBDD R'!$M$6,E180='BBDD R'!$F$7,'BBDD R'!$M$7),"")</f>
        <v/>
      </c>
      <c r="U180" s="944" t="str">
        <f>IFERROR(IFS(E180='BBDD R'!$F$2,'BBDD R'!$N$2,E180='BBDD R'!$F$3,'BBDD R'!$N$3,E180='BBDD R'!$F$4,'BBDD R'!$N$4,E180='BBDD R'!$F$5,'BBDD R'!$N$5,E180='BBDD R'!$F$6,'BBDD R'!$N$6,E180='BBDD R'!$F$7,'BBDD R'!$N$7),"")</f>
        <v/>
      </c>
      <c r="V180" s="944" t="str">
        <f>IFERROR(IFS(E180='BBDD R'!$F$2,'BBDD R'!$O$2,E180='BBDD R'!$F$3,'BBDD R'!$O$3,E180='BBDD R'!$F$4,'BBDD R'!$O$4,E180='BBDD R'!$F$5,'BBDD R'!$O$5,E180='BBDD R'!$F$6,'BBDD R'!$O$6,E180='BBDD R'!$F$7,'BBDD R'!$O$7),"")</f>
        <v/>
      </c>
      <c r="W180" s="946" t="str">
        <f>IFERROR(IFS(E180='BBDD R'!$F$2,'BBDD R'!$P$2,E180='BBDD R'!$F$3,'BBDD R'!$P$3,E180='BBDD R'!$F$4,'BBDD R'!$P$4,E180='BBDD R'!$F$5,'BBDD R'!$P$5,E180='BBDD R'!$F$6,'BBDD R'!$P$6,E180='BBDD R'!$F$7,'BBDD R'!$P$7),"")</f>
        <v/>
      </c>
      <c r="X180" s="944" t="str">
        <f>IFERROR(IFS(E180='BBDD R'!$F$2,'BBDD R'!$Q$2,E180='BBDD R'!$F$3,'BBDD R'!$Q$3,E180='BBDD R'!$F$4,'BBDD R'!$Q$4,E180='BBDD R'!$F$5,'BBDD R'!$Q$5,E180='BBDD R'!$F$6,'BBDD R'!$Q$6,E180='BBDD R'!$F$7,'BBDD R'!$Q$7),"")</f>
        <v/>
      </c>
      <c r="Y180" s="944" t="str">
        <f>IFERROR(IFS(E180='BBDD R'!$F$2,'BBDD R'!$R$2,E180='BBDD R'!$F$3,'BBDD R'!$R$3,E180='BBDD R'!$F$4,'BBDD R'!$R$4,E180='BBDD R'!$F$5,'BBDD R'!$R$5,E180='BBDD R'!$F$6,'BBDD R'!$R$6,E180='BBDD R'!$F$7,'BBDD R'!$R$7),"")</f>
        <v/>
      </c>
      <c r="Z180" s="944" t="str">
        <f t="array" ref="Z180">IFERROR(ifs(AND(M180="Gasolina",O180="Vehículo Liviano (Sedán, Compacto)"),1
,AND(M180="Gasolina",O180="Vehículo Liviano (SUV, Jeep, Station Wagon)"),2
,AND(M180="Gasolina",O180="Utilitario, Furgón"),3
,AND(M180="Gasolina",O180="Camioneta 4x2"),4
,AND(M180="Gasolina",O180="Camioneta 4x4"),5
,AND(M180="Gasolina",O180="Camión liviano (hasta 3.5 ton)"),6
,AND(M180="Gasolina",O180="Camión mediano"),7
,AND(M180="Gasolina",O180="Camión pesado"),8
,AND(M180="Gasolina",O180="Maquinaria"),9
,AND(M180="Gasolina",O180="Otro (especifique): "),10
,AND(M180="Diesel",O180="Vehículo Liviano (Sedán, Compacto)"),11
,AND(M180="Diesel",O180="Vehículo Liviano (SUV, Jeep, Station Wagon)"),12
,AND(M180="Diesel",O180="Utilitario, Furgón"),13
,AND(M180="Diesel",O180="Camioneta 4x2"),14
,AND(M180="Diesel",O180="Camioneta 4x4"),15
,AND(M180="Diesel",O180="Camión liviano (hasta 3.5 ton)"),16
,AND(M180="Diesel",O180="Camión mediano"),17
,AND(M180="Diesel",O180="Camión pesado"),18
,AND(M180="Diesel",O180="Maquinaria"),19
,AND(M180="Diesel",O180="Otro (especifique): "),20
,O180="Selecciona...",21),"")</f>
        <v/>
      </c>
      <c r="AA180" s="947" t="str">
        <f>IFERROR((ifs(Z180=1,Data!$D$100,Z180=2,Data!$D$101,Z180=3,Data!$D$102,Z180=4,Data!$D$103,Z180=5,Data!$D$104,Z180=6,Data!$D$105,Z180=7,Data!$D$106,Z180=8,Data!$D$107,Z180=9,Data!$D$108,Z180=10,Data!$D$109,Z180=11,Data!$D$110,Z180=12,Data!$D$111,Z180=13,Data!$D$112,Z180=14,Data!$D$113,Z180=15,Data!$D$114,Z180=16,Data!$D$115,Z180=17,Data!$D$116,Z180=18,Data!$D$117,Z180=19,Data!$D$118,Z180=20,Data!$D$119,Z180=21,Data!$D$120,Z180=0,Data!$D$121))*K180,"")</f>
        <v/>
      </c>
      <c r="AB180" s="947" t="str">
        <f>IFERROR((ifs(Z180=1,Data!$E$100,Z180=2,Data!$E$101,Z180=3,Data!$E$102,Z180=4,Data!$E$103,Z180=5,Data!$E$104,Z180=6,Data!$E$105,Z180=7,Data!$E$106,Z180=8,Data!$E$107,Z180=9,Data!$E$108,Z180=10,Data!$E$109,Z180=11,Data!$E$110,Z180=12,Data!$E$111,Z180=13,Data!$E$112,Z180=14,Data!$E$113,Z180=15,Data!$E$114,Z180=16,Data!$E$115,Z180=17,Data!$E$116,Z180=18,Data!$E$117,Z180=19,Data!$E$118,Z180=20,Data!$E$119,Z180=21,Data!$E$120,Z180=0,Data!$E$121))*K180/1000,"")</f>
        <v/>
      </c>
      <c r="AC180" s="948" t="str">
        <f>IFERROR((ifs(
Z180=1,Data!$G$100,
Z180=2,Data!$G$101,
Z180=3,Data!$G$102,
Z180=4,Data!$G$103,
Z180=5,Data!$G$104,
Z180=6,Data!$G$105,
Z180=7,Data!$G$106,
Z180=8,Data!$G$107,
Z180=9,Data!$G$108,
Z180=10,Data!G$109,
Z180=11,Data!G$110,
Z180=12,Data!G$111,
Z180=13,Data!$G$112,
Z180=14,Data!$G$113,
Z180=15,Data!$G$114,
Z180=16,Data!$G$115,
Z180=17,Data!$G$116,
Z180=18,Data!$G$117,
Z180=19,Data!$G$118,
Z180=20,Data!$G$119,
Z180=21,Data!$G$120,
Z180=0,Data!$G$121))
*K180/1000,"")</f>
        <v/>
      </c>
      <c r="AD180" s="949" t="str">
        <f>IFERROR((ifs(
Z180=1,Data!$H$100,
Z180=2,Data!$H$101,
Z180=3,Data!$H$102,
Z180=4,Data!$H$103,
Z180=5,Data!$H$104,
Z180=6,Data!$H$105,
Z180=7,Data!$H$106,
Z180=8,Data!$H$107,
Z180=9,Data!$H$108,
Z180=10,Data!H$109,
Z180=11,Data!H$110,
Z180=12,Data!H$111,
Z180=13,Data!$H$112,
Z180=14,Data!$H$113,
Z180=15,Data!$H$114,
Z180=16,Data!$H$115,
Z180=17,Data!$H$116,
Z180=18,Data!$H$117,
Z180=19,Data!$H$118,
Z180=20,Data!$H$119,
Z180=21,Data!$H$120,
Z180=0,Data!$H$121))*K180/1000,"")</f>
        <v/>
      </c>
      <c r="AE180" s="948" t="str">
        <f>IFERROR((ifs(
Z180=1,Data!$I$100,
Z180=2,Data!$I$101,
Z180=3,Data!$I$102,
Z180=4,Data!$I$103,
Z180=5,Data!$I$104,
Z180=6,Data!$I$105,
Z180=7,Data!$I$106,
Z180=8,Data!$I$107,
Z180=9,Data!$I$108,
Z180=10,Data!I$109,
Z180=11,Data!I$110,
Z180=12,Data!I$111,
Z180=13,Data!$I$112,
Z180=14,Data!$I$113,
Z180=15,Data!$I$114,
Z180=16,Data!$I$115,
Z180=17,Data!$I$116,
Z180=18,Data!$I$117,
Z180=19,Data!$I$118,
Z180=20,Data!$I$119,
Z180=21,Data!$I$120,
Z180=0,Data!$I$121)*K180/1000),"")</f>
        <v/>
      </c>
      <c r="AF180" s="947" t="str">
        <f>IFERROR((ifs(
Z180=1,Data!$J$100,
Z180=2,Data!$J$101,
Z180=3,Data!$J$102,
Z180=4,Data!$J$103,
Z180=5,Data!$J$104,
Z180=6,Data!$J$105,
Z180=7,Data!$J$106,
Z180=8,Data!$J$107,
Z180=9,Data!$J$108,
Z180=10,Data!J$109,
Z180=11,Data!J$110,
Z180=12,Data!J$111,
Z180=13,Data!J$112,
Z180=14,Data!$J$113,
Z180=15,Data!$J$114,
Z180=16,Data!$J$115,
Z180=17,Data!$J$116,
Z180=18,Data!$J$117,
Z180=19,Data!$J$118,
Z180=20,Data!$J$119,
Z180=21,Data!$J$120,
Z180=0,Data!$J$121)*K180),"")</f>
        <v/>
      </c>
      <c r="AG180" s="947" t="str">
        <f>IFERROR((ifs(
Z180=1,Data!$K$100,
Z180=2,Data!$K$101,
Z180=3,Data!$K$102,
Z180=4,Data!$K$103,
Z180=5,Data!$K$104,
Z180=6,Data!$K$105,
Z180=7,Data!$K$106,
Z180=8,Data!$K$107,
Z180=9,Data!$K$108,
Z180=10,Data!K$109,
Z180=11,Data!K$110,
Z180=12,Data!K$111,
Z180=13,Data!$K$112,
Z180=14,Data!$K$113,
Z180=15,Data!$K$114,
Z180=16,Data!$K$115,
Z180=17,Data!$K$116,
Z180=18,Data!$K$117,
Z180=19,Data!$K$118,
Z180=20,Data!$K$119,
Z180=21,Data!$K$120,
Z180=0,Data!$K$121)*K180),"")</f>
        <v/>
      </c>
      <c r="AH180" s="947" t="str">
        <f>IFERROR((ifs(
Z180=1,Data!$L$100,
Z180=2,Data!$L$101,
Z180=3,Data!$L$102,
Z180=4,Data!$L$103,
Z180=5,Data!$L$104,
Z180=6,Data!$L$105,
Z180=7,Data!$L$106,
Z180=8,Data!$L$107,
Z180=9,Data!$L$108,
Z180=10,Data!L$109,
Z180=11,Data!L$110,
Z180=12,Data!L$111,
Z180=13,Data!$L$112,
Z180=14,Data!$L$113,
Z180=15,Data!$L$114,
Z180=16,Data!$L$115,
Z180=17,Data!$L$116,
Z180=18,Data!$L$117,
Z180=19,Data!$L$118,
Z180=20,Data!$L$119,
Z180=21,Data!$L$120,
Z180=0,Data!$L$121)*K180),"")</f>
        <v/>
      </c>
      <c r="AI180" s="950" t="str">
        <f>'Registro Veh'!J192</f>
        <v/>
      </c>
      <c r="AJ180" s="950" t="str">
        <f>'Registro Veh'!M192</f>
        <v/>
      </c>
      <c r="AK180" s="951"/>
      <c r="AL180" s="951"/>
      <c r="AM180" s="951"/>
      <c r="AN180" s="951"/>
    </row>
    <row r="181">
      <c r="A181" s="941" t="str">
        <f>'Registro Veh'!B192</f>
        <v/>
      </c>
      <c r="B181" s="941" t="str">
        <f>Equipo!$F$2</f>
        <v>4.0</v>
      </c>
      <c r="C181" s="941" t="str">
        <f>Equipo!$E$14</f>
        <v/>
      </c>
      <c r="D181" s="941" t="str">
        <f>Equipo!$E$10</f>
        <v/>
      </c>
      <c r="E181" s="941" t="str">
        <f>'Registro Veh'!C192</f>
        <v/>
      </c>
      <c r="F181" s="941" t="str">
        <f>'Registro Veh'!D192</f>
        <v/>
      </c>
      <c r="G181" s="941" t="str">
        <f>'Registro Veh'!E192</f>
        <v/>
      </c>
      <c r="H181" s="941" t="str">
        <f>'Registro Veh'!F192</f>
        <v/>
      </c>
      <c r="I181" s="942" t="str">
        <f>'Registro Veh'!G192</f>
        <v/>
      </c>
      <c r="J181" s="942" t="str">
        <f>'Registro Veh'!I192</f>
        <v/>
      </c>
      <c r="K181" s="942" t="str">
        <f>'Registro Veh'!K192</f>
        <v/>
      </c>
      <c r="L181" s="942" t="str">
        <f>'Registro Veh'!L192</f>
        <v/>
      </c>
      <c r="M181" s="942" t="str">
        <f>'Registro Veh'!N192</f>
        <v/>
      </c>
      <c r="N181" s="943" t="str">
        <f>IFERROR(IFS(E181='BBDD R'!$F$2,'BBDD R'!$G$2,E181='BBDD R'!$F$3,'BBDD R'!$G$3,E181='BBDD R'!$F$4,'BBDD R'!$G$4,E181='BBDD R'!$F$5,'BBDD R'!$G$5,E181='BBDD R'!$F$6,'BBDD R'!$G$6,E181='BBDD R'!$F$7,'BBDD R'!$G$7),"")</f>
        <v/>
      </c>
      <c r="O181" s="943" t="str">
        <f>IFERROR(IFS(E181='BBDD R'!$F$2,'BBDD R'!$H$2,E181='BBDD R'!$F$3,'BBDD R'!$H$3,E181='BBDD R'!$F$4,'BBDD R'!$H$4,E181='BBDD R'!$F$5,'BBDD R'!$H$5,E181='BBDD R'!$F$6,'BBDD R'!$H$6,E181='BBDD R'!$F$7,'BBDD R'!$H$7),"")</f>
        <v/>
      </c>
      <c r="P181" s="944" t="str">
        <f>IFERROR(IFS(E181='BBDD R'!$F$2,'BBDD R'!$I$2,E181='BBDD R'!$F$3,'BBDD R'!$I$3,E181='BBDD R'!$F$4,'BBDD R'!$I$4,E181='BBDD R'!$F$5,'BBDD R'!$I$5,E181='BBDD R'!$F$6,'BBDD R'!$I$6,E181='BBDD R'!$F$7,'BBDD R'!$I$7),"")</f>
        <v/>
      </c>
      <c r="Q181" s="945" t="str">
        <f>IFERROR(IFS(E181='BBDD R'!$F$2,'BBDD R'!$J$2,E181='BBDD R'!$F$3,'BBDD R'!$J$3,E181='BBDD R'!$F$4,'BBDD R'!$J$4,E181='BBDD R'!$F$5,'BBDD R'!$J$5,E181='BBDD R'!$F$6,'BBDD R'!$J$6,E181='BBDD R'!$F$7,'BBDD R'!$J$7))</f>
        <v/>
      </c>
      <c r="R181" s="945" t="str">
        <f>IFERROR(IFS(E181='BBDD R'!$F$2,'BBDD R'!$K$2,E181='BBDD R'!$F$3,'BBDD R'!$K$3,E181='BBDD R'!$F$4,'BBDD R'!$K$4,E181='BBDD R'!$F$5,'BBDD R'!$K$5,E181='BBDD R'!$F$6,'BBDD R'!$K$6,E181='BBDD R'!$F$7,'BBDD R'!$K$7),"")</f>
        <v/>
      </c>
      <c r="S181" s="944" t="str">
        <f>IFERROR(IFS(E181='BBDD R'!$F$2,'BBDD R'!$L$2,E181='BBDD R'!$F$3,'BBDD R'!$L$3,E181='BBDD R'!$F$4,'BBDD R'!$L$4,E181='BBDD R'!$F$5,'BBDD R'!$L$5,E181='BBDD R'!$F$6,'BBDD R'!$L$6,E181='BBDD R'!$F$7,'BBDD R'!$L$7),"")</f>
        <v/>
      </c>
      <c r="T181" s="944" t="str">
        <f>IFERROR(IFS(E181='BBDD R'!$F$2,'BBDD R'!$M$2,E181='BBDD R'!$F$3,'BBDD R'!$M$3,E181='BBDD R'!$F$4,'BBDD R'!$M$4,E181='BBDD R'!$F$5,'BBDD R'!$M$5,E181='BBDD R'!$F$6,'BBDD R'!$M$6,E181='BBDD R'!$F$7,'BBDD R'!$M$7),"")</f>
        <v/>
      </c>
      <c r="U181" s="944" t="str">
        <f>IFERROR(IFS(E181='BBDD R'!$F$2,'BBDD R'!$N$2,E181='BBDD R'!$F$3,'BBDD R'!$N$3,E181='BBDD R'!$F$4,'BBDD R'!$N$4,E181='BBDD R'!$F$5,'BBDD R'!$N$5,E181='BBDD R'!$F$6,'BBDD R'!$N$6,E181='BBDD R'!$F$7,'BBDD R'!$N$7),"")</f>
        <v/>
      </c>
      <c r="V181" s="944" t="str">
        <f>IFERROR(IFS(E181='BBDD R'!$F$2,'BBDD R'!$O$2,E181='BBDD R'!$F$3,'BBDD R'!$O$3,E181='BBDD R'!$F$4,'BBDD R'!$O$4,E181='BBDD R'!$F$5,'BBDD R'!$O$5,E181='BBDD R'!$F$6,'BBDD R'!$O$6,E181='BBDD R'!$F$7,'BBDD R'!$O$7),"")</f>
        <v/>
      </c>
      <c r="W181" s="946" t="str">
        <f>IFERROR(IFS(E181='BBDD R'!$F$2,'BBDD R'!$P$2,E181='BBDD R'!$F$3,'BBDD R'!$P$3,E181='BBDD R'!$F$4,'BBDD R'!$P$4,E181='BBDD R'!$F$5,'BBDD R'!$P$5,E181='BBDD R'!$F$6,'BBDD R'!$P$6,E181='BBDD R'!$F$7,'BBDD R'!$P$7),"")</f>
        <v/>
      </c>
      <c r="X181" s="944" t="str">
        <f>IFERROR(IFS(E181='BBDD R'!$F$2,'BBDD R'!$Q$2,E181='BBDD R'!$F$3,'BBDD R'!$Q$3,E181='BBDD R'!$F$4,'BBDD R'!$Q$4,E181='BBDD R'!$F$5,'BBDD R'!$Q$5,E181='BBDD R'!$F$6,'BBDD R'!$Q$6,E181='BBDD R'!$F$7,'BBDD R'!$Q$7),"")</f>
        <v/>
      </c>
      <c r="Y181" s="944" t="str">
        <f>IFERROR(IFS(E181='BBDD R'!$F$2,'BBDD R'!$R$2,E181='BBDD R'!$F$3,'BBDD R'!$R$3,E181='BBDD R'!$F$4,'BBDD R'!$R$4,E181='BBDD R'!$F$5,'BBDD R'!$R$5,E181='BBDD R'!$F$6,'BBDD R'!$R$6,E181='BBDD R'!$F$7,'BBDD R'!$R$7),"")</f>
        <v/>
      </c>
      <c r="Z181" s="944" t="str">
        <f t="array" ref="Z181">IFERROR(ifs(AND(M181="Gasolina",O181="Vehículo Liviano (Sedán, Compacto)"),1
,AND(M181="Gasolina",O181="Vehículo Liviano (SUV, Jeep, Station Wagon)"),2
,AND(M181="Gasolina",O181="Utilitario, Furgón"),3
,AND(M181="Gasolina",O181="Camioneta 4x2"),4
,AND(M181="Gasolina",O181="Camioneta 4x4"),5
,AND(M181="Gasolina",O181="Camión liviano (hasta 3.5 ton)"),6
,AND(M181="Gasolina",O181="Camión mediano"),7
,AND(M181="Gasolina",O181="Camión pesado"),8
,AND(M181="Gasolina",O181="Maquinaria"),9
,AND(M181="Gasolina",O181="Otro (especifique): "),10
,AND(M181="Diesel",O181="Vehículo Liviano (Sedán, Compacto)"),11
,AND(M181="Diesel",O181="Vehículo Liviano (SUV, Jeep, Station Wagon)"),12
,AND(M181="Diesel",O181="Utilitario, Furgón"),13
,AND(M181="Diesel",O181="Camioneta 4x2"),14
,AND(M181="Diesel",O181="Camioneta 4x4"),15
,AND(M181="Diesel",O181="Camión liviano (hasta 3.5 ton)"),16
,AND(M181="Diesel",O181="Camión mediano"),17
,AND(M181="Diesel",O181="Camión pesado"),18
,AND(M181="Diesel",O181="Maquinaria"),19
,AND(M181="Diesel",O181="Otro (especifique): "),20
,O181="Selecciona...",21),"")</f>
        <v/>
      </c>
      <c r="AA181" s="947" t="str">
        <f>IFERROR((ifs(Z181=1,Data!$D$100,Z181=2,Data!$D$101,Z181=3,Data!$D$102,Z181=4,Data!$D$103,Z181=5,Data!$D$104,Z181=6,Data!$D$105,Z181=7,Data!$D$106,Z181=8,Data!$D$107,Z181=9,Data!$D$108,Z181=10,Data!$D$109,Z181=11,Data!$D$110,Z181=12,Data!$D$111,Z181=13,Data!$D$112,Z181=14,Data!$D$113,Z181=15,Data!$D$114,Z181=16,Data!$D$115,Z181=17,Data!$D$116,Z181=18,Data!$D$117,Z181=19,Data!$D$118,Z181=20,Data!$D$119,Z181=21,Data!$D$120,Z181=0,Data!$D$121))*K181,"")</f>
        <v/>
      </c>
      <c r="AB181" s="947" t="str">
        <f>IFERROR((ifs(Z181=1,Data!$E$100,Z181=2,Data!$E$101,Z181=3,Data!$E$102,Z181=4,Data!$E$103,Z181=5,Data!$E$104,Z181=6,Data!$E$105,Z181=7,Data!$E$106,Z181=8,Data!$E$107,Z181=9,Data!$E$108,Z181=10,Data!$E$109,Z181=11,Data!$E$110,Z181=12,Data!$E$111,Z181=13,Data!$E$112,Z181=14,Data!$E$113,Z181=15,Data!$E$114,Z181=16,Data!$E$115,Z181=17,Data!$E$116,Z181=18,Data!$E$117,Z181=19,Data!$E$118,Z181=20,Data!$E$119,Z181=21,Data!$E$120,Z181=0,Data!$E$121))*K181/1000,"")</f>
        <v/>
      </c>
      <c r="AC181" s="948" t="str">
        <f>IFERROR((ifs(
Z181=1,Data!$G$100,
Z181=2,Data!$G$101,
Z181=3,Data!$G$102,
Z181=4,Data!$G$103,
Z181=5,Data!$G$104,
Z181=6,Data!$G$105,
Z181=7,Data!$G$106,
Z181=8,Data!$G$107,
Z181=9,Data!$G$108,
Z181=10,Data!G$109,
Z181=11,Data!G$110,
Z181=12,Data!G$111,
Z181=13,Data!$G$112,
Z181=14,Data!$G$113,
Z181=15,Data!$G$114,
Z181=16,Data!$G$115,
Z181=17,Data!$G$116,
Z181=18,Data!$G$117,
Z181=19,Data!$G$118,
Z181=20,Data!$G$119,
Z181=21,Data!$G$120,
Z181=0,Data!$G$121))
*K181/1000,"")</f>
        <v/>
      </c>
      <c r="AD181" s="949" t="str">
        <f>IFERROR((ifs(
Z181=1,Data!$H$100,
Z181=2,Data!$H$101,
Z181=3,Data!$H$102,
Z181=4,Data!$H$103,
Z181=5,Data!$H$104,
Z181=6,Data!$H$105,
Z181=7,Data!$H$106,
Z181=8,Data!$H$107,
Z181=9,Data!$H$108,
Z181=10,Data!H$109,
Z181=11,Data!H$110,
Z181=12,Data!H$111,
Z181=13,Data!$H$112,
Z181=14,Data!$H$113,
Z181=15,Data!$H$114,
Z181=16,Data!$H$115,
Z181=17,Data!$H$116,
Z181=18,Data!$H$117,
Z181=19,Data!$H$118,
Z181=20,Data!$H$119,
Z181=21,Data!$H$120,
Z181=0,Data!$H$121))*K181/1000,"")</f>
        <v/>
      </c>
      <c r="AE181" s="948" t="str">
        <f>IFERROR((ifs(
Z181=1,Data!$I$100,
Z181=2,Data!$I$101,
Z181=3,Data!$I$102,
Z181=4,Data!$I$103,
Z181=5,Data!$I$104,
Z181=6,Data!$I$105,
Z181=7,Data!$I$106,
Z181=8,Data!$I$107,
Z181=9,Data!$I$108,
Z181=10,Data!I$109,
Z181=11,Data!I$110,
Z181=12,Data!I$111,
Z181=13,Data!$I$112,
Z181=14,Data!$I$113,
Z181=15,Data!$I$114,
Z181=16,Data!$I$115,
Z181=17,Data!$I$116,
Z181=18,Data!$I$117,
Z181=19,Data!$I$118,
Z181=20,Data!$I$119,
Z181=21,Data!$I$120,
Z181=0,Data!$I$121)*K181/1000),"")</f>
        <v/>
      </c>
      <c r="AF181" s="947" t="str">
        <f>IFERROR((ifs(
Z181=1,Data!$J$100,
Z181=2,Data!$J$101,
Z181=3,Data!$J$102,
Z181=4,Data!$J$103,
Z181=5,Data!$J$104,
Z181=6,Data!$J$105,
Z181=7,Data!$J$106,
Z181=8,Data!$J$107,
Z181=9,Data!$J$108,
Z181=10,Data!J$109,
Z181=11,Data!J$110,
Z181=12,Data!J$111,
Z181=13,Data!J$112,
Z181=14,Data!$J$113,
Z181=15,Data!$J$114,
Z181=16,Data!$J$115,
Z181=17,Data!$J$116,
Z181=18,Data!$J$117,
Z181=19,Data!$J$118,
Z181=20,Data!$J$119,
Z181=21,Data!$J$120,
Z181=0,Data!$J$121)*K181),"")</f>
        <v/>
      </c>
      <c r="AG181" s="947" t="str">
        <f>IFERROR((ifs(
Z181=1,Data!$K$100,
Z181=2,Data!$K$101,
Z181=3,Data!$K$102,
Z181=4,Data!$K$103,
Z181=5,Data!$K$104,
Z181=6,Data!$K$105,
Z181=7,Data!$K$106,
Z181=8,Data!$K$107,
Z181=9,Data!$K$108,
Z181=10,Data!K$109,
Z181=11,Data!K$110,
Z181=12,Data!K$111,
Z181=13,Data!$K$112,
Z181=14,Data!$K$113,
Z181=15,Data!$K$114,
Z181=16,Data!$K$115,
Z181=17,Data!$K$116,
Z181=18,Data!$K$117,
Z181=19,Data!$K$118,
Z181=20,Data!$K$119,
Z181=21,Data!$K$120,
Z181=0,Data!$K$121)*K181),"")</f>
        <v/>
      </c>
      <c r="AH181" s="947" t="str">
        <f>IFERROR((ifs(
Z181=1,Data!$L$100,
Z181=2,Data!$L$101,
Z181=3,Data!$L$102,
Z181=4,Data!$L$103,
Z181=5,Data!$L$104,
Z181=6,Data!$L$105,
Z181=7,Data!$L$106,
Z181=8,Data!$L$107,
Z181=9,Data!$L$108,
Z181=10,Data!L$109,
Z181=11,Data!L$110,
Z181=12,Data!L$111,
Z181=13,Data!$L$112,
Z181=14,Data!$L$113,
Z181=15,Data!$L$114,
Z181=16,Data!$L$115,
Z181=17,Data!$L$116,
Z181=18,Data!$L$117,
Z181=19,Data!$L$118,
Z181=20,Data!$L$119,
Z181=21,Data!$L$120,
Z181=0,Data!$L$121)*K181),"")</f>
        <v/>
      </c>
      <c r="AI181" s="950" t="str">
        <f>'Registro Veh'!J193</f>
        <v/>
      </c>
      <c r="AJ181" s="950" t="str">
        <f>'Registro Veh'!M193</f>
        <v/>
      </c>
      <c r="AK181" s="951"/>
      <c r="AL181" s="951"/>
      <c r="AM181" s="951"/>
      <c r="AN181" s="951"/>
    </row>
    <row r="182">
      <c r="A182" s="941" t="str">
        <f>'Registro Veh'!B193</f>
        <v/>
      </c>
      <c r="B182" s="941" t="str">
        <f>Equipo!$F$2</f>
        <v>4.0</v>
      </c>
      <c r="C182" s="941" t="str">
        <f>Equipo!$E$14</f>
        <v/>
      </c>
      <c r="D182" s="941" t="str">
        <f>Equipo!$E$10</f>
        <v/>
      </c>
      <c r="E182" s="941" t="str">
        <f>'Registro Veh'!C193</f>
        <v/>
      </c>
      <c r="F182" s="941" t="str">
        <f>'Registro Veh'!D193</f>
        <v/>
      </c>
      <c r="G182" s="941" t="str">
        <f>'Registro Veh'!E193</f>
        <v/>
      </c>
      <c r="H182" s="941" t="str">
        <f>'Registro Veh'!F193</f>
        <v/>
      </c>
      <c r="I182" s="942" t="str">
        <f>'Registro Veh'!G193</f>
        <v/>
      </c>
      <c r="J182" s="942" t="str">
        <f>'Registro Veh'!I193</f>
        <v/>
      </c>
      <c r="K182" s="942" t="str">
        <f>'Registro Veh'!K193</f>
        <v/>
      </c>
      <c r="L182" s="942" t="str">
        <f>'Registro Veh'!L193</f>
        <v/>
      </c>
      <c r="M182" s="942" t="str">
        <f>'Registro Veh'!N193</f>
        <v/>
      </c>
      <c r="N182" s="943" t="str">
        <f>IFERROR(IFS(E182='BBDD R'!$F$2,'BBDD R'!$G$2,E182='BBDD R'!$F$3,'BBDD R'!$G$3,E182='BBDD R'!$F$4,'BBDD R'!$G$4,E182='BBDD R'!$F$5,'BBDD R'!$G$5,E182='BBDD R'!$F$6,'BBDD R'!$G$6,E182='BBDD R'!$F$7,'BBDD R'!$G$7),"")</f>
        <v/>
      </c>
      <c r="O182" s="943" t="str">
        <f>IFERROR(IFS(E182='BBDD R'!$F$2,'BBDD R'!$H$2,E182='BBDD R'!$F$3,'BBDD R'!$H$3,E182='BBDD R'!$F$4,'BBDD R'!$H$4,E182='BBDD R'!$F$5,'BBDD R'!$H$5,E182='BBDD R'!$F$6,'BBDD R'!$H$6,E182='BBDD R'!$F$7,'BBDD R'!$H$7),"")</f>
        <v/>
      </c>
      <c r="P182" s="944" t="str">
        <f>IFERROR(IFS(E182='BBDD R'!$F$2,'BBDD R'!$I$2,E182='BBDD R'!$F$3,'BBDD R'!$I$3,E182='BBDD R'!$F$4,'BBDD R'!$I$4,E182='BBDD R'!$F$5,'BBDD R'!$I$5,E182='BBDD R'!$F$6,'BBDD R'!$I$6,E182='BBDD R'!$F$7,'BBDD R'!$I$7),"")</f>
        <v/>
      </c>
      <c r="Q182" s="945" t="str">
        <f>IFERROR(IFS(E182='BBDD R'!$F$2,'BBDD R'!$J$2,E182='BBDD R'!$F$3,'BBDD R'!$J$3,E182='BBDD R'!$F$4,'BBDD R'!$J$4,E182='BBDD R'!$F$5,'BBDD R'!$J$5,E182='BBDD R'!$F$6,'BBDD R'!$J$6,E182='BBDD R'!$F$7,'BBDD R'!$J$7))</f>
        <v/>
      </c>
      <c r="R182" s="945" t="str">
        <f>IFERROR(IFS(E182='BBDD R'!$F$2,'BBDD R'!$K$2,E182='BBDD R'!$F$3,'BBDD R'!$K$3,E182='BBDD R'!$F$4,'BBDD R'!$K$4,E182='BBDD R'!$F$5,'BBDD R'!$K$5,E182='BBDD R'!$F$6,'BBDD R'!$K$6,E182='BBDD R'!$F$7,'BBDD R'!$K$7),"")</f>
        <v/>
      </c>
      <c r="S182" s="944" t="str">
        <f>IFERROR(IFS(E182='BBDD R'!$F$2,'BBDD R'!$L$2,E182='BBDD R'!$F$3,'BBDD R'!$L$3,E182='BBDD R'!$F$4,'BBDD R'!$L$4,E182='BBDD R'!$F$5,'BBDD R'!$L$5,E182='BBDD R'!$F$6,'BBDD R'!$L$6,E182='BBDD R'!$F$7,'BBDD R'!$L$7),"")</f>
        <v/>
      </c>
      <c r="T182" s="944" t="str">
        <f>IFERROR(IFS(E182='BBDD R'!$F$2,'BBDD R'!$M$2,E182='BBDD R'!$F$3,'BBDD R'!$M$3,E182='BBDD R'!$F$4,'BBDD R'!$M$4,E182='BBDD R'!$F$5,'BBDD R'!$M$5,E182='BBDD R'!$F$6,'BBDD R'!$M$6,E182='BBDD R'!$F$7,'BBDD R'!$M$7),"")</f>
        <v/>
      </c>
      <c r="U182" s="944" t="str">
        <f>IFERROR(IFS(E182='BBDD R'!$F$2,'BBDD R'!$N$2,E182='BBDD R'!$F$3,'BBDD R'!$N$3,E182='BBDD R'!$F$4,'BBDD R'!$N$4,E182='BBDD R'!$F$5,'BBDD R'!$N$5,E182='BBDD R'!$F$6,'BBDD R'!$N$6,E182='BBDD R'!$F$7,'BBDD R'!$N$7),"")</f>
        <v/>
      </c>
      <c r="V182" s="944" t="str">
        <f>IFERROR(IFS(E182='BBDD R'!$F$2,'BBDD R'!$O$2,E182='BBDD R'!$F$3,'BBDD R'!$O$3,E182='BBDD R'!$F$4,'BBDD R'!$O$4,E182='BBDD R'!$F$5,'BBDD R'!$O$5,E182='BBDD R'!$F$6,'BBDD R'!$O$6,E182='BBDD R'!$F$7,'BBDD R'!$O$7),"")</f>
        <v/>
      </c>
      <c r="W182" s="946" t="str">
        <f>IFERROR(IFS(E182='BBDD R'!$F$2,'BBDD R'!$P$2,E182='BBDD R'!$F$3,'BBDD R'!$P$3,E182='BBDD R'!$F$4,'BBDD R'!$P$4,E182='BBDD R'!$F$5,'BBDD R'!$P$5,E182='BBDD R'!$F$6,'BBDD R'!$P$6,E182='BBDD R'!$F$7,'BBDD R'!$P$7),"")</f>
        <v/>
      </c>
      <c r="X182" s="944" t="str">
        <f>IFERROR(IFS(E182='BBDD R'!$F$2,'BBDD R'!$Q$2,E182='BBDD R'!$F$3,'BBDD R'!$Q$3,E182='BBDD R'!$F$4,'BBDD R'!$Q$4,E182='BBDD R'!$F$5,'BBDD R'!$Q$5,E182='BBDD R'!$F$6,'BBDD R'!$Q$6,E182='BBDD R'!$F$7,'BBDD R'!$Q$7),"")</f>
        <v/>
      </c>
      <c r="Y182" s="944" t="str">
        <f>IFERROR(IFS(E182='BBDD R'!$F$2,'BBDD R'!$R$2,E182='BBDD R'!$F$3,'BBDD R'!$R$3,E182='BBDD R'!$F$4,'BBDD R'!$R$4,E182='BBDD R'!$F$5,'BBDD R'!$R$5,E182='BBDD R'!$F$6,'BBDD R'!$R$6,E182='BBDD R'!$F$7,'BBDD R'!$R$7),"")</f>
        <v/>
      </c>
      <c r="Z182" s="944" t="str">
        <f t="array" ref="Z182">IFERROR(ifs(AND(M182="Gasolina",O182="Vehículo Liviano (Sedán, Compacto)"),1
,AND(M182="Gasolina",O182="Vehículo Liviano (SUV, Jeep, Station Wagon)"),2
,AND(M182="Gasolina",O182="Utilitario, Furgón"),3
,AND(M182="Gasolina",O182="Camioneta 4x2"),4
,AND(M182="Gasolina",O182="Camioneta 4x4"),5
,AND(M182="Gasolina",O182="Camión liviano (hasta 3.5 ton)"),6
,AND(M182="Gasolina",O182="Camión mediano"),7
,AND(M182="Gasolina",O182="Camión pesado"),8
,AND(M182="Gasolina",O182="Maquinaria"),9
,AND(M182="Gasolina",O182="Otro (especifique): "),10
,AND(M182="Diesel",O182="Vehículo Liviano (Sedán, Compacto)"),11
,AND(M182="Diesel",O182="Vehículo Liviano (SUV, Jeep, Station Wagon)"),12
,AND(M182="Diesel",O182="Utilitario, Furgón"),13
,AND(M182="Diesel",O182="Camioneta 4x2"),14
,AND(M182="Diesel",O182="Camioneta 4x4"),15
,AND(M182="Diesel",O182="Camión liviano (hasta 3.5 ton)"),16
,AND(M182="Diesel",O182="Camión mediano"),17
,AND(M182="Diesel",O182="Camión pesado"),18
,AND(M182="Diesel",O182="Maquinaria"),19
,AND(M182="Diesel",O182="Otro (especifique): "),20
,O182="Selecciona...",21),"")</f>
        <v/>
      </c>
      <c r="AA182" s="947" t="str">
        <f>IFERROR((ifs(Z182=1,Data!$D$100,Z182=2,Data!$D$101,Z182=3,Data!$D$102,Z182=4,Data!$D$103,Z182=5,Data!$D$104,Z182=6,Data!$D$105,Z182=7,Data!$D$106,Z182=8,Data!$D$107,Z182=9,Data!$D$108,Z182=10,Data!$D$109,Z182=11,Data!$D$110,Z182=12,Data!$D$111,Z182=13,Data!$D$112,Z182=14,Data!$D$113,Z182=15,Data!$D$114,Z182=16,Data!$D$115,Z182=17,Data!$D$116,Z182=18,Data!$D$117,Z182=19,Data!$D$118,Z182=20,Data!$D$119,Z182=21,Data!$D$120,Z182=0,Data!$D$121))*K182,"")</f>
        <v/>
      </c>
      <c r="AB182" s="947" t="str">
        <f>IFERROR((ifs(Z182=1,Data!$E$100,Z182=2,Data!$E$101,Z182=3,Data!$E$102,Z182=4,Data!$E$103,Z182=5,Data!$E$104,Z182=6,Data!$E$105,Z182=7,Data!$E$106,Z182=8,Data!$E$107,Z182=9,Data!$E$108,Z182=10,Data!$E$109,Z182=11,Data!$E$110,Z182=12,Data!$E$111,Z182=13,Data!$E$112,Z182=14,Data!$E$113,Z182=15,Data!$E$114,Z182=16,Data!$E$115,Z182=17,Data!$E$116,Z182=18,Data!$E$117,Z182=19,Data!$E$118,Z182=20,Data!$E$119,Z182=21,Data!$E$120,Z182=0,Data!$E$121))*K182/1000,"")</f>
        <v/>
      </c>
      <c r="AC182" s="948" t="str">
        <f>IFERROR((ifs(
Z182=1,Data!$G$100,
Z182=2,Data!$G$101,
Z182=3,Data!$G$102,
Z182=4,Data!$G$103,
Z182=5,Data!$G$104,
Z182=6,Data!$G$105,
Z182=7,Data!$G$106,
Z182=8,Data!$G$107,
Z182=9,Data!$G$108,
Z182=10,Data!G$109,
Z182=11,Data!G$110,
Z182=12,Data!G$111,
Z182=13,Data!$G$112,
Z182=14,Data!$G$113,
Z182=15,Data!$G$114,
Z182=16,Data!$G$115,
Z182=17,Data!$G$116,
Z182=18,Data!$G$117,
Z182=19,Data!$G$118,
Z182=20,Data!$G$119,
Z182=21,Data!$G$120,
Z182=0,Data!$G$121))
*K182/1000,"")</f>
        <v/>
      </c>
      <c r="AD182" s="949" t="str">
        <f>IFERROR((ifs(
Z182=1,Data!$H$100,
Z182=2,Data!$H$101,
Z182=3,Data!$H$102,
Z182=4,Data!$H$103,
Z182=5,Data!$H$104,
Z182=6,Data!$H$105,
Z182=7,Data!$H$106,
Z182=8,Data!$H$107,
Z182=9,Data!$H$108,
Z182=10,Data!H$109,
Z182=11,Data!H$110,
Z182=12,Data!H$111,
Z182=13,Data!$H$112,
Z182=14,Data!$H$113,
Z182=15,Data!$H$114,
Z182=16,Data!$H$115,
Z182=17,Data!$H$116,
Z182=18,Data!$H$117,
Z182=19,Data!$H$118,
Z182=20,Data!$H$119,
Z182=21,Data!$H$120,
Z182=0,Data!$H$121))*K182/1000,"")</f>
        <v/>
      </c>
      <c r="AE182" s="948" t="str">
        <f>IFERROR((ifs(
Z182=1,Data!$I$100,
Z182=2,Data!$I$101,
Z182=3,Data!$I$102,
Z182=4,Data!$I$103,
Z182=5,Data!$I$104,
Z182=6,Data!$I$105,
Z182=7,Data!$I$106,
Z182=8,Data!$I$107,
Z182=9,Data!$I$108,
Z182=10,Data!I$109,
Z182=11,Data!I$110,
Z182=12,Data!I$111,
Z182=13,Data!$I$112,
Z182=14,Data!$I$113,
Z182=15,Data!$I$114,
Z182=16,Data!$I$115,
Z182=17,Data!$I$116,
Z182=18,Data!$I$117,
Z182=19,Data!$I$118,
Z182=20,Data!$I$119,
Z182=21,Data!$I$120,
Z182=0,Data!$I$121)*K182/1000),"")</f>
        <v/>
      </c>
      <c r="AF182" s="947" t="str">
        <f>IFERROR((ifs(
Z182=1,Data!$J$100,
Z182=2,Data!$J$101,
Z182=3,Data!$J$102,
Z182=4,Data!$J$103,
Z182=5,Data!$J$104,
Z182=6,Data!$J$105,
Z182=7,Data!$J$106,
Z182=8,Data!$J$107,
Z182=9,Data!$J$108,
Z182=10,Data!J$109,
Z182=11,Data!J$110,
Z182=12,Data!J$111,
Z182=13,Data!J$112,
Z182=14,Data!$J$113,
Z182=15,Data!$J$114,
Z182=16,Data!$J$115,
Z182=17,Data!$J$116,
Z182=18,Data!$J$117,
Z182=19,Data!$J$118,
Z182=20,Data!$J$119,
Z182=21,Data!$J$120,
Z182=0,Data!$J$121)*K182),"")</f>
        <v/>
      </c>
      <c r="AG182" s="947" t="str">
        <f>IFERROR((ifs(
Z182=1,Data!$K$100,
Z182=2,Data!$K$101,
Z182=3,Data!$K$102,
Z182=4,Data!$K$103,
Z182=5,Data!$K$104,
Z182=6,Data!$K$105,
Z182=7,Data!$K$106,
Z182=8,Data!$K$107,
Z182=9,Data!$K$108,
Z182=10,Data!K$109,
Z182=11,Data!K$110,
Z182=12,Data!K$111,
Z182=13,Data!$K$112,
Z182=14,Data!$K$113,
Z182=15,Data!$K$114,
Z182=16,Data!$K$115,
Z182=17,Data!$K$116,
Z182=18,Data!$K$117,
Z182=19,Data!$K$118,
Z182=20,Data!$K$119,
Z182=21,Data!$K$120,
Z182=0,Data!$K$121)*K182),"")</f>
        <v/>
      </c>
      <c r="AH182" s="947" t="str">
        <f>IFERROR((ifs(
Z182=1,Data!$L$100,
Z182=2,Data!$L$101,
Z182=3,Data!$L$102,
Z182=4,Data!$L$103,
Z182=5,Data!$L$104,
Z182=6,Data!$L$105,
Z182=7,Data!$L$106,
Z182=8,Data!$L$107,
Z182=9,Data!$L$108,
Z182=10,Data!L$109,
Z182=11,Data!L$110,
Z182=12,Data!L$111,
Z182=13,Data!$L$112,
Z182=14,Data!$L$113,
Z182=15,Data!$L$114,
Z182=16,Data!$L$115,
Z182=17,Data!$L$116,
Z182=18,Data!$L$117,
Z182=19,Data!$L$118,
Z182=20,Data!$L$119,
Z182=21,Data!$L$120,
Z182=0,Data!$L$121)*K182),"")</f>
        <v/>
      </c>
      <c r="AI182" s="950" t="str">
        <f>'Registro Veh'!J194</f>
        <v/>
      </c>
      <c r="AJ182" s="950" t="str">
        <f>'Registro Veh'!M194</f>
        <v/>
      </c>
      <c r="AK182" s="951"/>
      <c r="AL182" s="951"/>
      <c r="AM182" s="951"/>
      <c r="AN182" s="951"/>
    </row>
    <row r="183">
      <c r="A183" s="941" t="str">
        <f>'Registro Veh'!B194</f>
        <v/>
      </c>
      <c r="B183" s="941" t="str">
        <f>Equipo!$F$2</f>
        <v>4.0</v>
      </c>
      <c r="C183" s="941" t="str">
        <f>Equipo!$E$14</f>
        <v/>
      </c>
      <c r="D183" s="941" t="str">
        <f>Equipo!$E$10</f>
        <v/>
      </c>
      <c r="E183" s="941" t="str">
        <f>'Registro Veh'!C194</f>
        <v/>
      </c>
      <c r="F183" s="941" t="str">
        <f>'Registro Veh'!D194</f>
        <v/>
      </c>
      <c r="G183" s="941" t="str">
        <f>'Registro Veh'!E194</f>
        <v/>
      </c>
      <c r="H183" s="941" t="str">
        <f>'Registro Veh'!F194</f>
        <v/>
      </c>
      <c r="I183" s="942" t="str">
        <f>'Registro Veh'!G194</f>
        <v/>
      </c>
      <c r="J183" s="942" t="str">
        <f>'Registro Veh'!I194</f>
        <v/>
      </c>
      <c r="K183" s="942" t="str">
        <f>'Registro Veh'!K194</f>
        <v/>
      </c>
      <c r="L183" s="942" t="str">
        <f>'Registro Veh'!L194</f>
        <v/>
      </c>
      <c r="M183" s="942" t="str">
        <f>'Registro Veh'!N194</f>
        <v/>
      </c>
      <c r="N183" s="943" t="str">
        <f>IFERROR(IFS(E183='BBDD R'!$F$2,'BBDD R'!$G$2,E183='BBDD R'!$F$3,'BBDD R'!$G$3,E183='BBDD R'!$F$4,'BBDD R'!$G$4,E183='BBDD R'!$F$5,'BBDD R'!$G$5,E183='BBDD R'!$F$6,'BBDD R'!$G$6,E183='BBDD R'!$F$7,'BBDD R'!$G$7),"")</f>
        <v/>
      </c>
      <c r="O183" s="943" t="str">
        <f>IFERROR(IFS(E183='BBDD R'!$F$2,'BBDD R'!$H$2,E183='BBDD R'!$F$3,'BBDD R'!$H$3,E183='BBDD R'!$F$4,'BBDD R'!$H$4,E183='BBDD R'!$F$5,'BBDD R'!$H$5,E183='BBDD R'!$F$6,'BBDD R'!$H$6,E183='BBDD R'!$F$7,'BBDD R'!$H$7),"")</f>
        <v/>
      </c>
      <c r="P183" s="944" t="str">
        <f>IFERROR(IFS(E183='BBDD R'!$F$2,'BBDD R'!$I$2,E183='BBDD R'!$F$3,'BBDD R'!$I$3,E183='BBDD R'!$F$4,'BBDD R'!$I$4,E183='BBDD R'!$F$5,'BBDD R'!$I$5,E183='BBDD R'!$F$6,'BBDD R'!$I$6,E183='BBDD R'!$F$7,'BBDD R'!$I$7),"")</f>
        <v/>
      </c>
      <c r="Q183" s="945" t="str">
        <f>IFERROR(IFS(E183='BBDD R'!$F$2,'BBDD R'!$J$2,E183='BBDD R'!$F$3,'BBDD R'!$J$3,E183='BBDD R'!$F$4,'BBDD R'!$J$4,E183='BBDD R'!$F$5,'BBDD R'!$J$5,E183='BBDD R'!$F$6,'BBDD R'!$J$6,E183='BBDD R'!$F$7,'BBDD R'!$J$7))</f>
        <v/>
      </c>
      <c r="R183" s="945" t="str">
        <f>IFERROR(IFS(E183='BBDD R'!$F$2,'BBDD R'!$K$2,E183='BBDD R'!$F$3,'BBDD R'!$K$3,E183='BBDD R'!$F$4,'BBDD R'!$K$4,E183='BBDD R'!$F$5,'BBDD R'!$K$5,E183='BBDD R'!$F$6,'BBDD R'!$K$6,E183='BBDD R'!$F$7,'BBDD R'!$K$7),"")</f>
        <v/>
      </c>
      <c r="S183" s="944" t="str">
        <f>IFERROR(IFS(E183='BBDD R'!$F$2,'BBDD R'!$L$2,E183='BBDD R'!$F$3,'BBDD R'!$L$3,E183='BBDD R'!$F$4,'BBDD R'!$L$4,E183='BBDD R'!$F$5,'BBDD R'!$L$5,E183='BBDD R'!$F$6,'BBDD R'!$L$6,E183='BBDD R'!$F$7,'BBDD R'!$L$7),"")</f>
        <v/>
      </c>
      <c r="T183" s="944" t="str">
        <f>IFERROR(IFS(E183='BBDD R'!$F$2,'BBDD R'!$M$2,E183='BBDD R'!$F$3,'BBDD R'!$M$3,E183='BBDD R'!$F$4,'BBDD R'!$M$4,E183='BBDD R'!$F$5,'BBDD R'!$M$5,E183='BBDD R'!$F$6,'BBDD R'!$M$6,E183='BBDD R'!$F$7,'BBDD R'!$M$7),"")</f>
        <v/>
      </c>
      <c r="U183" s="944" t="str">
        <f>IFERROR(IFS(E183='BBDD R'!$F$2,'BBDD R'!$N$2,E183='BBDD R'!$F$3,'BBDD R'!$N$3,E183='BBDD R'!$F$4,'BBDD R'!$N$4,E183='BBDD R'!$F$5,'BBDD R'!$N$5,E183='BBDD R'!$F$6,'BBDD R'!$N$6,E183='BBDD R'!$F$7,'BBDD R'!$N$7),"")</f>
        <v/>
      </c>
      <c r="V183" s="944" t="str">
        <f>IFERROR(IFS(E183='BBDD R'!$F$2,'BBDD R'!$O$2,E183='BBDD R'!$F$3,'BBDD R'!$O$3,E183='BBDD R'!$F$4,'BBDD R'!$O$4,E183='BBDD R'!$F$5,'BBDD R'!$O$5,E183='BBDD R'!$F$6,'BBDD R'!$O$6,E183='BBDD R'!$F$7,'BBDD R'!$O$7),"")</f>
        <v/>
      </c>
      <c r="W183" s="946" t="str">
        <f>IFERROR(IFS(E183='BBDD R'!$F$2,'BBDD R'!$P$2,E183='BBDD R'!$F$3,'BBDD R'!$P$3,E183='BBDD R'!$F$4,'BBDD R'!$P$4,E183='BBDD R'!$F$5,'BBDD R'!$P$5,E183='BBDD R'!$F$6,'BBDD R'!$P$6,E183='BBDD R'!$F$7,'BBDD R'!$P$7),"")</f>
        <v/>
      </c>
      <c r="X183" s="944" t="str">
        <f>IFERROR(IFS(E183='BBDD R'!$F$2,'BBDD R'!$Q$2,E183='BBDD R'!$F$3,'BBDD R'!$Q$3,E183='BBDD R'!$F$4,'BBDD R'!$Q$4,E183='BBDD R'!$F$5,'BBDD R'!$Q$5,E183='BBDD R'!$F$6,'BBDD R'!$Q$6,E183='BBDD R'!$F$7,'BBDD R'!$Q$7),"")</f>
        <v/>
      </c>
      <c r="Y183" s="944" t="str">
        <f>IFERROR(IFS(E183='BBDD R'!$F$2,'BBDD R'!$R$2,E183='BBDD R'!$F$3,'BBDD R'!$R$3,E183='BBDD R'!$F$4,'BBDD R'!$R$4,E183='BBDD R'!$F$5,'BBDD R'!$R$5,E183='BBDD R'!$F$6,'BBDD R'!$R$6,E183='BBDD R'!$F$7,'BBDD R'!$R$7),"")</f>
        <v/>
      </c>
      <c r="Z183" s="944" t="str">
        <f t="array" ref="Z183">IFERROR(ifs(AND(M183="Gasolina",O183="Vehículo Liviano (Sedán, Compacto)"),1
,AND(M183="Gasolina",O183="Vehículo Liviano (SUV, Jeep, Station Wagon)"),2
,AND(M183="Gasolina",O183="Utilitario, Furgón"),3
,AND(M183="Gasolina",O183="Camioneta 4x2"),4
,AND(M183="Gasolina",O183="Camioneta 4x4"),5
,AND(M183="Gasolina",O183="Camión liviano (hasta 3.5 ton)"),6
,AND(M183="Gasolina",O183="Camión mediano"),7
,AND(M183="Gasolina",O183="Camión pesado"),8
,AND(M183="Gasolina",O183="Maquinaria"),9
,AND(M183="Gasolina",O183="Otro (especifique): "),10
,AND(M183="Diesel",O183="Vehículo Liviano (Sedán, Compacto)"),11
,AND(M183="Diesel",O183="Vehículo Liviano (SUV, Jeep, Station Wagon)"),12
,AND(M183="Diesel",O183="Utilitario, Furgón"),13
,AND(M183="Diesel",O183="Camioneta 4x2"),14
,AND(M183="Diesel",O183="Camioneta 4x4"),15
,AND(M183="Diesel",O183="Camión liviano (hasta 3.5 ton)"),16
,AND(M183="Diesel",O183="Camión mediano"),17
,AND(M183="Diesel",O183="Camión pesado"),18
,AND(M183="Diesel",O183="Maquinaria"),19
,AND(M183="Diesel",O183="Otro (especifique): "),20
,O183="Selecciona...",21),"")</f>
        <v/>
      </c>
      <c r="AA183" s="947" t="str">
        <f>IFERROR((ifs(Z183=1,Data!$D$100,Z183=2,Data!$D$101,Z183=3,Data!$D$102,Z183=4,Data!$D$103,Z183=5,Data!$D$104,Z183=6,Data!$D$105,Z183=7,Data!$D$106,Z183=8,Data!$D$107,Z183=9,Data!$D$108,Z183=10,Data!$D$109,Z183=11,Data!$D$110,Z183=12,Data!$D$111,Z183=13,Data!$D$112,Z183=14,Data!$D$113,Z183=15,Data!$D$114,Z183=16,Data!$D$115,Z183=17,Data!$D$116,Z183=18,Data!$D$117,Z183=19,Data!$D$118,Z183=20,Data!$D$119,Z183=21,Data!$D$120,Z183=0,Data!$D$121))*K183,"")</f>
        <v/>
      </c>
      <c r="AB183" s="947" t="str">
        <f>IFERROR((ifs(Z183=1,Data!$E$100,Z183=2,Data!$E$101,Z183=3,Data!$E$102,Z183=4,Data!$E$103,Z183=5,Data!$E$104,Z183=6,Data!$E$105,Z183=7,Data!$E$106,Z183=8,Data!$E$107,Z183=9,Data!$E$108,Z183=10,Data!$E$109,Z183=11,Data!$E$110,Z183=12,Data!$E$111,Z183=13,Data!$E$112,Z183=14,Data!$E$113,Z183=15,Data!$E$114,Z183=16,Data!$E$115,Z183=17,Data!$E$116,Z183=18,Data!$E$117,Z183=19,Data!$E$118,Z183=20,Data!$E$119,Z183=21,Data!$E$120,Z183=0,Data!$E$121))*K183/1000,"")</f>
        <v/>
      </c>
      <c r="AC183" s="948" t="str">
        <f>IFERROR((ifs(
Z183=1,Data!$G$100,
Z183=2,Data!$G$101,
Z183=3,Data!$G$102,
Z183=4,Data!$G$103,
Z183=5,Data!$G$104,
Z183=6,Data!$G$105,
Z183=7,Data!$G$106,
Z183=8,Data!$G$107,
Z183=9,Data!$G$108,
Z183=10,Data!G$109,
Z183=11,Data!G$110,
Z183=12,Data!G$111,
Z183=13,Data!$G$112,
Z183=14,Data!$G$113,
Z183=15,Data!$G$114,
Z183=16,Data!$G$115,
Z183=17,Data!$G$116,
Z183=18,Data!$G$117,
Z183=19,Data!$G$118,
Z183=20,Data!$G$119,
Z183=21,Data!$G$120,
Z183=0,Data!$G$121))
*K183/1000,"")</f>
        <v/>
      </c>
      <c r="AD183" s="949" t="str">
        <f>IFERROR((ifs(
Z183=1,Data!$H$100,
Z183=2,Data!$H$101,
Z183=3,Data!$H$102,
Z183=4,Data!$H$103,
Z183=5,Data!$H$104,
Z183=6,Data!$H$105,
Z183=7,Data!$H$106,
Z183=8,Data!$H$107,
Z183=9,Data!$H$108,
Z183=10,Data!H$109,
Z183=11,Data!H$110,
Z183=12,Data!H$111,
Z183=13,Data!$H$112,
Z183=14,Data!$H$113,
Z183=15,Data!$H$114,
Z183=16,Data!$H$115,
Z183=17,Data!$H$116,
Z183=18,Data!$H$117,
Z183=19,Data!$H$118,
Z183=20,Data!$H$119,
Z183=21,Data!$H$120,
Z183=0,Data!$H$121))*K183/1000,"")</f>
        <v/>
      </c>
      <c r="AE183" s="948" t="str">
        <f>IFERROR((ifs(
Z183=1,Data!$I$100,
Z183=2,Data!$I$101,
Z183=3,Data!$I$102,
Z183=4,Data!$I$103,
Z183=5,Data!$I$104,
Z183=6,Data!$I$105,
Z183=7,Data!$I$106,
Z183=8,Data!$I$107,
Z183=9,Data!$I$108,
Z183=10,Data!I$109,
Z183=11,Data!I$110,
Z183=12,Data!I$111,
Z183=13,Data!$I$112,
Z183=14,Data!$I$113,
Z183=15,Data!$I$114,
Z183=16,Data!$I$115,
Z183=17,Data!$I$116,
Z183=18,Data!$I$117,
Z183=19,Data!$I$118,
Z183=20,Data!$I$119,
Z183=21,Data!$I$120,
Z183=0,Data!$I$121)*K183/1000),"")</f>
        <v/>
      </c>
      <c r="AF183" s="947" t="str">
        <f>IFERROR((ifs(
Z183=1,Data!$J$100,
Z183=2,Data!$J$101,
Z183=3,Data!$J$102,
Z183=4,Data!$J$103,
Z183=5,Data!$J$104,
Z183=6,Data!$J$105,
Z183=7,Data!$J$106,
Z183=8,Data!$J$107,
Z183=9,Data!$J$108,
Z183=10,Data!J$109,
Z183=11,Data!J$110,
Z183=12,Data!J$111,
Z183=13,Data!J$112,
Z183=14,Data!$J$113,
Z183=15,Data!$J$114,
Z183=16,Data!$J$115,
Z183=17,Data!$J$116,
Z183=18,Data!$J$117,
Z183=19,Data!$J$118,
Z183=20,Data!$J$119,
Z183=21,Data!$J$120,
Z183=0,Data!$J$121)*K183),"")</f>
        <v/>
      </c>
      <c r="AG183" s="947" t="str">
        <f>IFERROR((ifs(
Z183=1,Data!$K$100,
Z183=2,Data!$K$101,
Z183=3,Data!$K$102,
Z183=4,Data!$K$103,
Z183=5,Data!$K$104,
Z183=6,Data!$K$105,
Z183=7,Data!$K$106,
Z183=8,Data!$K$107,
Z183=9,Data!$K$108,
Z183=10,Data!K$109,
Z183=11,Data!K$110,
Z183=12,Data!K$111,
Z183=13,Data!$K$112,
Z183=14,Data!$K$113,
Z183=15,Data!$K$114,
Z183=16,Data!$K$115,
Z183=17,Data!$K$116,
Z183=18,Data!$K$117,
Z183=19,Data!$K$118,
Z183=20,Data!$K$119,
Z183=21,Data!$K$120,
Z183=0,Data!$K$121)*K183),"")</f>
        <v/>
      </c>
      <c r="AH183" s="947" t="str">
        <f>IFERROR((ifs(
Z183=1,Data!$L$100,
Z183=2,Data!$L$101,
Z183=3,Data!$L$102,
Z183=4,Data!$L$103,
Z183=5,Data!$L$104,
Z183=6,Data!$L$105,
Z183=7,Data!$L$106,
Z183=8,Data!$L$107,
Z183=9,Data!$L$108,
Z183=10,Data!L$109,
Z183=11,Data!L$110,
Z183=12,Data!L$111,
Z183=13,Data!$L$112,
Z183=14,Data!$L$113,
Z183=15,Data!$L$114,
Z183=16,Data!$L$115,
Z183=17,Data!$L$116,
Z183=18,Data!$L$117,
Z183=19,Data!$L$118,
Z183=20,Data!$L$119,
Z183=21,Data!$L$120,
Z183=0,Data!$L$121)*K183),"")</f>
        <v/>
      </c>
      <c r="AI183" s="950" t="str">
        <f>'Registro Veh'!J195</f>
        <v/>
      </c>
      <c r="AJ183" s="950" t="str">
        <f>'Registro Veh'!M195</f>
        <v/>
      </c>
      <c r="AK183" s="951"/>
      <c r="AL183" s="951"/>
      <c r="AM183" s="951"/>
      <c r="AN183" s="951"/>
    </row>
    <row r="184">
      <c r="A184" s="941" t="str">
        <f>'Registro Veh'!B195</f>
        <v/>
      </c>
      <c r="B184" s="941" t="str">
        <f>Equipo!$F$2</f>
        <v>4.0</v>
      </c>
      <c r="C184" s="941" t="str">
        <f>Equipo!$E$14</f>
        <v/>
      </c>
      <c r="D184" s="941" t="str">
        <f>Equipo!$E$10</f>
        <v/>
      </c>
      <c r="E184" s="941" t="str">
        <f>'Registro Veh'!C195</f>
        <v/>
      </c>
      <c r="F184" s="941" t="str">
        <f>'Registro Veh'!D195</f>
        <v/>
      </c>
      <c r="G184" s="941" t="str">
        <f>'Registro Veh'!E195</f>
        <v/>
      </c>
      <c r="H184" s="941" t="str">
        <f>'Registro Veh'!F195</f>
        <v/>
      </c>
      <c r="I184" s="942" t="str">
        <f>'Registro Veh'!G195</f>
        <v/>
      </c>
      <c r="J184" s="942" t="str">
        <f>'Registro Veh'!I195</f>
        <v/>
      </c>
      <c r="K184" s="942" t="str">
        <f>'Registro Veh'!K195</f>
        <v/>
      </c>
      <c r="L184" s="942" t="str">
        <f>'Registro Veh'!L195</f>
        <v/>
      </c>
      <c r="M184" s="942" t="str">
        <f>'Registro Veh'!N195</f>
        <v/>
      </c>
      <c r="N184" s="943" t="str">
        <f>IFERROR(IFS(E184='BBDD R'!$F$2,'BBDD R'!$G$2,E184='BBDD R'!$F$3,'BBDD R'!$G$3,E184='BBDD R'!$F$4,'BBDD R'!$G$4,E184='BBDD R'!$F$5,'BBDD R'!$G$5,E184='BBDD R'!$F$6,'BBDD R'!$G$6,E184='BBDD R'!$F$7,'BBDD R'!$G$7),"")</f>
        <v/>
      </c>
      <c r="O184" s="943" t="str">
        <f>IFERROR(IFS(E184='BBDD R'!$F$2,'BBDD R'!$H$2,E184='BBDD R'!$F$3,'BBDD R'!$H$3,E184='BBDD R'!$F$4,'BBDD R'!$H$4,E184='BBDD R'!$F$5,'BBDD R'!$H$5,E184='BBDD R'!$F$6,'BBDD R'!$H$6,E184='BBDD R'!$F$7,'BBDD R'!$H$7),"")</f>
        <v/>
      </c>
      <c r="P184" s="944" t="str">
        <f>IFERROR(IFS(E184='BBDD R'!$F$2,'BBDD R'!$I$2,E184='BBDD R'!$F$3,'BBDD R'!$I$3,E184='BBDD R'!$F$4,'BBDD R'!$I$4,E184='BBDD R'!$F$5,'BBDD R'!$I$5,E184='BBDD R'!$F$6,'BBDD R'!$I$6,E184='BBDD R'!$F$7,'BBDD R'!$I$7),"")</f>
        <v/>
      </c>
      <c r="Q184" s="945" t="str">
        <f>IFERROR(IFS(E184='BBDD R'!$F$2,'BBDD R'!$J$2,E184='BBDD R'!$F$3,'BBDD R'!$J$3,E184='BBDD R'!$F$4,'BBDD R'!$J$4,E184='BBDD R'!$F$5,'BBDD R'!$J$5,E184='BBDD R'!$F$6,'BBDD R'!$J$6,E184='BBDD R'!$F$7,'BBDD R'!$J$7))</f>
        <v/>
      </c>
      <c r="R184" s="945" t="str">
        <f>IFERROR(IFS(E184='BBDD R'!$F$2,'BBDD R'!$K$2,E184='BBDD R'!$F$3,'BBDD R'!$K$3,E184='BBDD R'!$F$4,'BBDD R'!$K$4,E184='BBDD R'!$F$5,'BBDD R'!$K$5,E184='BBDD R'!$F$6,'BBDD R'!$K$6,E184='BBDD R'!$F$7,'BBDD R'!$K$7),"")</f>
        <v/>
      </c>
      <c r="S184" s="944" t="str">
        <f>IFERROR(IFS(E184='BBDD R'!$F$2,'BBDD R'!$L$2,E184='BBDD R'!$F$3,'BBDD R'!$L$3,E184='BBDD R'!$F$4,'BBDD R'!$L$4,E184='BBDD R'!$F$5,'BBDD R'!$L$5,E184='BBDD R'!$F$6,'BBDD R'!$L$6,E184='BBDD R'!$F$7,'BBDD R'!$L$7),"")</f>
        <v/>
      </c>
      <c r="T184" s="944" t="str">
        <f>IFERROR(IFS(E184='BBDD R'!$F$2,'BBDD R'!$M$2,E184='BBDD R'!$F$3,'BBDD R'!$M$3,E184='BBDD R'!$F$4,'BBDD R'!$M$4,E184='BBDD R'!$F$5,'BBDD R'!$M$5,E184='BBDD R'!$F$6,'BBDD R'!$M$6,E184='BBDD R'!$F$7,'BBDD R'!$M$7),"")</f>
        <v/>
      </c>
      <c r="U184" s="944" t="str">
        <f>IFERROR(IFS(E184='BBDD R'!$F$2,'BBDD R'!$N$2,E184='BBDD R'!$F$3,'BBDD R'!$N$3,E184='BBDD R'!$F$4,'BBDD R'!$N$4,E184='BBDD R'!$F$5,'BBDD R'!$N$5,E184='BBDD R'!$F$6,'BBDD R'!$N$6,E184='BBDD R'!$F$7,'BBDD R'!$N$7),"")</f>
        <v/>
      </c>
      <c r="V184" s="944" t="str">
        <f>IFERROR(IFS(E184='BBDD R'!$F$2,'BBDD R'!$O$2,E184='BBDD R'!$F$3,'BBDD R'!$O$3,E184='BBDD R'!$F$4,'BBDD R'!$O$4,E184='BBDD R'!$F$5,'BBDD R'!$O$5,E184='BBDD R'!$F$6,'BBDD R'!$O$6,E184='BBDD R'!$F$7,'BBDD R'!$O$7),"")</f>
        <v/>
      </c>
      <c r="W184" s="946" t="str">
        <f>IFERROR(IFS(E184='BBDD R'!$F$2,'BBDD R'!$P$2,E184='BBDD R'!$F$3,'BBDD R'!$P$3,E184='BBDD R'!$F$4,'BBDD R'!$P$4,E184='BBDD R'!$F$5,'BBDD R'!$P$5,E184='BBDD R'!$F$6,'BBDD R'!$P$6,E184='BBDD R'!$F$7,'BBDD R'!$P$7),"")</f>
        <v/>
      </c>
      <c r="X184" s="944" t="str">
        <f>IFERROR(IFS(E184='BBDD R'!$F$2,'BBDD R'!$Q$2,E184='BBDD R'!$F$3,'BBDD R'!$Q$3,E184='BBDD R'!$F$4,'BBDD R'!$Q$4,E184='BBDD R'!$F$5,'BBDD R'!$Q$5,E184='BBDD R'!$F$6,'BBDD R'!$Q$6,E184='BBDD R'!$F$7,'BBDD R'!$Q$7),"")</f>
        <v/>
      </c>
      <c r="Y184" s="944" t="str">
        <f>IFERROR(IFS(E184='BBDD R'!$F$2,'BBDD R'!$R$2,E184='BBDD R'!$F$3,'BBDD R'!$R$3,E184='BBDD R'!$F$4,'BBDD R'!$R$4,E184='BBDD R'!$F$5,'BBDD R'!$R$5,E184='BBDD R'!$F$6,'BBDD R'!$R$6,E184='BBDD R'!$F$7,'BBDD R'!$R$7),"")</f>
        <v/>
      </c>
      <c r="Z184" s="944" t="str">
        <f t="array" ref="Z184">IFERROR(ifs(AND(M184="Gasolina",O184="Vehículo Liviano (Sedán, Compacto)"),1
,AND(M184="Gasolina",O184="Vehículo Liviano (SUV, Jeep, Station Wagon)"),2
,AND(M184="Gasolina",O184="Utilitario, Furgón"),3
,AND(M184="Gasolina",O184="Camioneta 4x2"),4
,AND(M184="Gasolina",O184="Camioneta 4x4"),5
,AND(M184="Gasolina",O184="Camión liviano (hasta 3.5 ton)"),6
,AND(M184="Gasolina",O184="Camión mediano"),7
,AND(M184="Gasolina",O184="Camión pesado"),8
,AND(M184="Gasolina",O184="Maquinaria"),9
,AND(M184="Gasolina",O184="Otro (especifique): "),10
,AND(M184="Diesel",O184="Vehículo Liviano (Sedán, Compacto)"),11
,AND(M184="Diesel",O184="Vehículo Liviano (SUV, Jeep, Station Wagon)"),12
,AND(M184="Diesel",O184="Utilitario, Furgón"),13
,AND(M184="Diesel",O184="Camioneta 4x2"),14
,AND(M184="Diesel",O184="Camioneta 4x4"),15
,AND(M184="Diesel",O184="Camión liviano (hasta 3.5 ton)"),16
,AND(M184="Diesel",O184="Camión mediano"),17
,AND(M184="Diesel",O184="Camión pesado"),18
,AND(M184="Diesel",O184="Maquinaria"),19
,AND(M184="Diesel",O184="Otro (especifique): "),20
,O184="Selecciona...",21),"")</f>
        <v/>
      </c>
      <c r="AA184" s="947" t="str">
        <f>IFERROR((ifs(Z184=1,Data!$D$100,Z184=2,Data!$D$101,Z184=3,Data!$D$102,Z184=4,Data!$D$103,Z184=5,Data!$D$104,Z184=6,Data!$D$105,Z184=7,Data!$D$106,Z184=8,Data!$D$107,Z184=9,Data!$D$108,Z184=10,Data!$D$109,Z184=11,Data!$D$110,Z184=12,Data!$D$111,Z184=13,Data!$D$112,Z184=14,Data!$D$113,Z184=15,Data!$D$114,Z184=16,Data!$D$115,Z184=17,Data!$D$116,Z184=18,Data!$D$117,Z184=19,Data!$D$118,Z184=20,Data!$D$119,Z184=21,Data!$D$120,Z184=0,Data!$D$121))*K184,"")</f>
        <v/>
      </c>
      <c r="AB184" s="947" t="str">
        <f>IFERROR((ifs(Z184=1,Data!$E$100,Z184=2,Data!$E$101,Z184=3,Data!$E$102,Z184=4,Data!$E$103,Z184=5,Data!$E$104,Z184=6,Data!$E$105,Z184=7,Data!$E$106,Z184=8,Data!$E$107,Z184=9,Data!$E$108,Z184=10,Data!$E$109,Z184=11,Data!$E$110,Z184=12,Data!$E$111,Z184=13,Data!$E$112,Z184=14,Data!$E$113,Z184=15,Data!$E$114,Z184=16,Data!$E$115,Z184=17,Data!$E$116,Z184=18,Data!$E$117,Z184=19,Data!$E$118,Z184=20,Data!$E$119,Z184=21,Data!$E$120,Z184=0,Data!$E$121))*K184/1000,"")</f>
        <v/>
      </c>
      <c r="AC184" s="948" t="str">
        <f>IFERROR((ifs(
Z184=1,Data!$G$100,
Z184=2,Data!$G$101,
Z184=3,Data!$G$102,
Z184=4,Data!$G$103,
Z184=5,Data!$G$104,
Z184=6,Data!$G$105,
Z184=7,Data!$G$106,
Z184=8,Data!$G$107,
Z184=9,Data!$G$108,
Z184=10,Data!G$109,
Z184=11,Data!G$110,
Z184=12,Data!G$111,
Z184=13,Data!$G$112,
Z184=14,Data!$G$113,
Z184=15,Data!$G$114,
Z184=16,Data!$G$115,
Z184=17,Data!$G$116,
Z184=18,Data!$G$117,
Z184=19,Data!$G$118,
Z184=20,Data!$G$119,
Z184=21,Data!$G$120,
Z184=0,Data!$G$121))
*K184/1000,"")</f>
        <v/>
      </c>
      <c r="AD184" s="949" t="str">
        <f>IFERROR((ifs(
Z184=1,Data!$H$100,
Z184=2,Data!$H$101,
Z184=3,Data!$H$102,
Z184=4,Data!$H$103,
Z184=5,Data!$H$104,
Z184=6,Data!$H$105,
Z184=7,Data!$H$106,
Z184=8,Data!$H$107,
Z184=9,Data!$H$108,
Z184=10,Data!H$109,
Z184=11,Data!H$110,
Z184=12,Data!H$111,
Z184=13,Data!$H$112,
Z184=14,Data!$H$113,
Z184=15,Data!$H$114,
Z184=16,Data!$H$115,
Z184=17,Data!$H$116,
Z184=18,Data!$H$117,
Z184=19,Data!$H$118,
Z184=20,Data!$H$119,
Z184=21,Data!$H$120,
Z184=0,Data!$H$121))*K184/1000,"")</f>
        <v/>
      </c>
      <c r="AE184" s="948" t="str">
        <f>IFERROR((ifs(
Z184=1,Data!$I$100,
Z184=2,Data!$I$101,
Z184=3,Data!$I$102,
Z184=4,Data!$I$103,
Z184=5,Data!$I$104,
Z184=6,Data!$I$105,
Z184=7,Data!$I$106,
Z184=8,Data!$I$107,
Z184=9,Data!$I$108,
Z184=10,Data!I$109,
Z184=11,Data!I$110,
Z184=12,Data!I$111,
Z184=13,Data!$I$112,
Z184=14,Data!$I$113,
Z184=15,Data!$I$114,
Z184=16,Data!$I$115,
Z184=17,Data!$I$116,
Z184=18,Data!$I$117,
Z184=19,Data!$I$118,
Z184=20,Data!$I$119,
Z184=21,Data!$I$120,
Z184=0,Data!$I$121)*K184/1000),"")</f>
        <v/>
      </c>
      <c r="AF184" s="947" t="str">
        <f>IFERROR((ifs(
Z184=1,Data!$J$100,
Z184=2,Data!$J$101,
Z184=3,Data!$J$102,
Z184=4,Data!$J$103,
Z184=5,Data!$J$104,
Z184=6,Data!$J$105,
Z184=7,Data!$J$106,
Z184=8,Data!$J$107,
Z184=9,Data!$J$108,
Z184=10,Data!J$109,
Z184=11,Data!J$110,
Z184=12,Data!J$111,
Z184=13,Data!J$112,
Z184=14,Data!$J$113,
Z184=15,Data!$J$114,
Z184=16,Data!$J$115,
Z184=17,Data!$J$116,
Z184=18,Data!$J$117,
Z184=19,Data!$J$118,
Z184=20,Data!$J$119,
Z184=21,Data!$J$120,
Z184=0,Data!$J$121)*K184),"")</f>
        <v/>
      </c>
      <c r="AG184" s="947" t="str">
        <f>IFERROR((ifs(
Z184=1,Data!$K$100,
Z184=2,Data!$K$101,
Z184=3,Data!$K$102,
Z184=4,Data!$K$103,
Z184=5,Data!$K$104,
Z184=6,Data!$K$105,
Z184=7,Data!$K$106,
Z184=8,Data!$K$107,
Z184=9,Data!$K$108,
Z184=10,Data!K$109,
Z184=11,Data!K$110,
Z184=12,Data!K$111,
Z184=13,Data!$K$112,
Z184=14,Data!$K$113,
Z184=15,Data!$K$114,
Z184=16,Data!$K$115,
Z184=17,Data!$K$116,
Z184=18,Data!$K$117,
Z184=19,Data!$K$118,
Z184=20,Data!$K$119,
Z184=21,Data!$K$120,
Z184=0,Data!$K$121)*K184),"")</f>
        <v/>
      </c>
      <c r="AH184" s="947" t="str">
        <f>IFERROR((ifs(
Z184=1,Data!$L$100,
Z184=2,Data!$L$101,
Z184=3,Data!$L$102,
Z184=4,Data!$L$103,
Z184=5,Data!$L$104,
Z184=6,Data!$L$105,
Z184=7,Data!$L$106,
Z184=8,Data!$L$107,
Z184=9,Data!$L$108,
Z184=10,Data!L$109,
Z184=11,Data!L$110,
Z184=12,Data!L$111,
Z184=13,Data!$L$112,
Z184=14,Data!$L$113,
Z184=15,Data!$L$114,
Z184=16,Data!$L$115,
Z184=17,Data!$L$116,
Z184=18,Data!$L$117,
Z184=19,Data!$L$118,
Z184=20,Data!$L$119,
Z184=21,Data!$L$120,
Z184=0,Data!$L$121)*K184),"")</f>
        <v/>
      </c>
      <c r="AI184" s="950" t="str">
        <f>'Registro Veh'!J196</f>
        <v/>
      </c>
      <c r="AJ184" s="950" t="str">
        <f>'Registro Veh'!M196</f>
        <v/>
      </c>
      <c r="AK184" s="951"/>
      <c r="AL184" s="951"/>
      <c r="AM184" s="951"/>
      <c r="AN184" s="951"/>
    </row>
    <row r="185">
      <c r="A185" s="941" t="str">
        <f>'Registro Veh'!B196</f>
        <v/>
      </c>
      <c r="B185" s="941" t="str">
        <f>Equipo!$F$2</f>
        <v>4.0</v>
      </c>
      <c r="C185" s="941" t="str">
        <f>Equipo!$E$14</f>
        <v/>
      </c>
      <c r="D185" s="941" t="str">
        <f>Equipo!$E$10</f>
        <v/>
      </c>
      <c r="E185" s="941" t="str">
        <f>'Registro Veh'!C196</f>
        <v/>
      </c>
      <c r="F185" s="941" t="str">
        <f>'Registro Veh'!D196</f>
        <v/>
      </c>
      <c r="G185" s="941" t="str">
        <f>'Registro Veh'!E196</f>
        <v/>
      </c>
      <c r="H185" s="941" t="str">
        <f>'Registro Veh'!F196</f>
        <v/>
      </c>
      <c r="I185" s="942" t="str">
        <f>'Registro Veh'!G196</f>
        <v/>
      </c>
      <c r="J185" s="942" t="str">
        <f>'Registro Veh'!I196</f>
        <v/>
      </c>
      <c r="K185" s="942" t="str">
        <f>'Registro Veh'!K196</f>
        <v/>
      </c>
      <c r="L185" s="942" t="str">
        <f>'Registro Veh'!L196</f>
        <v/>
      </c>
      <c r="M185" s="942" t="str">
        <f>'Registro Veh'!N196</f>
        <v/>
      </c>
      <c r="N185" s="943" t="str">
        <f>IFERROR(IFS(E185='BBDD R'!$F$2,'BBDD R'!$G$2,E185='BBDD R'!$F$3,'BBDD R'!$G$3,E185='BBDD R'!$F$4,'BBDD R'!$G$4,E185='BBDD R'!$F$5,'BBDD R'!$G$5,E185='BBDD R'!$F$6,'BBDD R'!$G$6,E185='BBDD R'!$F$7,'BBDD R'!$G$7),"")</f>
        <v/>
      </c>
      <c r="O185" s="943" t="str">
        <f>IFERROR(IFS(E185='BBDD R'!$F$2,'BBDD R'!$H$2,E185='BBDD R'!$F$3,'BBDD R'!$H$3,E185='BBDD R'!$F$4,'BBDD R'!$H$4,E185='BBDD R'!$F$5,'BBDD R'!$H$5,E185='BBDD R'!$F$6,'BBDD R'!$H$6,E185='BBDD R'!$F$7,'BBDD R'!$H$7),"")</f>
        <v/>
      </c>
      <c r="P185" s="944" t="str">
        <f>IFERROR(IFS(E185='BBDD R'!$F$2,'BBDD R'!$I$2,E185='BBDD R'!$F$3,'BBDD R'!$I$3,E185='BBDD R'!$F$4,'BBDD R'!$I$4,E185='BBDD R'!$F$5,'BBDD R'!$I$5,E185='BBDD R'!$F$6,'BBDD R'!$I$6,E185='BBDD R'!$F$7,'BBDD R'!$I$7),"")</f>
        <v/>
      </c>
      <c r="Q185" s="945" t="str">
        <f>IFERROR(IFS(E185='BBDD R'!$F$2,'BBDD R'!$J$2,E185='BBDD R'!$F$3,'BBDD R'!$J$3,E185='BBDD R'!$F$4,'BBDD R'!$J$4,E185='BBDD R'!$F$5,'BBDD R'!$J$5,E185='BBDD R'!$F$6,'BBDD R'!$J$6,E185='BBDD R'!$F$7,'BBDD R'!$J$7))</f>
        <v/>
      </c>
      <c r="R185" s="945" t="str">
        <f>IFERROR(IFS(E185='BBDD R'!$F$2,'BBDD R'!$K$2,E185='BBDD R'!$F$3,'BBDD R'!$K$3,E185='BBDD R'!$F$4,'BBDD R'!$K$4,E185='BBDD R'!$F$5,'BBDD R'!$K$5,E185='BBDD R'!$F$6,'BBDD R'!$K$6,E185='BBDD R'!$F$7,'BBDD R'!$K$7),"")</f>
        <v/>
      </c>
      <c r="S185" s="944" t="str">
        <f>IFERROR(IFS(E185='BBDD R'!$F$2,'BBDD R'!$L$2,E185='BBDD R'!$F$3,'BBDD R'!$L$3,E185='BBDD R'!$F$4,'BBDD R'!$L$4,E185='BBDD R'!$F$5,'BBDD R'!$L$5,E185='BBDD R'!$F$6,'BBDD R'!$L$6,E185='BBDD R'!$F$7,'BBDD R'!$L$7),"")</f>
        <v/>
      </c>
      <c r="T185" s="944" t="str">
        <f>IFERROR(IFS(E185='BBDD R'!$F$2,'BBDD R'!$M$2,E185='BBDD R'!$F$3,'BBDD R'!$M$3,E185='BBDD R'!$F$4,'BBDD R'!$M$4,E185='BBDD R'!$F$5,'BBDD R'!$M$5,E185='BBDD R'!$F$6,'BBDD R'!$M$6,E185='BBDD R'!$F$7,'BBDD R'!$M$7),"")</f>
        <v/>
      </c>
      <c r="U185" s="944" t="str">
        <f>IFERROR(IFS(E185='BBDD R'!$F$2,'BBDD R'!$N$2,E185='BBDD R'!$F$3,'BBDD R'!$N$3,E185='BBDD R'!$F$4,'BBDD R'!$N$4,E185='BBDD R'!$F$5,'BBDD R'!$N$5,E185='BBDD R'!$F$6,'BBDD R'!$N$6,E185='BBDD R'!$F$7,'BBDD R'!$N$7),"")</f>
        <v/>
      </c>
      <c r="V185" s="944" t="str">
        <f>IFERROR(IFS(E185='BBDD R'!$F$2,'BBDD R'!$O$2,E185='BBDD R'!$F$3,'BBDD R'!$O$3,E185='BBDD R'!$F$4,'BBDD R'!$O$4,E185='BBDD R'!$F$5,'BBDD R'!$O$5,E185='BBDD R'!$F$6,'BBDD R'!$O$6,E185='BBDD R'!$F$7,'BBDD R'!$O$7),"")</f>
        <v/>
      </c>
      <c r="W185" s="946" t="str">
        <f>IFERROR(IFS(E185='BBDD R'!$F$2,'BBDD R'!$P$2,E185='BBDD R'!$F$3,'BBDD R'!$P$3,E185='BBDD R'!$F$4,'BBDD R'!$P$4,E185='BBDD R'!$F$5,'BBDD R'!$P$5,E185='BBDD R'!$F$6,'BBDD R'!$P$6,E185='BBDD R'!$F$7,'BBDD R'!$P$7),"")</f>
        <v/>
      </c>
      <c r="X185" s="944" t="str">
        <f>IFERROR(IFS(E185='BBDD R'!$F$2,'BBDD R'!$Q$2,E185='BBDD R'!$F$3,'BBDD R'!$Q$3,E185='BBDD R'!$F$4,'BBDD R'!$Q$4,E185='BBDD R'!$F$5,'BBDD R'!$Q$5,E185='BBDD R'!$F$6,'BBDD R'!$Q$6,E185='BBDD R'!$F$7,'BBDD R'!$Q$7),"")</f>
        <v/>
      </c>
      <c r="Y185" s="944" t="str">
        <f>IFERROR(IFS(E185='BBDD R'!$F$2,'BBDD R'!$R$2,E185='BBDD R'!$F$3,'BBDD R'!$R$3,E185='BBDD R'!$F$4,'BBDD R'!$R$4,E185='BBDD R'!$F$5,'BBDD R'!$R$5,E185='BBDD R'!$F$6,'BBDD R'!$R$6,E185='BBDD R'!$F$7,'BBDD R'!$R$7),"")</f>
        <v/>
      </c>
      <c r="Z185" s="944" t="str">
        <f t="array" ref="Z185">IFERROR(ifs(AND(M185="Gasolina",O185="Vehículo Liviano (Sedán, Compacto)"),1
,AND(M185="Gasolina",O185="Vehículo Liviano (SUV, Jeep, Station Wagon)"),2
,AND(M185="Gasolina",O185="Utilitario, Furgón"),3
,AND(M185="Gasolina",O185="Camioneta 4x2"),4
,AND(M185="Gasolina",O185="Camioneta 4x4"),5
,AND(M185="Gasolina",O185="Camión liviano (hasta 3.5 ton)"),6
,AND(M185="Gasolina",O185="Camión mediano"),7
,AND(M185="Gasolina",O185="Camión pesado"),8
,AND(M185="Gasolina",O185="Maquinaria"),9
,AND(M185="Gasolina",O185="Otro (especifique): "),10
,AND(M185="Diesel",O185="Vehículo Liviano (Sedán, Compacto)"),11
,AND(M185="Diesel",O185="Vehículo Liviano (SUV, Jeep, Station Wagon)"),12
,AND(M185="Diesel",O185="Utilitario, Furgón"),13
,AND(M185="Diesel",O185="Camioneta 4x2"),14
,AND(M185="Diesel",O185="Camioneta 4x4"),15
,AND(M185="Diesel",O185="Camión liviano (hasta 3.5 ton)"),16
,AND(M185="Diesel",O185="Camión mediano"),17
,AND(M185="Diesel",O185="Camión pesado"),18
,AND(M185="Diesel",O185="Maquinaria"),19
,AND(M185="Diesel",O185="Otro (especifique): "),20
,O185="Selecciona...",21),"")</f>
        <v/>
      </c>
      <c r="AA185" s="947" t="str">
        <f>IFERROR((ifs(Z185=1,Data!$D$100,Z185=2,Data!$D$101,Z185=3,Data!$D$102,Z185=4,Data!$D$103,Z185=5,Data!$D$104,Z185=6,Data!$D$105,Z185=7,Data!$D$106,Z185=8,Data!$D$107,Z185=9,Data!$D$108,Z185=10,Data!$D$109,Z185=11,Data!$D$110,Z185=12,Data!$D$111,Z185=13,Data!$D$112,Z185=14,Data!$D$113,Z185=15,Data!$D$114,Z185=16,Data!$D$115,Z185=17,Data!$D$116,Z185=18,Data!$D$117,Z185=19,Data!$D$118,Z185=20,Data!$D$119,Z185=21,Data!$D$120,Z185=0,Data!$D$121))*K185,"")</f>
        <v/>
      </c>
      <c r="AB185" s="947" t="str">
        <f>IFERROR((ifs(Z185=1,Data!$E$100,Z185=2,Data!$E$101,Z185=3,Data!$E$102,Z185=4,Data!$E$103,Z185=5,Data!$E$104,Z185=6,Data!$E$105,Z185=7,Data!$E$106,Z185=8,Data!$E$107,Z185=9,Data!$E$108,Z185=10,Data!$E$109,Z185=11,Data!$E$110,Z185=12,Data!$E$111,Z185=13,Data!$E$112,Z185=14,Data!$E$113,Z185=15,Data!$E$114,Z185=16,Data!$E$115,Z185=17,Data!$E$116,Z185=18,Data!$E$117,Z185=19,Data!$E$118,Z185=20,Data!$E$119,Z185=21,Data!$E$120,Z185=0,Data!$E$121))*K185/1000,"")</f>
        <v/>
      </c>
      <c r="AC185" s="948" t="str">
        <f>IFERROR((ifs(
Z185=1,Data!$G$100,
Z185=2,Data!$G$101,
Z185=3,Data!$G$102,
Z185=4,Data!$G$103,
Z185=5,Data!$G$104,
Z185=6,Data!$G$105,
Z185=7,Data!$G$106,
Z185=8,Data!$G$107,
Z185=9,Data!$G$108,
Z185=10,Data!G$109,
Z185=11,Data!G$110,
Z185=12,Data!G$111,
Z185=13,Data!$G$112,
Z185=14,Data!$G$113,
Z185=15,Data!$G$114,
Z185=16,Data!$G$115,
Z185=17,Data!$G$116,
Z185=18,Data!$G$117,
Z185=19,Data!$G$118,
Z185=20,Data!$G$119,
Z185=21,Data!$G$120,
Z185=0,Data!$G$121))
*K185/1000,"")</f>
        <v/>
      </c>
      <c r="AD185" s="949" t="str">
        <f>IFERROR((ifs(
Z185=1,Data!$H$100,
Z185=2,Data!$H$101,
Z185=3,Data!$H$102,
Z185=4,Data!$H$103,
Z185=5,Data!$H$104,
Z185=6,Data!$H$105,
Z185=7,Data!$H$106,
Z185=8,Data!$H$107,
Z185=9,Data!$H$108,
Z185=10,Data!H$109,
Z185=11,Data!H$110,
Z185=12,Data!H$111,
Z185=13,Data!$H$112,
Z185=14,Data!$H$113,
Z185=15,Data!$H$114,
Z185=16,Data!$H$115,
Z185=17,Data!$H$116,
Z185=18,Data!$H$117,
Z185=19,Data!$H$118,
Z185=20,Data!$H$119,
Z185=21,Data!$H$120,
Z185=0,Data!$H$121))*K185/1000,"")</f>
        <v/>
      </c>
      <c r="AE185" s="948" t="str">
        <f>IFERROR((ifs(
Z185=1,Data!$I$100,
Z185=2,Data!$I$101,
Z185=3,Data!$I$102,
Z185=4,Data!$I$103,
Z185=5,Data!$I$104,
Z185=6,Data!$I$105,
Z185=7,Data!$I$106,
Z185=8,Data!$I$107,
Z185=9,Data!$I$108,
Z185=10,Data!I$109,
Z185=11,Data!I$110,
Z185=12,Data!I$111,
Z185=13,Data!$I$112,
Z185=14,Data!$I$113,
Z185=15,Data!$I$114,
Z185=16,Data!$I$115,
Z185=17,Data!$I$116,
Z185=18,Data!$I$117,
Z185=19,Data!$I$118,
Z185=20,Data!$I$119,
Z185=21,Data!$I$120,
Z185=0,Data!$I$121)*K185/1000),"")</f>
        <v/>
      </c>
      <c r="AF185" s="947" t="str">
        <f>IFERROR((ifs(
Z185=1,Data!$J$100,
Z185=2,Data!$J$101,
Z185=3,Data!$J$102,
Z185=4,Data!$J$103,
Z185=5,Data!$J$104,
Z185=6,Data!$J$105,
Z185=7,Data!$J$106,
Z185=8,Data!$J$107,
Z185=9,Data!$J$108,
Z185=10,Data!J$109,
Z185=11,Data!J$110,
Z185=12,Data!J$111,
Z185=13,Data!J$112,
Z185=14,Data!$J$113,
Z185=15,Data!$J$114,
Z185=16,Data!$J$115,
Z185=17,Data!$J$116,
Z185=18,Data!$J$117,
Z185=19,Data!$J$118,
Z185=20,Data!$J$119,
Z185=21,Data!$J$120,
Z185=0,Data!$J$121)*K185),"")</f>
        <v/>
      </c>
      <c r="AG185" s="947" t="str">
        <f>IFERROR((ifs(
Z185=1,Data!$K$100,
Z185=2,Data!$K$101,
Z185=3,Data!$K$102,
Z185=4,Data!$K$103,
Z185=5,Data!$K$104,
Z185=6,Data!$K$105,
Z185=7,Data!$K$106,
Z185=8,Data!$K$107,
Z185=9,Data!$K$108,
Z185=10,Data!K$109,
Z185=11,Data!K$110,
Z185=12,Data!K$111,
Z185=13,Data!$K$112,
Z185=14,Data!$K$113,
Z185=15,Data!$K$114,
Z185=16,Data!$K$115,
Z185=17,Data!$K$116,
Z185=18,Data!$K$117,
Z185=19,Data!$K$118,
Z185=20,Data!$K$119,
Z185=21,Data!$K$120,
Z185=0,Data!$K$121)*K185),"")</f>
        <v/>
      </c>
      <c r="AH185" s="947" t="str">
        <f>IFERROR((ifs(
Z185=1,Data!$L$100,
Z185=2,Data!$L$101,
Z185=3,Data!$L$102,
Z185=4,Data!$L$103,
Z185=5,Data!$L$104,
Z185=6,Data!$L$105,
Z185=7,Data!$L$106,
Z185=8,Data!$L$107,
Z185=9,Data!$L$108,
Z185=10,Data!L$109,
Z185=11,Data!L$110,
Z185=12,Data!L$111,
Z185=13,Data!$L$112,
Z185=14,Data!$L$113,
Z185=15,Data!$L$114,
Z185=16,Data!$L$115,
Z185=17,Data!$L$116,
Z185=18,Data!$L$117,
Z185=19,Data!$L$118,
Z185=20,Data!$L$119,
Z185=21,Data!$L$120,
Z185=0,Data!$L$121)*K185),"")</f>
        <v/>
      </c>
      <c r="AI185" s="950" t="str">
        <f>'Registro Veh'!J197</f>
        <v/>
      </c>
      <c r="AJ185" s="950" t="str">
        <f>'Registro Veh'!M197</f>
        <v/>
      </c>
      <c r="AK185" s="951"/>
      <c r="AL185" s="951"/>
      <c r="AM185" s="951"/>
      <c r="AN185" s="951"/>
    </row>
    <row r="186">
      <c r="A186" s="941" t="str">
        <f>'Registro Veh'!B197</f>
        <v/>
      </c>
      <c r="B186" s="941" t="str">
        <f>Equipo!$F$2</f>
        <v>4.0</v>
      </c>
      <c r="C186" s="941" t="str">
        <f>Equipo!$E$14</f>
        <v/>
      </c>
      <c r="D186" s="941" t="str">
        <f>Equipo!$E$10</f>
        <v/>
      </c>
      <c r="E186" s="941" t="str">
        <f>'Registro Veh'!C197</f>
        <v/>
      </c>
      <c r="F186" s="941" t="str">
        <f>'Registro Veh'!D197</f>
        <v/>
      </c>
      <c r="G186" s="941" t="str">
        <f>'Registro Veh'!E197</f>
        <v/>
      </c>
      <c r="H186" s="941" t="str">
        <f>'Registro Veh'!F197</f>
        <v/>
      </c>
      <c r="I186" s="942" t="str">
        <f>'Registro Veh'!G197</f>
        <v/>
      </c>
      <c r="J186" s="942" t="str">
        <f>'Registro Veh'!I197</f>
        <v/>
      </c>
      <c r="K186" s="942" t="str">
        <f>'Registro Veh'!K197</f>
        <v/>
      </c>
      <c r="L186" s="942" t="str">
        <f>'Registro Veh'!L197</f>
        <v/>
      </c>
      <c r="M186" s="942" t="str">
        <f>'Registro Veh'!N197</f>
        <v/>
      </c>
      <c r="N186" s="943" t="str">
        <f>IFERROR(IFS(E186='BBDD R'!$F$2,'BBDD R'!$G$2,E186='BBDD R'!$F$3,'BBDD R'!$G$3,E186='BBDD R'!$F$4,'BBDD R'!$G$4,E186='BBDD R'!$F$5,'BBDD R'!$G$5,E186='BBDD R'!$F$6,'BBDD R'!$G$6,E186='BBDD R'!$F$7,'BBDD R'!$G$7),"")</f>
        <v/>
      </c>
      <c r="O186" s="943" t="str">
        <f>IFERROR(IFS(E186='BBDD R'!$F$2,'BBDD R'!$H$2,E186='BBDD R'!$F$3,'BBDD R'!$H$3,E186='BBDD R'!$F$4,'BBDD R'!$H$4,E186='BBDD R'!$F$5,'BBDD R'!$H$5,E186='BBDD R'!$F$6,'BBDD R'!$H$6,E186='BBDD R'!$F$7,'BBDD R'!$H$7),"")</f>
        <v/>
      </c>
      <c r="P186" s="944" t="str">
        <f>IFERROR(IFS(E186='BBDD R'!$F$2,'BBDD R'!$I$2,E186='BBDD R'!$F$3,'BBDD R'!$I$3,E186='BBDD R'!$F$4,'BBDD R'!$I$4,E186='BBDD R'!$F$5,'BBDD R'!$I$5,E186='BBDD R'!$F$6,'BBDD R'!$I$6,E186='BBDD R'!$F$7,'BBDD R'!$I$7),"")</f>
        <v/>
      </c>
      <c r="Q186" s="945" t="str">
        <f>IFERROR(IFS(E186='BBDD R'!$F$2,'BBDD R'!$J$2,E186='BBDD R'!$F$3,'BBDD R'!$J$3,E186='BBDD R'!$F$4,'BBDD R'!$J$4,E186='BBDD R'!$F$5,'BBDD R'!$J$5,E186='BBDD R'!$F$6,'BBDD R'!$J$6,E186='BBDD R'!$F$7,'BBDD R'!$J$7))</f>
        <v/>
      </c>
      <c r="R186" s="945" t="str">
        <f>IFERROR(IFS(E186='BBDD R'!$F$2,'BBDD R'!$K$2,E186='BBDD R'!$F$3,'BBDD R'!$K$3,E186='BBDD R'!$F$4,'BBDD R'!$K$4,E186='BBDD R'!$F$5,'BBDD R'!$K$5,E186='BBDD R'!$F$6,'BBDD R'!$K$6,E186='BBDD R'!$F$7,'BBDD R'!$K$7),"")</f>
        <v/>
      </c>
      <c r="S186" s="944" t="str">
        <f>IFERROR(IFS(E186='BBDD R'!$F$2,'BBDD R'!$L$2,E186='BBDD R'!$F$3,'BBDD R'!$L$3,E186='BBDD R'!$F$4,'BBDD R'!$L$4,E186='BBDD R'!$F$5,'BBDD R'!$L$5,E186='BBDD R'!$F$6,'BBDD R'!$L$6,E186='BBDD R'!$F$7,'BBDD R'!$L$7),"")</f>
        <v/>
      </c>
      <c r="T186" s="944" t="str">
        <f>IFERROR(IFS(E186='BBDD R'!$F$2,'BBDD R'!$M$2,E186='BBDD R'!$F$3,'BBDD R'!$M$3,E186='BBDD R'!$F$4,'BBDD R'!$M$4,E186='BBDD R'!$F$5,'BBDD R'!$M$5,E186='BBDD R'!$F$6,'BBDD R'!$M$6,E186='BBDD R'!$F$7,'BBDD R'!$M$7),"")</f>
        <v/>
      </c>
      <c r="U186" s="944" t="str">
        <f>IFERROR(IFS(E186='BBDD R'!$F$2,'BBDD R'!$N$2,E186='BBDD R'!$F$3,'BBDD R'!$N$3,E186='BBDD R'!$F$4,'BBDD R'!$N$4,E186='BBDD R'!$F$5,'BBDD R'!$N$5,E186='BBDD R'!$F$6,'BBDD R'!$N$6,E186='BBDD R'!$F$7,'BBDD R'!$N$7),"")</f>
        <v/>
      </c>
      <c r="V186" s="944" t="str">
        <f>IFERROR(IFS(E186='BBDD R'!$F$2,'BBDD R'!$O$2,E186='BBDD R'!$F$3,'BBDD R'!$O$3,E186='BBDD R'!$F$4,'BBDD R'!$O$4,E186='BBDD R'!$F$5,'BBDD R'!$O$5,E186='BBDD R'!$F$6,'BBDD R'!$O$6,E186='BBDD R'!$F$7,'BBDD R'!$O$7),"")</f>
        <v/>
      </c>
      <c r="W186" s="946" t="str">
        <f>IFERROR(IFS(E186='BBDD R'!$F$2,'BBDD R'!$P$2,E186='BBDD R'!$F$3,'BBDD R'!$P$3,E186='BBDD R'!$F$4,'BBDD R'!$P$4,E186='BBDD R'!$F$5,'BBDD R'!$P$5,E186='BBDD R'!$F$6,'BBDD R'!$P$6,E186='BBDD R'!$F$7,'BBDD R'!$P$7),"")</f>
        <v/>
      </c>
      <c r="X186" s="944" t="str">
        <f>IFERROR(IFS(E186='BBDD R'!$F$2,'BBDD R'!$Q$2,E186='BBDD R'!$F$3,'BBDD R'!$Q$3,E186='BBDD R'!$F$4,'BBDD R'!$Q$4,E186='BBDD R'!$F$5,'BBDD R'!$Q$5,E186='BBDD R'!$F$6,'BBDD R'!$Q$6,E186='BBDD R'!$F$7,'BBDD R'!$Q$7),"")</f>
        <v/>
      </c>
      <c r="Y186" s="944" t="str">
        <f>IFERROR(IFS(E186='BBDD R'!$F$2,'BBDD R'!$R$2,E186='BBDD R'!$F$3,'BBDD R'!$R$3,E186='BBDD R'!$F$4,'BBDD R'!$R$4,E186='BBDD R'!$F$5,'BBDD R'!$R$5,E186='BBDD R'!$F$6,'BBDD R'!$R$6,E186='BBDD R'!$F$7,'BBDD R'!$R$7),"")</f>
        <v/>
      </c>
      <c r="Z186" s="944" t="str">
        <f t="array" ref="Z186">IFERROR(ifs(AND(M186="Gasolina",O186="Vehículo Liviano (Sedán, Compacto)"),1
,AND(M186="Gasolina",O186="Vehículo Liviano (SUV, Jeep, Station Wagon)"),2
,AND(M186="Gasolina",O186="Utilitario, Furgón"),3
,AND(M186="Gasolina",O186="Camioneta 4x2"),4
,AND(M186="Gasolina",O186="Camioneta 4x4"),5
,AND(M186="Gasolina",O186="Camión liviano (hasta 3.5 ton)"),6
,AND(M186="Gasolina",O186="Camión mediano"),7
,AND(M186="Gasolina",O186="Camión pesado"),8
,AND(M186="Gasolina",O186="Maquinaria"),9
,AND(M186="Gasolina",O186="Otro (especifique): "),10
,AND(M186="Diesel",O186="Vehículo Liviano (Sedán, Compacto)"),11
,AND(M186="Diesel",O186="Vehículo Liviano (SUV, Jeep, Station Wagon)"),12
,AND(M186="Diesel",O186="Utilitario, Furgón"),13
,AND(M186="Diesel",O186="Camioneta 4x2"),14
,AND(M186="Diesel",O186="Camioneta 4x4"),15
,AND(M186="Diesel",O186="Camión liviano (hasta 3.5 ton)"),16
,AND(M186="Diesel",O186="Camión mediano"),17
,AND(M186="Diesel",O186="Camión pesado"),18
,AND(M186="Diesel",O186="Maquinaria"),19
,AND(M186="Diesel",O186="Otro (especifique): "),20
,O186="Selecciona...",21),"")</f>
        <v/>
      </c>
      <c r="AA186" s="947" t="str">
        <f>IFERROR((ifs(Z186=1,Data!$D$100,Z186=2,Data!$D$101,Z186=3,Data!$D$102,Z186=4,Data!$D$103,Z186=5,Data!$D$104,Z186=6,Data!$D$105,Z186=7,Data!$D$106,Z186=8,Data!$D$107,Z186=9,Data!$D$108,Z186=10,Data!$D$109,Z186=11,Data!$D$110,Z186=12,Data!$D$111,Z186=13,Data!$D$112,Z186=14,Data!$D$113,Z186=15,Data!$D$114,Z186=16,Data!$D$115,Z186=17,Data!$D$116,Z186=18,Data!$D$117,Z186=19,Data!$D$118,Z186=20,Data!$D$119,Z186=21,Data!$D$120,Z186=0,Data!$D$121))*K186,"")</f>
        <v/>
      </c>
      <c r="AB186" s="947" t="str">
        <f>IFERROR((ifs(Z186=1,Data!$E$100,Z186=2,Data!$E$101,Z186=3,Data!$E$102,Z186=4,Data!$E$103,Z186=5,Data!$E$104,Z186=6,Data!$E$105,Z186=7,Data!$E$106,Z186=8,Data!$E$107,Z186=9,Data!$E$108,Z186=10,Data!$E$109,Z186=11,Data!$E$110,Z186=12,Data!$E$111,Z186=13,Data!$E$112,Z186=14,Data!$E$113,Z186=15,Data!$E$114,Z186=16,Data!$E$115,Z186=17,Data!$E$116,Z186=18,Data!$E$117,Z186=19,Data!$E$118,Z186=20,Data!$E$119,Z186=21,Data!$E$120,Z186=0,Data!$E$121))*K186/1000,"")</f>
        <v/>
      </c>
      <c r="AC186" s="948" t="str">
        <f>IFERROR((ifs(
Z186=1,Data!$G$100,
Z186=2,Data!$G$101,
Z186=3,Data!$G$102,
Z186=4,Data!$G$103,
Z186=5,Data!$G$104,
Z186=6,Data!$G$105,
Z186=7,Data!$G$106,
Z186=8,Data!$G$107,
Z186=9,Data!$G$108,
Z186=10,Data!G$109,
Z186=11,Data!G$110,
Z186=12,Data!G$111,
Z186=13,Data!$G$112,
Z186=14,Data!$G$113,
Z186=15,Data!$G$114,
Z186=16,Data!$G$115,
Z186=17,Data!$G$116,
Z186=18,Data!$G$117,
Z186=19,Data!$G$118,
Z186=20,Data!$G$119,
Z186=21,Data!$G$120,
Z186=0,Data!$G$121))
*K186/1000,"")</f>
        <v/>
      </c>
      <c r="AD186" s="949" t="str">
        <f>IFERROR((ifs(
Z186=1,Data!$H$100,
Z186=2,Data!$H$101,
Z186=3,Data!$H$102,
Z186=4,Data!$H$103,
Z186=5,Data!$H$104,
Z186=6,Data!$H$105,
Z186=7,Data!$H$106,
Z186=8,Data!$H$107,
Z186=9,Data!$H$108,
Z186=10,Data!H$109,
Z186=11,Data!H$110,
Z186=12,Data!H$111,
Z186=13,Data!$H$112,
Z186=14,Data!$H$113,
Z186=15,Data!$H$114,
Z186=16,Data!$H$115,
Z186=17,Data!$H$116,
Z186=18,Data!$H$117,
Z186=19,Data!$H$118,
Z186=20,Data!$H$119,
Z186=21,Data!$H$120,
Z186=0,Data!$H$121))*K186/1000,"")</f>
        <v/>
      </c>
      <c r="AE186" s="948" t="str">
        <f>IFERROR((ifs(
Z186=1,Data!$I$100,
Z186=2,Data!$I$101,
Z186=3,Data!$I$102,
Z186=4,Data!$I$103,
Z186=5,Data!$I$104,
Z186=6,Data!$I$105,
Z186=7,Data!$I$106,
Z186=8,Data!$I$107,
Z186=9,Data!$I$108,
Z186=10,Data!I$109,
Z186=11,Data!I$110,
Z186=12,Data!I$111,
Z186=13,Data!$I$112,
Z186=14,Data!$I$113,
Z186=15,Data!$I$114,
Z186=16,Data!$I$115,
Z186=17,Data!$I$116,
Z186=18,Data!$I$117,
Z186=19,Data!$I$118,
Z186=20,Data!$I$119,
Z186=21,Data!$I$120,
Z186=0,Data!$I$121)*K186/1000),"")</f>
        <v/>
      </c>
      <c r="AF186" s="947" t="str">
        <f>IFERROR((ifs(
Z186=1,Data!$J$100,
Z186=2,Data!$J$101,
Z186=3,Data!$J$102,
Z186=4,Data!$J$103,
Z186=5,Data!$J$104,
Z186=6,Data!$J$105,
Z186=7,Data!$J$106,
Z186=8,Data!$J$107,
Z186=9,Data!$J$108,
Z186=10,Data!J$109,
Z186=11,Data!J$110,
Z186=12,Data!J$111,
Z186=13,Data!J$112,
Z186=14,Data!$J$113,
Z186=15,Data!$J$114,
Z186=16,Data!$J$115,
Z186=17,Data!$J$116,
Z186=18,Data!$J$117,
Z186=19,Data!$J$118,
Z186=20,Data!$J$119,
Z186=21,Data!$J$120,
Z186=0,Data!$J$121)*K186),"")</f>
        <v/>
      </c>
      <c r="AG186" s="947" t="str">
        <f>IFERROR((ifs(
Z186=1,Data!$K$100,
Z186=2,Data!$K$101,
Z186=3,Data!$K$102,
Z186=4,Data!$K$103,
Z186=5,Data!$K$104,
Z186=6,Data!$K$105,
Z186=7,Data!$K$106,
Z186=8,Data!$K$107,
Z186=9,Data!$K$108,
Z186=10,Data!K$109,
Z186=11,Data!K$110,
Z186=12,Data!K$111,
Z186=13,Data!$K$112,
Z186=14,Data!$K$113,
Z186=15,Data!$K$114,
Z186=16,Data!$K$115,
Z186=17,Data!$K$116,
Z186=18,Data!$K$117,
Z186=19,Data!$K$118,
Z186=20,Data!$K$119,
Z186=21,Data!$K$120,
Z186=0,Data!$K$121)*K186),"")</f>
        <v/>
      </c>
      <c r="AH186" s="947" t="str">
        <f>IFERROR((ifs(
Z186=1,Data!$L$100,
Z186=2,Data!$L$101,
Z186=3,Data!$L$102,
Z186=4,Data!$L$103,
Z186=5,Data!$L$104,
Z186=6,Data!$L$105,
Z186=7,Data!$L$106,
Z186=8,Data!$L$107,
Z186=9,Data!$L$108,
Z186=10,Data!L$109,
Z186=11,Data!L$110,
Z186=12,Data!L$111,
Z186=13,Data!$L$112,
Z186=14,Data!$L$113,
Z186=15,Data!$L$114,
Z186=16,Data!$L$115,
Z186=17,Data!$L$116,
Z186=18,Data!$L$117,
Z186=19,Data!$L$118,
Z186=20,Data!$L$119,
Z186=21,Data!$L$120,
Z186=0,Data!$L$121)*K186),"")</f>
        <v/>
      </c>
      <c r="AI186" s="950" t="str">
        <f>'Registro Veh'!J198</f>
        <v/>
      </c>
      <c r="AJ186" s="950" t="str">
        <f>'Registro Veh'!M198</f>
        <v/>
      </c>
      <c r="AK186" s="951"/>
      <c r="AL186" s="951"/>
      <c r="AM186" s="951"/>
      <c r="AN186" s="951"/>
    </row>
    <row r="187">
      <c r="A187" s="941" t="str">
        <f>'Registro Veh'!B198</f>
        <v/>
      </c>
      <c r="B187" s="941" t="str">
        <f>Equipo!$F$2</f>
        <v>4.0</v>
      </c>
      <c r="C187" s="941" t="str">
        <f>Equipo!$E$14</f>
        <v/>
      </c>
      <c r="D187" s="941" t="str">
        <f>Equipo!$E$10</f>
        <v/>
      </c>
      <c r="E187" s="941" t="str">
        <f>'Registro Veh'!C198</f>
        <v/>
      </c>
      <c r="F187" s="941" t="str">
        <f>'Registro Veh'!D198</f>
        <v/>
      </c>
      <c r="G187" s="941" t="str">
        <f>'Registro Veh'!E198</f>
        <v/>
      </c>
      <c r="H187" s="941" t="str">
        <f>'Registro Veh'!F198</f>
        <v/>
      </c>
      <c r="I187" s="942" t="str">
        <f>'Registro Veh'!G198</f>
        <v/>
      </c>
      <c r="J187" s="942" t="str">
        <f>'Registro Veh'!I198</f>
        <v/>
      </c>
      <c r="K187" s="942" t="str">
        <f>'Registro Veh'!K198</f>
        <v/>
      </c>
      <c r="L187" s="942" t="str">
        <f>'Registro Veh'!L198</f>
        <v/>
      </c>
      <c r="M187" s="942" t="str">
        <f>'Registro Veh'!N198</f>
        <v/>
      </c>
      <c r="N187" s="943" t="str">
        <f>IFERROR(IFS(E187='BBDD R'!$F$2,'BBDD R'!$G$2,E187='BBDD R'!$F$3,'BBDD R'!$G$3,E187='BBDD R'!$F$4,'BBDD R'!$G$4,E187='BBDD R'!$F$5,'BBDD R'!$G$5,E187='BBDD R'!$F$6,'BBDD R'!$G$6,E187='BBDD R'!$F$7,'BBDD R'!$G$7),"")</f>
        <v/>
      </c>
      <c r="O187" s="943" t="str">
        <f>IFERROR(IFS(E187='BBDD R'!$F$2,'BBDD R'!$H$2,E187='BBDD R'!$F$3,'BBDD R'!$H$3,E187='BBDD R'!$F$4,'BBDD R'!$H$4,E187='BBDD R'!$F$5,'BBDD R'!$H$5,E187='BBDD R'!$F$6,'BBDD R'!$H$6,E187='BBDD R'!$F$7,'BBDD R'!$H$7),"")</f>
        <v/>
      </c>
      <c r="P187" s="944" t="str">
        <f>IFERROR(IFS(E187='BBDD R'!$F$2,'BBDD R'!$I$2,E187='BBDD R'!$F$3,'BBDD R'!$I$3,E187='BBDD R'!$F$4,'BBDD R'!$I$4,E187='BBDD R'!$F$5,'BBDD R'!$I$5,E187='BBDD R'!$F$6,'BBDD R'!$I$6,E187='BBDD R'!$F$7,'BBDD R'!$I$7),"")</f>
        <v/>
      </c>
      <c r="Q187" s="945" t="str">
        <f>IFERROR(IFS(E187='BBDD R'!$F$2,'BBDD R'!$J$2,E187='BBDD R'!$F$3,'BBDD R'!$J$3,E187='BBDD R'!$F$4,'BBDD R'!$J$4,E187='BBDD R'!$F$5,'BBDD R'!$J$5,E187='BBDD R'!$F$6,'BBDD R'!$J$6,E187='BBDD R'!$F$7,'BBDD R'!$J$7))</f>
        <v/>
      </c>
      <c r="R187" s="945" t="str">
        <f>IFERROR(IFS(E187='BBDD R'!$F$2,'BBDD R'!$K$2,E187='BBDD R'!$F$3,'BBDD R'!$K$3,E187='BBDD R'!$F$4,'BBDD R'!$K$4,E187='BBDD R'!$F$5,'BBDD R'!$K$5,E187='BBDD R'!$F$6,'BBDD R'!$K$6,E187='BBDD R'!$F$7,'BBDD R'!$K$7),"")</f>
        <v/>
      </c>
      <c r="S187" s="944" t="str">
        <f>IFERROR(IFS(E187='BBDD R'!$F$2,'BBDD R'!$L$2,E187='BBDD R'!$F$3,'BBDD R'!$L$3,E187='BBDD R'!$F$4,'BBDD R'!$L$4,E187='BBDD R'!$F$5,'BBDD R'!$L$5,E187='BBDD R'!$F$6,'BBDD R'!$L$6,E187='BBDD R'!$F$7,'BBDD R'!$L$7),"")</f>
        <v/>
      </c>
      <c r="T187" s="944" t="str">
        <f>IFERROR(IFS(E187='BBDD R'!$F$2,'BBDD R'!$M$2,E187='BBDD R'!$F$3,'BBDD R'!$M$3,E187='BBDD R'!$F$4,'BBDD R'!$M$4,E187='BBDD R'!$F$5,'BBDD R'!$M$5,E187='BBDD R'!$F$6,'BBDD R'!$M$6,E187='BBDD R'!$F$7,'BBDD R'!$M$7),"")</f>
        <v/>
      </c>
      <c r="U187" s="944" t="str">
        <f>IFERROR(IFS(E187='BBDD R'!$F$2,'BBDD R'!$N$2,E187='BBDD R'!$F$3,'BBDD R'!$N$3,E187='BBDD R'!$F$4,'BBDD R'!$N$4,E187='BBDD R'!$F$5,'BBDD R'!$N$5,E187='BBDD R'!$F$6,'BBDD R'!$N$6,E187='BBDD R'!$F$7,'BBDD R'!$N$7),"")</f>
        <v/>
      </c>
      <c r="V187" s="944" t="str">
        <f>IFERROR(IFS(E187='BBDD R'!$F$2,'BBDD R'!$O$2,E187='BBDD R'!$F$3,'BBDD R'!$O$3,E187='BBDD R'!$F$4,'BBDD R'!$O$4,E187='BBDD R'!$F$5,'BBDD R'!$O$5,E187='BBDD R'!$F$6,'BBDD R'!$O$6,E187='BBDD R'!$F$7,'BBDD R'!$O$7),"")</f>
        <v/>
      </c>
      <c r="W187" s="946" t="str">
        <f>IFERROR(IFS(E187='BBDD R'!$F$2,'BBDD R'!$P$2,E187='BBDD R'!$F$3,'BBDD R'!$P$3,E187='BBDD R'!$F$4,'BBDD R'!$P$4,E187='BBDD R'!$F$5,'BBDD R'!$P$5,E187='BBDD R'!$F$6,'BBDD R'!$P$6,E187='BBDD R'!$F$7,'BBDD R'!$P$7),"")</f>
        <v/>
      </c>
      <c r="X187" s="944" t="str">
        <f>IFERROR(IFS(E187='BBDD R'!$F$2,'BBDD R'!$Q$2,E187='BBDD R'!$F$3,'BBDD R'!$Q$3,E187='BBDD R'!$F$4,'BBDD R'!$Q$4,E187='BBDD R'!$F$5,'BBDD R'!$Q$5,E187='BBDD R'!$F$6,'BBDD R'!$Q$6,E187='BBDD R'!$F$7,'BBDD R'!$Q$7),"")</f>
        <v/>
      </c>
      <c r="Y187" s="944" t="str">
        <f>IFERROR(IFS(E187='BBDD R'!$F$2,'BBDD R'!$R$2,E187='BBDD R'!$F$3,'BBDD R'!$R$3,E187='BBDD R'!$F$4,'BBDD R'!$R$4,E187='BBDD R'!$F$5,'BBDD R'!$R$5,E187='BBDD R'!$F$6,'BBDD R'!$R$6,E187='BBDD R'!$F$7,'BBDD R'!$R$7),"")</f>
        <v/>
      </c>
      <c r="Z187" s="944" t="str">
        <f t="array" ref="Z187">IFERROR(ifs(AND(M187="Gasolina",O187="Vehículo Liviano (Sedán, Compacto)"),1
,AND(M187="Gasolina",O187="Vehículo Liviano (SUV, Jeep, Station Wagon)"),2
,AND(M187="Gasolina",O187="Utilitario, Furgón"),3
,AND(M187="Gasolina",O187="Camioneta 4x2"),4
,AND(M187="Gasolina",O187="Camioneta 4x4"),5
,AND(M187="Gasolina",O187="Camión liviano (hasta 3.5 ton)"),6
,AND(M187="Gasolina",O187="Camión mediano"),7
,AND(M187="Gasolina",O187="Camión pesado"),8
,AND(M187="Gasolina",O187="Maquinaria"),9
,AND(M187="Gasolina",O187="Otro (especifique): "),10
,AND(M187="Diesel",O187="Vehículo Liviano (Sedán, Compacto)"),11
,AND(M187="Diesel",O187="Vehículo Liviano (SUV, Jeep, Station Wagon)"),12
,AND(M187="Diesel",O187="Utilitario, Furgón"),13
,AND(M187="Diesel",O187="Camioneta 4x2"),14
,AND(M187="Diesel",O187="Camioneta 4x4"),15
,AND(M187="Diesel",O187="Camión liviano (hasta 3.5 ton)"),16
,AND(M187="Diesel",O187="Camión mediano"),17
,AND(M187="Diesel",O187="Camión pesado"),18
,AND(M187="Diesel",O187="Maquinaria"),19
,AND(M187="Diesel",O187="Otro (especifique): "),20
,O187="Selecciona...",21),"")</f>
        <v/>
      </c>
      <c r="AA187" s="947" t="str">
        <f>IFERROR((ifs(Z187=1,Data!$D$100,Z187=2,Data!$D$101,Z187=3,Data!$D$102,Z187=4,Data!$D$103,Z187=5,Data!$D$104,Z187=6,Data!$D$105,Z187=7,Data!$D$106,Z187=8,Data!$D$107,Z187=9,Data!$D$108,Z187=10,Data!$D$109,Z187=11,Data!$D$110,Z187=12,Data!$D$111,Z187=13,Data!$D$112,Z187=14,Data!$D$113,Z187=15,Data!$D$114,Z187=16,Data!$D$115,Z187=17,Data!$D$116,Z187=18,Data!$D$117,Z187=19,Data!$D$118,Z187=20,Data!$D$119,Z187=21,Data!$D$120,Z187=0,Data!$D$121))*K187,"")</f>
        <v/>
      </c>
      <c r="AB187" s="947" t="str">
        <f>IFERROR((ifs(Z187=1,Data!$E$100,Z187=2,Data!$E$101,Z187=3,Data!$E$102,Z187=4,Data!$E$103,Z187=5,Data!$E$104,Z187=6,Data!$E$105,Z187=7,Data!$E$106,Z187=8,Data!$E$107,Z187=9,Data!$E$108,Z187=10,Data!$E$109,Z187=11,Data!$E$110,Z187=12,Data!$E$111,Z187=13,Data!$E$112,Z187=14,Data!$E$113,Z187=15,Data!$E$114,Z187=16,Data!$E$115,Z187=17,Data!$E$116,Z187=18,Data!$E$117,Z187=19,Data!$E$118,Z187=20,Data!$E$119,Z187=21,Data!$E$120,Z187=0,Data!$E$121))*K187/1000,"")</f>
        <v/>
      </c>
      <c r="AC187" s="948" t="str">
        <f>IFERROR((ifs(
Z187=1,Data!$G$100,
Z187=2,Data!$G$101,
Z187=3,Data!$G$102,
Z187=4,Data!$G$103,
Z187=5,Data!$G$104,
Z187=6,Data!$G$105,
Z187=7,Data!$G$106,
Z187=8,Data!$G$107,
Z187=9,Data!$G$108,
Z187=10,Data!G$109,
Z187=11,Data!G$110,
Z187=12,Data!G$111,
Z187=13,Data!$G$112,
Z187=14,Data!$G$113,
Z187=15,Data!$G$114,
Z187=16,Data!$G$115,
Z187=17,Data!$G$116,
Z187=18,Data!$G$117,
Z187=19,Data!$G$118,
Z187=20,Data!$G$119,
Z187=21,Data!$G$120,
Z187=0,Data!$G$121))
*K187/1000,"")</f>
        <v/>
      </c>
      <c r="AD187" s="949" t="str">
        <f>IFERROR((ifs(
Z187=1,Data!$H$100,
Z187=2,Data!$H$101,
Z187=3,Data!$H$102,
Z187=4,Data!$H$103,
Z187=5,Data!$H$104,
Z187=6,Data!$H$105,
Z187=7,Data!$H$106,
Z187=8,Data!$H$107,
Z187=9,Data!$H$108,
Z187=10,Data!H$109,
Z187=11,Data!H$110,
Z187=12,Data!H$111,
Z187=13,Data!$H$112,
Z187=14,Data!$H$113,
Z187=15,Data!$H$114,
Z187=16,Data!$H$115,
Z187=17,Data!$H$116,
Z187=18,Data!$H$117,
Z187=19,Data!$H$118,
Z187=20,Data!$H$119,
Z187=21,Data!$H$120,
Z187=0,Data!$H$121))*K187/1000,"")</f>
        <v/>
      </c>
      <c r="AE187" s="948" t="str">
        <f>IFERROR((ifs(
Z187=1,Data!$I$100,
Z187=2,Data!$I$101,
Z187=3,Data!$I$102,
Z187=4,Data!$I$103,
Z187=5,Data!$I$104,
Z187=6,Data!$I$105,
Z187=7,Data!$I$106,
Z187=8,Data!$I$107,
Z187=9,Data!$I$108,
Z187=10,Data!I$109,
Z187=11,Data!I$110,
Z187=12,Data!I$111,
Z187=13,Data!$I$112,
Z187=14,Data!$I$113,
Z187=15,Data!$I$114,
Z187=16,Data!$I$115,
Z187=17,Data!$I$116,
Z187=18,Data!$I$117,
Z187=19,Data!$I$118,
Z187=20,Data!$I$119,
Z187=21,Data!$I$120,
Z187=0,Data!$I$121)*K187/1000),"")</f>
        <v/>
      </c>
      <c r="AF187" s="947" t="str">
        <f>IFERROR((ifs(
Z187=1,Data!$J$100,
Z187=2,Data!$J$101,
Z187=3,Data!$J$102,
Z187=4,Data!$J$103,
Z187=5,Data!$J$104,
Z187=6,Data!$J$105,
Z187=7,Data!$J$106,
Z187=8,Data!$J$107,
Z187=9,Data!$J$108,
Z187=10,Data!J$109,
Z187=11,Data!J$110,
Z187=12,Data!J$111,
Z187=13,Data!J$112,
Z187=14,Data!$J$113,
Z187=15,Data!$J$114,
Z187=16,Data!$J$115,
Z187=17,Data!$J$116,
Z187=18,Data!$J$117,
Z187=19,Data!$J$118,
Z187=20,Data!$J$119,
Z187=21,Data!$J$120,
Z187=0,Data!$J$121)*K187),"")</f>
        <v/>
      </c>
      <c r="AG187" s="947" t="str">
        <f>IFERROR((ifs(
Z187=1,Data!$K$100,
Z187=2,Data!$K$101,
Z187=3,Data!$K$102,
Z187=4,Data!$K$103,
Z187=5,Data!$K$104,
Z187=6,Data!$K$105,
Z187=7,Data!$K$106,
Z187=8,Data!$K$107,
Z187=9,Data!$K$108,
Z187=10,Data!K$109,
Z187=11,Data!K$110,
Z187=12,Data!K$111,
Z187=13,Data!$K$112,
Z187=14,Data!$K$113,
Z187=15,Data!$K$114,
Z187=16,Data!$K$115,
Z187=17,Data!$K$116,
Z187=18,Data!$K$117,
Z187=19,Data!$K$118,
Z187=20,Data!$K$119,
Z187=21,Data!$K$120,
Z187=0,Data!$K$121)*K187),"")</f>
        <v/>
      </c>
      <c r="AH187" s="947" t="str">
        <f>IFERROR((ifs(
Z187=1,Data!$L$100,
Z187=2,Data!$L$101,
Z187=3,Data!$L$102,
Z187=4,Data!$L$103,
Z187=5,Data!$L$104,
Z187=6,Data!$L$105,
Z187=7,Data!$L$106,
Z187=8,Data!$L$107,
Z187=9,Data!$L$108,
Z187=10,Data!L$109,
Z187=11,Data!L$110,
Z187=12,Data!L$111,
Z187=13,Data!$L$112,
Z187=14,Data!$L$113,
Z187=15,Data!$L$114,
Z187=16,Data!$L$115,
Z187=17,Data!$L$116,
Z187=18,Data!$L$117,
Z187=19,Data!$L$118,
Z187=20,Data!$L$119,
Z187=21,Data!$L$120,
Z187=0,Data!$L$121)*K187),"")</f>
        <v/>
      </c>
      <c r="AI187" s="950" t="str">
        <f>'Registro Veh'!J199</f>
        <v/>
      </c>
      <c r="AJ187" s="950" t="str">
        <f>'Registro Veh'!M199</f>
        <v/>
      </c>
      <c r="AK187" s="951"/>
      <c r="AL187" s="951"/>
      <c r="AM187" s="951"/>
      <c r="AN187" s="951"/>
    </row>
    <row r="188">
      <c r="A188" s="941" t="str">
        <f>'Registro Veh'!B199</f>
        <v/>
      </c>
      <c r="B188" s="941" t="str">
        <f>Equipo!$F$2</f>
        <v>4.0</v>
      </c>
      <c r="C188" s="941" t="str">
        <f>Equipo!$E$14</f>
        <v/>
      </c>
      <c r="D188" s="941" t="str">
        <f>Equipo!$E$10</f>
        <v/>
      </c>
      <c r="E188" s="941" t="str">
        <f>'Registro Veh'!C199</f>
        <v/>
      </c>
      <c r="F188" s="941" t="str">
        <f>'Registro Veh'!D199</f>
        <v/>
      </c>
      <c r="G188" s="941" t="str">
        <f>'Registro Veh'!E199</f>
        <v/>
      </c>
      <c r="H188" s="941" t="str">
        <f>'Registro Veh'!F199</f>
        <v/>
      </c>
      <c r="I188" s="942" t="str">
        <f>'Registro Veh'!G199</f>
        <v/>
      </c>
      <c r="J188" s="942" t="str">
        <f>'Registro Veh'!I199</f>
        <v/>
      </c>
      <c r="K188" s="942" t="str">
        <f>'Registro Veh'!K199</f>
        <v/>
      </c>
      <c r="L188" s="942" t="str">
        <f>'Registro Veh'!L199</f>
        <v/>
      </c>
      <c r="M188" s="942" t="str">
        <f>'Registro Veh'!N199</f>
        <v/>
      </c>
      <c r="N188" s="943" t="str">
        <f>IFERROR(IFS(E188='BBDD R'!$F$2,'BBDD R'!$G$2,E188='BBDD R'!$F$3,'BBDD R'!$G$3,E188='BBDD R'!$F$4,'BBDD R'!$G$4,E188='BBDD R'!$F$5,'BBDD R'!$G$5,E188='BBDD R'!$F$6,'BBDD R'!$G$6,E188='BBDD R'!$F$7,'BBDD R'!$G$7),"")</f>
        <v/>
      </c>
      <c r="O188" s="943" t="str">
        <f>IFERROR(IFS(E188='BBDD R'!$F$2,'BBDD R'!$H$2,E188='BBDD R'!$F$3,'BBDD R'!$H$3,E188='BBDD R'!$F$4,'BBDD R'!$H$4,E188='BBDD R'!$F$5,'BBDD R'!$H$5,E188='BBDD R'!$F$6,'BBDD R'!$H$6,E188='BBDD R'!$F$7,'BBDD R'!$H$7),"")</f>
        <v/>
      </c>
      <c r="P188" s="944" t="str">
        <f>IFERROR(IFS(E188='BBDD R'!$F$2,'BBDD R'!$I$2,E188='BBDD R'!$F$3,'BBDD R'!$I$3,E188='BBDD R'!$F$4,'BBDD R'!$I$4,E188='BBDD R'!$F$5,'BBDD R'!$I$5,E188='BBDD R'!$F$6,'BBDD R'!$I$6,E188='BBDD R'!$F$7,'BBDD R'!$I$7),"")</f>
        <v/>
      </c>
      <c r="Q188" s="945" t="str">
        <f>IFERROR(IFS(E188='BBDD R'!$F$2,'BBDD R'!$J$2,E188='BBDD R'!$F$3,'BBDD R'!$J$3,E188='BBDD R'!$F$4,'BBDD R'!$J$4,E188='BBDD R'!$F$5,'BBDD R'!$J$5,E188='BBDD R'!$F$6,'BBDD R'!$J$6,E188='BBDD R'!$F$7,'BBDD R'!$J$7))</f>
        <v/>
      </c>
      <c r="R188" s="945" t="str">
        <f>IFERROR(IFS(E188='BBDD R'!$F$2,'BBDD R'!$K$2,E188='BBDD R'!$F$3,'BBDD R'!$K$3,E188='BBDD R'!$F$4,'BBDD R'!$K$4,E188='BBDD R'!$F$5,'BBDD R'!$K$5,E188='BBDD R'!$F$6,'BBDD R'!$K$6,E188='BBDD R'!$F$7,'BBDD R'!$K$7),"")</f>
        <v/>
      </c>
      <c r="S188" s="944" t="str">
        <f>IFERROR(IFS(E188='BBDD R'!$F$2,'BBDD R'!$L$2,E188='BBDD R'!$F$3,'BBDD R'!$L$3,E188='BBDD R'!$F$4,'BBDD R'!$L$4,E188='BBDD R'!$F$5,'BBDD R'!$L$5,E188='BBDD R'!$F$6,'BBDD R'!$L$6,E188='BBDD R'!$F$7,'BBDD R'!$L$7),"")</f>
        <v/>
      </c>
      <c r="T188" s="944" t="str">
        <f>IFERROR(IFS(E188='BBDD R'!$F$2,'BBDD R'!$M$2,E188='BBDD R'!$F$3,'BBDD R'!$M$3,E188='BBDD R'!$F$4,'BBDD R'!$M$4,E188='BBDD R'!$F$5,'BBDD R'!$M$5,E188='BBDD R'!$F$6,'BBDD R'!$M$6,E188='BBDD R'!$F$7,'BBDD R'!$M$7),"")</f>
        <v/>
      </c>
      <c r="U188" s="944" t="str">
        <f>IFERROR(IFS(E188='BBDD R'!$F$2,'BBDD R'!$N$2,E188='BBDD R'!$F$3,'BBDD R'!$N$3,E188='BBDD R'!$F$4,'BBDD R'!$N$4,E188='BBDD R'!$F$5,'BBDD R'!$N$5,E188='BBDD R'!$F$6,'BBDD R'!$N$6,E188='BBDD R'!$F$7,'BBDD R'!$N$7),"")</f>
        <v/>
      </c>
      <c r="V188" s="944" t="str">
        <f>IFERROR(IFS(E188='BBDD R'!$F$2,'BBDD R'!$O$2,E188='BBDD R'!$F$3,'BBDD R'!$O$3,E188='BBDD R'!$F$4,'BBDD R'!$O$4,E188='BBDD R'!$F$5,'BBDD R'!$O$5,E188='BBDD R'!$F$6,'BBDD R'!$O$6,E188='BBDD R'!$F$7,'BBDD R'!$O$7),"")</f>
        <v/>
      </c>
      <c r="W188" s="946" t="str">
        <f>IFERROR(IFS(E188='BBDD R'!$F$2,'BBDD R'!$P$2,E188='BBDD R'!$F$3,'BBDD R'!$P$3,E188='BBDD R'!$F$4,'BBDD R'!$P$4,E188='BBDD R'!$F$5,'BBDD R'!$P$5,E188='BBDD R'!$F$6,'BBDD R'!$P$6,E188='BBDD R'!$F$7,'BBDD R'!$P$7),"")</f>
        <v/>
      </c>
      <c r="X188" s="944" t="str">
        <f>IFERROR(IFS(E188='BBDD R'!$F$2,'BBDD R'!$Q$2,E188='BBDD R'!$F$3,'BBDD R'!$Q$3,E188='BBDD R'!$F$4,'BBDD R'!$Q$4,E188='BBDD R'!$F$5,'BBDD R'!$Q$5,E188='BBDD R'!$F$6,'BBDD R'!$Q$6,E188='BBDD R'!$F$7,'BBDD R'!$Q$7),"")</f>
        <v/>
      </c>
      <c r="Y188" s="944" t="str">
        <f>IFERROR(IFS(E188='BBDD R'!$F$2,'BBDD R'!$R$2,E188='BBDD R'!$F$3,'BBDD R'!$R$3,E188='BBDD R'!$F$4,'BBDD R'!$R$4,E188='BBDD R'!$F$5,'BBDD R'!$R$5,E188='BBDD R'!$F$6,'BBDD R'!$R$6,E188='BBDD R'!$F$7,'BBDD R'!$R$7),"")</f>
        <v/>
      </c>
      <c r="Z188" s="944" t="str">
        <f t="array" ref="Z188">IFERROR(ifs(AND(M188="Gasolina",O188="Vehículo Liviano (Sedán, Compacto)"),1
,AND(M188="Gasolina",O188="Vehículo Liviano (SUV, Jeep, Station Wagon)"),2
,AND(M188="Gasolina",O188="Utilitario, Furgón"),3
,AND(M188="Gasolina",O188="Camioneta 4x2"),4
,AND(M188="Gasolina",O188="Camioneta 4x4"),5
,AND(M188="Gasolina",O188="Camión liviano (hasta 3.5 ton)"),6
,AND(M188="Gasolina",O188="Camión mediano"),7
,AND(M188="Gasolina",O188="Camión pesado"),8
,AND(M188="Gasolina",O188="Maquinaria"),9
,AND(M188="Gasolina",O188="Otro (especifique): "),10
,AND(M188="Diesel",O188="Vehículo Liviano (Sedán, Compacto)"),11
,AND(M188="Diesel",O188="Vehículo Liviano (SUV, Jeep, Station Wagon)"),12
,AND(M188="Diesel",O188="Utilitario, Furgón"),13
,AND(M188="Diesel",O188="Camioneta 4x2"),14
,AND(M188="Diesel",O188="Camioneta 4x4"),15
,AND(M188="Diesel",O188="Camión liviano (hasta 3.5 ton)"),16
,AND(M188="Diesel",O188="Camión mediano"),17
,AND(M188="Diesel",O188="Camión pesado"),18
,AND(M188="Diesel",O188="Maquinaria"),19
,AND(M188="Diesel",O188="Otro (especifique): "),20
,O188="Selecciona...",21),"")</f>
        <v/>
      </c>
      <c r="AA188" s="947" t="str">
        <f>IFERROR((ifs(Z188=1,Data!$D$100,Z188=2,Data!$D$101,Z188=3,Data!$D$102,Z188=4,Data!$D$103,Z188=5,Data!$D$104,Z188=6,Data!$D$105,Z188=7,Data!$D$106,Z188=8,Data!$D$107,Z188=9,Data!$D$108,Z188=10,Data!$D$109,Z188=11,Data!$D$110,Z188=12,Data!$D$111,Z188=13,Data!$D$112,Z188=14,Data!$D$113,Z188=15,Data!$D$114,Z188=16,Data!$D$115,Z188=17,Data!$D$116,Z188=18,Data!$D$117,Z188=19,Data!$D$118,Z188=20,Data!$D$119,Z188=21,Data!$D$120,Z188=0,Data!$D$121))*K188,"")</f>
        <v/>
      </c>
      <c r="AB188" s="947" t="str">
        <f>IFERROR((ifs(Z188=1,Data!$E$100,Z188=2,Data!$E$101,Z188=3,Data!$E$102,Z188=4,Data!$E$103,Z188=5,Data!$E$104,Z188=6,Data!$E$105,Z188=7,Data!$E$106,Z188=8,Data!$E$107,Z188=9,Data!$E$108,Z188=10,Data!$E$109,Z188=11,Data!$E$110,Z188=12,Data!$E$111,Z188=13,Data!$E$112,Z188=14,Data!$E$113,Z188=15,Data!$E$114,Z188=16,Data!$E$115,Z188=17,Data!$E$116,Z188=18,Data!$E$117,Z188=19,Data!$E$118,Z188=20,Data!$E$119,Z188=21,Data!$E$120,Z188=0,Data!$E$121))*K188/1000,"")</f>
        <v/>
      </c>
      <c r="AC188" s="948" t="str">
        <f>IFERROR((ifs(
Z188=1,Data!$G$100,
Z188=2,Data!$G$101,
Z188=3,Data!$G$102,
Z188=4,Data!$G$103,
Z188=5,Data!$G$104,
Z188=6,Data!$G$105,
Z188=7,Data!$G$106,
Z188=8,Data!$G$107,
Z188=9,Data!$G$108,
Z188=10,Data!G$109,
Z188=11,Data!G$110,
Z188=12,Data!G$111,
Z188=13,Data!$G$112,
Z188=14,Data!$G$113,
Z188=15,Data!$G$114,
Z188=16,Data!$G$115,
Z188=17,Data!$G$116,
Z188=18,Data!$G$117,
Z188=19,Data!$G$118,
Z188=20,Data!$G$119,
Z188=21,Data!$G$120,
Z188=0,Data!$G$121))
*K188/1000,"")</f>
        <v/>
      </c>
      <c r="AD188" s="949" t="str">
        <f>IFERROR((ifs(
Z188=1,Data!$H$100,
Z188=2,Data!$H$101,
Z188=3,Data!$H$102,
Z188=4,Data!$H$103,
Z188=5,Data!$H$104,
Z188=6,Data!$H$105,
Z188=7,Data!$H$106,
Z188=8,Data!$H$107,
Z188=9,Data!$H$108,
Z188=10,Data!H$109,
Z188=11,Data!H$110,
Z188=12,Data!H$111,
Z188=13,Data!$H$112,
Z188=14,Data!$H$113,
Z188=15,Data!$H$114,
Z188=16,Data!$H$115,
Z188=17,Data!$H$116,
Z188=18,Data!$H$117,
Z188=19,Data!$H$118,
Z188=20,Data!$H$119,
Z188=21,Data!$H$120,
Z188=0,Data!$H$121))*K188/1000,"")</f>
        <v/>
      </c>
      <c r="AE188" s="948" t="str">
        <f>IFERROR((ifs(
Z188=1,Data!$I$100,
Z188=2,Data!$I$101,
Z188=3,Data!$I$102,
Z188=4,Data!$I$103,
Z188=5,Data!$I$104,
Z188=6,Data!$I$105,
Z188=7,Data!$I$106,
Z188=8,Data!$I$107,
Z188=9,Data!$I$108,
Z188=10,Data!I$109,
Z188=11,Data!I$110,
Z188=12,Data!I$111,
Z188=13,Data!$I$112,
Z188=14,Data!$I$113,
Z188=15,Data!$I$114,
Z188=16,Data!$I$115,
Z188=17,Data!$I$116,
Z188=18,Data!$I$117,
Z188=19,Data!$I$118,
Z188=20,Data!$I$119,
Z188=21,Data!$I$120,
Z188=0,Data!$I$121)*K188/1000),"")</f>
        <v/>
      </c>
      <c r="AF188" s="947" t="str">
        <f>IFERROR((ifs(
Z188=1,Data!$J$100,
Z188=2,Data!$J$101,
Z188=3,Data!$J$102,
Z188=4,Data!$J$103,
Z188=5,Data!$J$104,
Z188=6,Data!$J$105,
Z188=7,Data!$J$106,
Z188=8,Data!$J$107,
Z188=9,Data!$J$108,
Z188=10,Data!J$109,
Z188=11,Data!J$110,
Z188=12,Data!J$111,
Z188=13,Data!J$112,
Z188=14,Data!$J$113,
Z188=15,Data!$J$114,
Z188=16,Data!$J$115,
Z188=17,Data!$J$116,
Z188=18,Data!$J$117,
Z188=19,Data!$J$118,
Z188=20,Data!$J$119,
Z188=21,Data!$J$120,
Z188=0,Data!$J$121)*K188),"")</f>
        <v/>
      </c>
      <c r="AG188" s="947" t="str">
        <f>IFERROR((ifs(
Z188=1,Data!$K$100,
Z188=2,Data!$K$101,
Z188=3,Data!$K$102,
Z188=4,Data!$K$103,
Z188=5,Data!$K$104,
Z188=6,Data!$K$105,
Z188=7,Data!$K$106,
Z188=8,Data!$K$107,
Z188=9,Data!$K$108,
Z188=10,Data!K$109,
Z188=11,Data!K$110,
Z188=12,Data!K$111,
Z188=13,Data!$K$112,
Z188=14,Data!$K$113,
Z188=15,Data!$K$114,
Z188=16,Data!$K$115,
Z188=17,Data!$K$116,
Z188=18,Data!$K$117,
Z188=19,Data!$K$118,
Z188=20,Data!$K$119,
Z188=21,Data!$K$120,
Z188=0,Data!$K$121)*K188),"")</f>
        <v/>
      </c>
      <c r="AH188" s="947" t="str">
        <f>IFERROR((ifs(
Z188=1,Data!$L$100,
Z188=2,Data!$L$101,
Z188=3,Data!$L$102,
Z188=4,Data!$L$103,
Z188=5,Data!$L$104,
Z188=6,Data!$L$105,
Z188=7,Data!$L$106,
Z188=8,Data!$L$107,
Z188=9,Data!$L$108,
Z188=10,Data!L$109,
Z188=11,Data!L$110,
Z188=12,Data!L$111,
Z188=13,Data!$L$112,
Z188=14,Data!$L$113,
Z188=15,Data!$L$114,
Z188=16,Data!$L$115,
Z188=17,Data!$L$116,
Z188=18,Data!$L$117,
Z188=19,Data!$L$118,
Z188=20,Data!$L$119,
Z188=21,Data!$L$120,
Z188=0,Data!$L$121)*K188),"")</f>
        <v/>
      </c>
      <c r="AI188" s="950" t="str">
        <f>'Registro Veh'!J200</f>
        <v/>
      </c>
      <c r="AJ188" s="950" t="str">
        <f>'Registro Veh'!M200</f>
        <v/>
      </c>
      <c r="AK188" s="951"/>
      <c r="AL188" s="951"/>
      <c r="AM188" s="951"/>
      <c r="AN188" s="951"/>
    </row>
    <row r="189">
      <c r="A189" s="941" t="str">
        <f>'Registro Veh'!B200</f>
        <v/>
      </c>
      <c r="B189" s="941" t="str">
        <f>Equipo!$F$2</f>
        <v>4.0</v>
      </c>
      <c r="C189" s="941" t="str">
        <f>Equipo!$E$14</f>
        <v/>
      </c>
      <c r="D189" s="941" t="str">
        <f>Equipo!$E$10</f>
        <v/>
      </c>
      <c r="E189" s="941" t="str">
        <f>'Registro Veh'!C200</f>
        <v/>
      </c>
      <c r="F189" s="941" t="str">
        <f>'Registro Veh'!D200</f>
        <v/>
      </c>
      <c r="G189" s="941" t="str">
        <f>'Registro Veh'!E200</f>
        <v/>
      </c>
      <c r="H189" s="941" t="str">
        <f>'Registro Veh'!F200</f>
        <v/>
      </c>
      <c r="I189" s="942" t="str">
        <f>'Registro Veh'!G200</f>
        <v/>
      </c>
      <c r="J189" s="942" t="str">
        <f>'Registro Veh'!I200</f>
        <v/>
      </c>
      <c r="K189" s="942" t="str">
        <f>'Registro Veh'!K200</f>
        <v/>
      </c>
      <c r="L189" s="942" t="str">
        <f>'Registro Veh'!L200</f>
        <v/>
      </c>
      <c r="M189" s="942" t="str">
        <f>'Registro Veh'!N200</f>
        <v/>
      </c>
      <c r="N189" s="943" t="str">
        <f>IFERROR(IFS(E189='BBDD R'!$F$2,'BBDD R'!$G$2,E189='BBDD R'!$F$3,'BBDD R'!$G$3,E189='BBDD R'!$F$4,'BBDD R'!$G$4,E189='BBDD R'!$F$5,'BBDD R'!$G$5,E189='BBDD R'!$F$6,'BBDD R'!$G$6,E189='BBDD R'!$F$7,'BBDD R'!$G$7),"")</f>
        <v/>
      </c>
      <c r="O189" s="943" t="str">
        <f>IFERROR(IFS(E189='BBDD R'!$F$2,'BBDD R'!$H$2,E189='BBDD R'!$F$3,'BBDD R'!$H$3,E189='BBDD R'!$F$4,'BBDD R'!$H$4,E189='BBDD R'!$F$5,'BBDD R'!$H$5,E189='BBDD R'!$F$6,'BBDD R'!$H$6,E189='BBDD R'!$F$7,'BBDD R'!$H$7),"")</f>
        <v/>
      </c>
      <c r="P189" s="944" t="str">
        <f>IFERROR(IFS(E189='BBDD R'!$F$2,'BBDD R'!$I$2,E189='BBDD R'!$F$3,'BBDD R'!$I$3,E189='BBDD R'!$F$4,'BBDD R'!$I$4,E189='BBDD R'!$F$5,'BBDD R'!$I$5,E189='BBDD R'!$F$6,'BBDD R'!$I$6,E189='BBDD R'!$F$7,'BBDD R'!$I$7),"")</f>
        <v/>
      </c>
      <c r="Q189" s="945" t="str">
        <f>IFERROR(IFS(E189='BBDD R'!$F$2,'BBDD R'!$J$2,E189='BBDD R'!$F$3,'BBDD R'!$J$3,E189='BBDD R'!$F$4,'BBDD R'!$J$4,E189='BBDD R'!$F$5,'BBDD R'!$J$5,E189='BBDD R'!$F$6,'BBDD R'!$J$6,E189='BBDD R'!$F$7,'BBDD R'!$J$7))</f>
        <v/>
      </c>
      <c r="R189" s="945" t="str">
        <f>IFERROR(IFS(E189='BBDD R'!$F$2,'BBDD R'!$K$2,E189='BBDD R'!$F$3,'BBDD R'!$K$3,E189='BBDD R'!$F$4,'BBDD R'!$K$4,E189='BBDD R'!$F$5,'BBDD R'!$K$5,E189='BBDD R'!$F$6,'BBDD R'!$K$6,E189='BBDD R'!$F$7,'BBDD R'!$K$7),"")</f>
        <v/>
      </c>
      <c r="S189" s="944" t="str">
        <f>IFERROR(IFS(E189='BBDD R'!$F$2,'BBDD R'!$L$2,E189='BBDD R'!$F$3,'BBDD R'!$L$3,E189='BBDD R'!$F$4,'BBDD R'!$L$4,E189='BBDD R'!$F$5,'BBDD R'!$L$5,E189='BBDD R'!$F$6,'BBDD R'!$L$6,E189='BBDD R'!$F$7,'BBDD R'!$L$7),"")</f>
        <v/>
      </c>
      <c r="T189" s="944" t="str">
        <f>IFERROR(IFS(E189='BBDD R'!$F$2,'BBDD R'!$M$2,E189='BBDD R'!$F$3,'BBDD R'!$M$3,E189='BBDD R'!$F$4,'BBDD R'!$M$4,E189='BBDD R'!$F$5,'BBDD R'!$M$5,E189='BBDD R'!$F$6,'BBDD R'!$M$6,E189='BBDD R'!$F$7,'BBDD R'!$M$7),"")</f>
        <v/>
      </c>
      <c r="U189" s="944" t="str">
        <f>IFERROR(IFS(E189='BBDD R'!$F$2,'BBDD R'!$N$2,E189='BBDD R'!$F$3,'BBDD R'!$N$3,E189='BBDD R'!$F$4,'BBDD R'!$N$4,E189='BBDD R'!$F$5,'BBDD R'!$N$5,E189='BBDD R'!$F$6,'BBDD R'!$N$6,E189='BBDD R'!$F$7,'BBDD R'!$N$7),"")</f>
        <v/>
      </c>
      <c r="V189" s="944" t="str">
        <f>IFERROR(IFS(E189='BBDD R'!$F$2,'BBDD R'!$O$2,E189='BBDD R'!$F$3,'BBDD R'!$O$3,E189='BBDD R'!$F$4,'BBDD R'!$O$4,E189='BBDD R'!$F$5,'BBDD R'!$O$5,E189='BBDD R'!$F$6,'BBDD R'!$O$6,E189='BBDD R'!$F$7,'BBDD R'!$O$7),"")</f>
        <v/>
      </c>
      <c r="W189" s="946" t="str">
        <f>IFERROR(IFS(E189='BBDD R'!$F$2,'BBDD R'!$P$2,E189='BBDD R'!$F$3,'BBDD R'!$P$3,E189='BBDD R'!$F$4,'BBDD R'!$P$4,E189='BBDD R'!$F$5,'BBDD R'!$P$5,E189='BBDD R'!$F$6,'BBDD R'!$P$6,E189='BBDD R'!$F$7,'BBDD R'!$P$7),"")</f>
        <v/>
      </c>
      <c r="X189" s="944" t="str">
        <f>IFERROR(IFS(E189='BBDD R'!$F$2,'BBDD R'!$Q$2,E189='BBDD R'!$F$3,'BBDD R'!$Q$3,E189='BBDD R'!$F$4,'BBDD R'!$Q$4,E189='BBDD R'!$F$5,'BBDD R'!$Q$5,E189='BBDD R'!$F$6,'BBDD R'!$Q$6,E189='BBDD R'!$F$7,'BBDD R'!$Q$7),"")</f>
        <v/>
      </c>
      <c r="Y189" s="944" t="str">
        <f>IFERROR(IFS(E189='BBDD R'!$F$2,'BBDD R'!$R$2,E189='BBDD R'!$F$3,'BBDD R'!$R$3,E189='BBDD R'!$F$4,'BBDD R'!$R$4,E189='BBDD R'!$F$5,'BBDD R'!$R$5,E189='BBDD R'!$F$6,'BBDD R'!$R$6,E189='BBDD R'!$F$7,'BBDD R'!$R$7),"")</f>
        <v/>
      </c>
      <c r="Z189" s="944" t="str">
        <f t="array" ref="Z189">IFERROR(ifs(AND(M189="Gasolina",O189="Vehículo Liviano (Sedán, Compacto)"),1
,AND(M189="Gasolina",O189="Vehículo Liviano (SUV, Jeep, Station Wagon)"),2
,AND(M189="Gasolina",O189="Utilitario, Furgón"),3
,AND(M189="Gasolina",O189="Camioneta 4x2"),4
,AND(M189="Gasolina",O189="Camioneta 4x4"),5
,AND(M189="Gasolina",O189="Camión liviano (hasta 3.5 ton)"),6
,AND(M189="Gasolina",O189="Camión mediano"),7
,AND(M189="Gasolina",O189="Camión pesado"),8
,AND(M189="Gasolina",O189="Maquinaria"),9
,AND(M189="Gasolina",O189="Otro (especifique): "),10
,AND(M189="Diesel",O189="Vehículo Liviano (Sedán, Compacto)"),11
,AND(M189="Diesel",O189="Vehículo Liviano (SUV, Jeep, Station Wagon)"),12
,AND(M189="Diesel",O189="Utilitario, Furgón"),13
,AND(M189="Diesel",O189="Camioneta 4x2"),14
,AND(M189="Diesel",O189="Camioneta 4x4"),15
,AND(M189="Diesel",O189="Camión liviano (hasta 3.5 ton)"),16
,AND(M189="Diesel",O189="Camión mediano"),17
,AND(M189="Diesel",O189="Camión pesado"),18
,AND(M189="Diesel",O189="Maquinaria"),19
,AND(M189="Diesel",O189="Otro (especifique): "),20
,O189="Selecciona...",21),"")</f>
        <v/>
      </c>
      <c r="AA189" s="947" t="str">
        <f>IFERROR((ifs(Z189=1,Data!$D$100,Z189=2,Data!$D$101,Z189=3,Data!$D$102,Z189=4,Data!$D$103,Z189=5,Data!$D$104,Z189=6,Data!$D$105,Z189=7,Data!$D$106,Z189=8,Data!$D$107,Z189=9,Data!$D$108,Z189=10,Data!$D$109,Z189=11,Data!$D$110,Z189=12,Data!$D$111,Z189=13,Data!$D$112,Z189=14,Data!$D$113,Z189=15,Data!$D$114,Z189=16,Data!$D$115,Z189=17,Data!$D$116,Z189=18,Data!$D$117,Z189=19,Data!$D$118,Z189=20,Data!$D$119,Z189=21,Data!$D$120,Z189=0,Data!$D$121))*K189,"")</f>
        <v/>
      </c>
      <c r="AB189" s="947" t="str">
        <f>IFERROR((ifs(Z189=1,Data!$E$100,Z189=2,Data!$E$101,Z189=3,Data!$E$102,Z189=4,Data!$E$103,Z189=5,Data!$E$104,Z189=6,Data!$E$105,Z189=7,Data!$E$106,Z189=8,Data!$E$107,Z189=9,Data!$E$108,Z189=10,Data!$E$109,Z189=11,Data!$E$110,Z189=12,Data!$E$111,Z189=13,Data!$E$112,Z189=14,Data!$E$113,Z189=15,Data!$E$114,Z189=16,Data!$E$115,Z189=17,Data!$E$116,Z189=18,Data!$E$117,Z189=19,Data!$E$118,Z189=20,Data!$E$119,Z189=21,Data!$E$120,Z189=0,Data!$E$121))*K189/1000,"")</f>
        <v/>
      </c>
      <c r="AC189" s="948" t="str">
        <f>IFERROR((ifs(
Z189=1,Data!$G$100,
Z189=2,Data!$G$101,
Z189=3,Data!$G$102,
Z189=4,Data!$G$103,
Z189=5,Data!$G$104,
Z189=6,Data!$G$105,
Z189=7,Data!$G$106,
Z189=8,Data!$G$107,
Z189=9,Data!$G$108,
Z189=10,Data!G$109,
Z189=11,Data!G$110,
Z189=12,Data!G$111,
Z189=13,Data!$G$112,
Z189=14,Data!$G$113,
Z189=15,Data!$G$114,
Z189=16,Data!$G$115,
Z189=17,Data!$G$116,
Z189=18,Data!$G$117,
Z189=19,Data!$G$118,
Z189=20,Data!$G$119,
Z189=21,Data!$G$120,
Z189=0,Data!$G$121))
*K189/1000,"")</f>
        <v/>
      </c>
      <c r="AD189" s="949" t="str">
        <f>IFERROR((ifs(
Z189=1,Data!$H$100,
Z189=2,Data!$H$101,
Z189=3,Data!$H$102,
Z189=4,Data!$H$103,
Z189=5,Data!$H$104,
Z189=6,Data!$H$105,
Z189=7,Data!$H$106,
Z189=8,Data!$H$107,
Z189=9,Data!$H$108,
Z189=10,Data!H$109,
Z189=11,Data!H$110,
Z189=12,Data!H$111,
Z189=13,Data!$H$112,
Z189=14,Data!$H$113,
Z189=15,Data!$H$114,
Z189=16,Data!$H$115,
Z189=17,Data!$H$116,
Z189=18,Data!$H$117,
Z189=19,Data!$H$118,
Z189=20,Data!$H$119,
Z189=21,Data!$H$120,
Z189=0,Data!$H$121))*K189/1000,"")</f>
        <v/>
      </c>
      <c r="AE189" s="948" t="str">
        <f>IFERROR((ifs(
Z189=1,Data!$I$100,
Z189=2,Data!$I$101,
Z189=3,Data!$I$102,
Z189=4,Data!$I$103,
Z189=5,Data!$I$104,
Z189=6,Data!$I$105,
Z189=7,Data!$I$106,
Z189=8,Data!$I$107,
Z189=9,Data!$I$108,
Z189=10,Data!I$109,
Z189=11,Data!I$110,
Z189=12,Data!I$111,
Z189=13,Data!$I$112,
Z189=14,Data!$I$113,
Z189=15,Data!$I$114,
Z189=16,Data!$I$115,
Z189=17,Data!$I$116,
Z189=18,Data!$I$117,
Z189=19,Data!$I$118,
Z189=20,Data!$I$119,
Z189=21,Data!$I$120,
Z189=0,Data!$I$121)*K189/1000),"")</f>
        <v/>
      </c>
      <c r="AF189" s="947" t="str">
        <f>IFERROR((ifs(
Z189=1,Data!$J$100,
Z189=2,Data!$J$101,
Z189=3,Data!$J$102,
Z189=4,Data!$J$103,
Z189=5,Data!$J$104,
Z189=6,Data!$J$105,
Z189=7,Data!$J$106,
Z189=8,Data!$J$107,
Z189=9,Data!$J$108,
Z189=10,Data!J$109,
Z189=11,Data!J$110,
Z189=12,Data!J$111,
Z189=13,Data!J$112,
Z189=14,Data!$J$113,
Z189=15,Data!$J$114,
Z189=16,Data!$J$115,
Z189=17,Data!$J$116,
Z189=18,Data!$J$117,
Z189=19,Data!$J$118,
Z189=20,Data!$J$119,
Z189=21,Data!$J$120,
Z189=0,Data!$J$121)*K189),"")</f>
        <v/>
      </c>
      <c r="AG189" s="947" t="str">
        <f>IFERROR((ifs(
Z189=1,Data!$K$100,
Z189=2,Data!$K$101,
Z189=3,Data!$K$102,
Z189=4,Data!$K$103,
Z189=5,Data!$K$104,
Z189=6,Data!$K$105,
Z189=7,Data!$K$106,
Z189=8,Data!$K$107,
Z189=9,Data!$K$108,
Z189=10,Data!K$109,
Z189=11,Data!K$110,
Z189=12,Data!K$111,
Z189=13,Data!$K$112,
Z189=14,Data!$K$113,
Z189=15,Data!$K$114,
Z189=16,Data!$K$115,
Z189=17,Data!$K$116,
Z189=18,Data!$K$117,
Z189=19,Data!$K$118,
Z189=20,Data!$K$119,
Z189=21,Data!$K$120,
Z189=0,Data!$K$121)*K189),"")</f>
        <v/>
      </c>
      <c r="AH189" s="947" t="str">
        <f>IFERROR((ifs(
Z189=1,Data!$L$100,
Z189=2,Data!$L$101,
Z189=3,Data!$L$102,
Z189=4,Data!$L$103,
Z189=5,Data!$L$104,
Z189=6,Data!$L$105,
Z189=7,Data!$L$106,
Z189=8,Data!$L$107,
Z189=9,Data!$L$108,
Z189=10,Data!L$109,
Z189=11,Data!L$110,
Z189=12,Data!L$111,
Z189=13,Data!$L$112,
Z189=14,Data!$L$113,
Z189=15,Data!$L$114,
Z189=16,Data!$L$115,
Z189=17,Data!$L$116,
Z189=18,Data!$L$117,
Z189=19,Data!$L$118,
Z189=20,Data!$L$119,
Z189=21,Data!$L$120,
Z189=0,Data!$L$121)*K189),"")</f>
        <v/>
      </c>
      <c r="AI189" s="950" t="str">
        <f>'Registro Veh'!J201</f>
        <v/>
      </c>
      <c r="AJ189" s="950" t="str">
        <f>'Registro Veh'!M201</f>
        <v/>
      </c>
      <c r="AK189" s="951"/>
      <c r="AL189" s="951"/>
      <c r="AM189" s="951"/>
      <c r="AN189" s="951"/>
    </row>
    <row r="190">
      <c r="A190" s="941" t="str">
        <f>'Registro Veh'!B201</f>
        <v/>
      </c>
      <c r="B190" s="941" t="str">
        <f>Equipo!$F$2</f>
        <v>4.0</v>
      </c>
      <c r="C190" s="941" t="str">
        <f>Equipo!$E$14</f>
        <v/>
      </c>
      <c r="D190" s="941" t="str">
        <f>Equipo!$E$10</f>
        <v/>
      </c>
      <c r="E190" s="941" t="str">
        <f>'Registro Veh'!C201</f>
        <v/>
      </c>
      <c r="F190" s="941" t="str">
        <f>'Registro Veh'!D201</f>
        <v/>
      </c>
      <c r="G190" s="941" t="str">
        <f>'Registro Veh'!E201</f>
        <v/>
      </c>
      <c r="H190" s="941" t="str">
        <f>'Registro Veh'!F201</f>
        <v/>
      </c>
      <c r="I190" s="942" t="str">
        <f>'Registro Veh'!G201</f>
        <v/>
      </c>
      <c r="J190" s="942" t="str">
        <f>'Registro Veh'!I201</f>
        <v/>
      </c>
      <c r="K190" s="942" t="str">
        <f>'Registro Veh'!K201</f>
        <v/>
      </c>
      <c r="L190" s="942" t="str">
        <f>'Registro Veh'!L201</f>
        <v/>
      </c>
      <c r="M190" s="942" t="str">
        <f>'Registro Veh'!N201</f>
        <v/>
      </c>
      <c r="N190" s="943" t="str">
        <f>IFERROR(IFS(E190='BBDD R'!$F$2,'BBDD R'!$G$2,E190='BBDD R'!$F$3,'BBDD R'!$G$3,E190='BBDD R'!$F$4,'BBDD R'!$G$4,E190='BBDD R'!$F$5,'BBDD R'!$G$5,E190='BBDD R'!$F$6,'BBDD R'!$G$6,E190='BBDD R'!$F$7,'BBDD R'!$G$7),"")</f>
        <v/>
      </c>
      <c r="O190" s="943" t="str">
        <f>IFERROR(IFS(E190='BBDD R'!$F$2,'BBDD R'!$H$2,E190='BBDD R'!$F$3,'BBDD R'!$H$3,E190='BBDD R'!$F$4,'BBDD R'!$H$4,E190='BBDD R'!$F$5,'BBDD R'!$H$5,E190='BBDD R'!$F$6,'BBDD R'!$H$6,E190='BBDD R'!$F$7,'BBDD R'!$H$7),"")</f>
        <v/>
      </c>
      <c r="P190" s="944" t="str">
        <f>IFERROR(IFS(E190='BBDD R'!$F$2,'BBDD R'!$I$2,E190='BBDD R'!$F$3,'BBDD R'!$I$3,E190='BBDD R'!$F$4,'BBDD R'!$I$4,E190='BBDD R'!$F$5,'BBDD R'!$I$5,E190='BBDD R'!$F$6,'BBDD R'!$I$6,E190='BBDD R'!$F$7,'BBDD R'!$I$7),"")</f>
        <v/>
      </c>
      <c r="Q190" s="945" t="str">
        <f>IFERROR(IFS(E190='BBDD R'!$F$2,'BBDD R'!$J$2,E190='BBDD R'!$F$3,'BBDD R'!$J$3,E190='BBDD R'!$F$4,'BBDD R'!$J$4,E190='BBDD R'!$F$5,'BBDD R'!$J$5,E190='BBDD R'!$F$6,'BBDD R'!$J$6,E190='BBDD R'!$F$7,'BBDD R'!$J$7))</f>
        <v/>
      </c>
      <c r="R190" s="945" t="str">
        <f>IFERROR(IFS(E190='BBDD R'!$F$2,'BBDD R'!$K$2,E190='BBDD R'!$F$3,'BBDD R'!$K$3,E190='BBDD R'!$F$4,'BBDD R'!$K$4,E190='BBDD R'!$F$5,'BBDD R'!$K$5,E190='BBDD R'!$F$6,'BBDD R'!$K$6,E190='BBDD R'!$F$7,'BBDD R'!$K$7),"")</f>
        <v/>
      </c>
      <c r="S190" s="944" t="str">
        <f>IFERROR(IFS(E190='BBDD R'!$F$2,'BBDD R'!$L$2,E190='BBDD R'!$F$3,'BBDD R'!$L$3,E190='BBDD R'!$F$4,'BBDD R'!$L$4,E190='BBDD R'!$F$5,'BBDD R'!$L$5,E190='BBDD R'!$F$6,'BBDD R'!$L$6,E190='BBDD R'!$F$7,'BBDD R'!$L$7),"")</f>
        <v/>
      </c>
      <c r="T190" s="944" t="str">
        <f>IFERROR(IFS(E190='BBDD R'!$F$2,'BBDD R'!$M$2,E190='BBDD R'!$F$3,'BBDD R'!$M$3,E190='BBDD R'!$F$4,'BBDD R'!$M$4,E190='BBDD R'!$F$5,'BBDD R'!$M$5,E190='BBDD R'!$F$6,'BBDD R'!$M$6,E190='BBDD R'!$F$7,'BBDD R'!$M$7),"")</f>
        <v/>
      </c>
      <c r="U190" s="944" t="str">
        <f>IFERROR(IFS(E190='BBDD R'!$F$2,'BBDD R'!$N$2,E190='BBDD R'!$F$3,'BBDD R'!$N$3,E190='BBDD R'!$F$4,'BBDD R'!$N$4,E190='BBDD R'!$F$5,'BBDD R'!$N$5,E190='BBDD R'!$F$6,'BBDD R'!$N$6,E190='BBDD R'!$F$7,'BBDD R'!$N$7),"")</f>
        <v/>
      </c>
      <c r="V190" s="944" t="str">
        <f>IFERROR(IFS(E190='BBDD R'!$F$2,'BBDD R'!$O$2,E190='BBDD R'!$F$3,'BBDD R'!$O$3,E190='BBDD R'!$F$4,'BBDD R'!$O$4,E190='BBDD R'!$F$5,'BBDD R'!$O$5,E190='BBDD R'!$F$6,'BBDD R'!$O$6,E190='BBDD R'!$F$7,'BBDD R'!$O$7),"")</f>
        <v/>
      </c>
      <c r="W190" s="946" t="str">
        <f>IFERROR(IFS(E190='BBDD R'!$F$2,'BBDD R'!$P$2,E190='BBDD R'!$F$3,'BBDD R'!$P$3,E190='BBDD R'!$F$4,'BBDD R'!$P$4,E190='BBDD R'!$F$5,'BBDD R'!$P$5,E190='BBDD R'!$F$6,'BBDD R'!$P$6,E190='BBDD R'!$F$7,'BBDD R'!$P$7),"")</f>
        <v/>
      </c>
      <c r="X190" s="944" t="str">
        <f>IFERROR(IFS(E190='BBDD R'!$F$2,'BBDD R'!$Q$2,E190='BBDD R'!$F$3,'BBDD R'!$Q$3,E190='BBDD R'!$F$4,'BBDD R'!$Q$4,E190='BBDD R'!$F$5,'BBDD R'!$Q$5,E190='BBDD R'!$F$6,'BBDD R'!$Q$6,E190='BBDD R'!$F$7,'BBDD R'!$Q$7),"")</f>
        <v/>
      </c>
      <c r="Y190" s="944" t="str">
        <f>IFERROR(IFS(E190='BBDD R'!$F$2,'BBDD R'!$R$2,E190='BBDD R'!$F$3,'BBDD R'!$R$3,E190='BBDD R'!$F$4,'BBDD R'!$R$4,E190='BBDD R'!$F$5,'BBDD R'!$R$5,E190='BBDD R'!$F$6,'BBDD R'!$R$6,E190='BBDD R'!$F$7,'BBDD R'!$R$7),"")</f>
        <v/>
      </c>
      <c r="Z190" s="944" t="str">
        <f t="array" ref="Z190">IFERROR(ifs(AND(M190="Gasolina",O190="Vehículo Liviano (Sedán, Compacto)"),1
,AND(M190="Gasolina",O190="Vehículo Liviano (SUV, Jeep, Station Wagon)"),2
,AND(M190="Gasolina",O190="Utilitario, Furgón"),3
,AND(M190="Gasolina",O190="Camioneta 4x2"),4
,AND(M190="Gasolina",O190="Camioneta 4x4"),5
,AND(M190="Gasolina",O190="Camión liviano (hasta 3.5 ton)"),6
,AND(M190="Gasolina",O190="Camión mediano"),7
,AND(M190="Gasolina",O190="Camión pesado"),8
,AND(M190="Gasolina",O190="Maquinaria"),9
,AND(M190="Gasolina",O190="Otro (especifique): "),10
,AND(M190="Diesel",O190="Vehículo Liviano (Sedán, Compacto)"),11
,AND(M190="Diesel",O190="Vehículo Liviano (SUV, Jeep, Station Wagon)"),12
,AND(M190="Diesel",O190="Utilitario, Furgón"),13
,AND(M190="Diesel",O190="Camioneta 4x2"),14
,AND(M190="Diesel",O190="Camioneta 4x4"),15
,AND(M190="Diesel",O190="Camión liviano (hasta 3.5 ton)"),16
,AND(M190="Diesel",O190="Camión mediano"),17
,AND(M190="Diesel",O190="Camión pesado"),18
,AND(M190="Diesel",O190="Maquinaria"),19
,AND(M190="Diesel",O190="Otro (especifique): "),20
,O190="Selecciona...",21),"")</f>
        <v/>
      </c>
      <c r="AA190" s="947" t="str">
        <f>IFERROR((ifs(Z190=1,Data!$D$100,Z190=2,Data!$D$101,Z190=3,Data!$D$102,Z190=4,Data!$D$103,Z190=5,Data!$D$104,Z190=6,Data!$D$105,Z190=7,Data!$D$106,Z190=8,Data!$D$107,Z190=9,Data!$D$108,Z190=10,Data!$D$109,Z190=11,Data!$D$110,Z190=12,Data!$D$111,Z190=13,Data!$D$112,Z190=14,Data!$D$113,Z190=15,Data!$D$114,Z190=16,Data!$D$115,Z190=17,Data!$D$116,Z190=18,Data!$D$117,Z190=19,Data!$D$118,Z190=20,Data!$D$119,Z190=21,Data!$D$120,Z190=0,Data!$D$121))*K190,"")</f>
        <v/>
      </c>
      <c r="AB190" s="947" t="str">
        <f>IFERROR((ifs(Z190=1,Data!$E$100,Z190=2,Data!$E$101,Z190=3,Data!$E$102,Z190=4,Data!$E$103,Z190=5,Data!$E$104,Z190=6,Data!$E$105,Z190=7,Data!$E$106,Z190=8,Data!$E$107,Z190=9,Data!$E$108,Z190=10,Data!$E$109,Z190=11,Data!$E$110,Z190=12,Data!$E$111,Z190=13,Data!$E$112,Z190=14,Data!$E$113,Z190=15,Data!$E$114,Z190=16,Data!$E$115,Z190=17,Data!$E$116,Z190=18,Data!$E$117,Z190=19,Data!$E$118,Z190=20,Data!$E$119,Z190=21,Data!$E$120,Z190=0,Data!$E$121))*K190/1000,"")</f>
        <v/>
      </c>
      <c r="AC190" s="948" t="str">
        <f>IFERROR((ifs(
Z190=1,Data!$G$100,
Z190=2,Data!$G$101,
Z190=3,Data!$G$102,
Z190=4,Data!$G$103,
Z190=5,Data!$G$104,
Z190=6,Data!$G$105,
Z190=7,Data!$G$106,
Z190=8,Data!$G$107,
Z190=9,Data!$G$108,
Z190=10,Data!G$109,
Z190=11,Data!G$110,
Z190=12,Data!G$111,
Z190=13,Data!$G$112,
Z190=14,Data!$G$113,
Z190=15,Data!$G$114,
Z190=16,Data!$G$115,
Z190=17,Data!$G$116,
Z190=18,Data!$G$117,
Z190=19,Data!$G$118,
Z190=20,Data!$G$119,
Z190=21,Data!$G$120,
Z190=0,Data!$G$121))
*K190/1000,"")</f>
        <v/>
      </c>
      <c r="AD190" s="949" t="str">
        <f>IFERROR((ifs(
Z190=1,Data!$H$100,
Z190=2,Data!$H$101,
Z190=3,Data!$H$102,
Z190=4,Data!$H$103,
Z190=5,Data!$H$104,
Z190=6,Data!$H$105,
Z190=7,Data!$H$106,
Z190=8,Data!$H$107,
Z190=9,Data!$H$108,
Z190=10,Data!H$109,
Z190=11,Data!H$110,
Z190=12,Data!H$111,
Z190=13,Data!$H$112,
Z190=14,Data!$H$113,
Z190=15,Data!$H$114,
Z190=16,Data!$H$115,
Z190=17,Data!$H$116,
Z190=18,Data!$H$117,
Z190=19,Data!$H$118,
Z190=20,Data!$H$119,
Z190=21,Data!$H$120,
Z190=0,Data!$H$121))*K190/1000,"")</f>
        <v/>
      </c>
      <c r="AE190" s="948" t="str">
        <f>IFERROR((ifs(
Z190=1,Data!$I$100,
Z190=2,Data!$I$101,
Z190=3,Data!$I$102,
Z190=4,Data!$I$103,
Z190=5,Data!$I$104,
Z190=6,Data!$I$105,
Z190=7,Data!$I$106,
Z190=8,Data!$I$107,
Z190=9,Data!$I$108,
Z190=10,Data!I$109,
Z190=11,Data!I$110,
Z190=12,Data!I$111,
Z190=13,Data!$I$112,
Z190=14,Data!$I$113,
Z190=15,Data!$I$114,
Z190=16,Data!$I$115,
Z190=17,Data!$I$116,
Z190=18,Data!$I$117,
Z190=19,Data!$I$118,
Z190=20,Data!$I$119,
Z190=21,Data!$I$120,
Z190=0,Data!$I$121)*K190/1000),"")</f>
        <v/>
      </c>
      <c r="AF190" s="947" t="str">
        <f>IFERROR((ifs(
Z190=1,Data!$J$100,
Z190=2,Data!$J$101,
Z190=3,Data!$J$102,
Z190=4,Data!$J$103,
Z190=5,Data!$J$104,
Z190=6,Data!$J$105,
Z190=7,Data!$J$106,
Z190=8,Data!$J$107,
Z190=9,Data!$J$108,
Z190=10,Data!J$109,
Z190=11,Data!J$110,
Z190=12,Data!J$111,
Z190=13,Data!J$112,
Z190=14,Data!$J$113,
Z190=15,Data!$J$114,
Z190=16,Data!$J$115,
Z190=17,Data!$J$116,
Z190=18,Data!$J$117,
Z190=19,Data!$J$118,
Z190=20,Data!$J$119,
Z190=21,Data!$J$120,
Z190=0,Data!$J$121)*K190),"")</f>
        <v/>
      </c>
      <c r="AG190" s="947" t="str">
        <f>IFERROR((ifs(
Z190=1,Data!$K$100,
Z190=2,Data!$K$101,
Z190=3,Data!$K$102,
Z190=4,Data!$K$103,
Z190=5,Data!$K$104,
Z190=6,Data!$K$105,
Z190=7,Data!$K$106,
Z190=8,Data!$K$107,
Z190=9,Data!$K$108,
Z190=10,Data!K$109,
Z190=11,Data!K$110,
Z190=12,Data!K$111,
Z190=13,Data!$K$112,
Z190=14,Data!$K$113,
Z190=15,Data!$K$114,
Z190=16,Data!$K$115,
Z190=17,Data!$K$116,
Z190=18,Data!$K$117,
Z190=19,Data!$K$118,
Z190=20,Data!$K$119,
Z190=21,Data!$K$120,
Z190=0,Data!$K$121)*K190),"")</f>
        <v/>
      </c>
      <c r="AH190" s="947" t="str">
        <f>IFERROR((ifs(
Z190=1,Data!$L$100,
Z190=2,Data!$L$101,
Z190=3,Data!$L$102,
Z190=4,Data!$L$103,
Z190=5,Data!$L$104,
Z190=6,Data!$L$105,
Z190=7,Data!$L$106,
Z190=8,Data!$L$107,
Z190=9,Data!$L$108,
Z190=10,Data!L$109,
Z190=11,Data!L$110,
Z190=12,Data!L$111,
Z190=13,Data!$L$112,
Z190=14,Data!$L$113,
Z190=15,Data!$L$114,
Z190=16,Data!$L$115,
Z190=17,Data!$L$116,
Z190=18,Data!$L$117,
Z190=19,Data!$L$118,
Z190=20,Data!$L$119,
Z190=21,Data!$L$120,
Z190=0,Data!$L$121)*K190),"")</f>
        <v/>
      </c>
      <c r="AI190" s="950" t="str">
        <f>'Registro Veh'!J202</f>
        <v/>
      </c>
      <c r="AJ190" s="950" t="str">
        <f>'Registro Veh'!M202</f>
        <v/>
      </c>
      <c r="AK190" s="951"/>
      <c r="AL190" s="951"/>
      <c r="AM190" s="951"/>
      <c r="AN190" s="951"/>
    </row>
    <row r="191">
      <c r="A191" s="941" t="str">
        <f>'Registro Veh'!B202</f>
        <v/>
      </c>
      <c r="B191" s="941" t="str">
        <f>Equipo!$F$2</f>
        <v>4.0</v>
      </c>
      <c r="C191" s="941" t="str">
        <f>Equipo!$E$14</f>
        <v/>
      </c>
      <c r="D191" s="941" t="str">
        <f>Equipo!$E$10</f>
        <v/>
      </c>
      <c r="E191" s="941" t="str">
        <f>'Registro Veh'!C202</f>
        <v/>
      </c>
      <c r="F191" s="941" t="str">
        <f>'Registro Veh'!D202</f>
        <v/>
      </c>
      <c r="G191" s="941" t="str">
        <f>'Registro Veh'!E202</f>
        <v/>
      </c>
      <c r="H191" s="941" t="str">
        <f>'Registro Veh'!F202</f>
        <v/>
      </c>
      <c r="I191" s="942" t="str">
        <f>'Registro Veh'!G202</f>
        <v/>
      </c>
      <c r="J191" s="942" t="str">
        <f>'Registro Veh'!I202</f>
        <v/>
      </c>
      <c r="K191" s="942" t="str">
        <f>'Registro Veh'!K202</f>
        <v/>
      </c>
      <c r="L191" s="942" t="str">
        <f>'Registro Veh'!L202</f>
        <v/>
      </c>
      <c r="M191" s="942" t="str">
        <f>'Registro Veh'!N202</f>
        <v/>
      </c>
      <c r="N191" s="943" t="str">
        <f>IFERROR(IFS(E191='BBDD R'!$F$2,'BBDD R'!$G$2,E191='BBDD R'!$F$3,'BBDD R'!$G$3,E191='BBDD R'!$F$4,'BBDD R'!$G$4,E191='BBDD R'!$F$5,'BBDD R'!$G$5,E191='BBDD R'!$F$6,'BBDD R'!$G$6,E191='BBDD R'!$F$7,'BBDD R'!$G$7),"")</f>
        <v/>
      </c>
      <c r="O191" s="943" t="str">
        <f>IFERROR(IFS(E191='BBDD R'!$F$2,'BBDD R'!$H$2,E191='BBDD R'!$F$3,'BBDD R'!$H$3,E191='BBDD R'!$F$4,'BBDD R'!$H$4,E191='BBDD R'!$F$5,'BBDD R'!$H$5,E191='BBDD R'!$F$6,'BBDD R'!$H$6,E191='BBDD R'!$F$7,'BBDD R'!$H$7),"")</f>
        <v/>
      </c>
      <c r="P191" s="944" t="str">
        <f>IFERROR(IFS(E191='BBDD R'!$F$2,'BBDD R'!$I$2,E191='BBDD R'!$F$3,'BBDD R'!$I$3,E191='BBDD R'!$F$4,'BBDD R'!$I$4,E191='BBDD R'!$F$5,'BBDD R'!$I$5,E191='BBDD R'!$F$6,'BBDD R'!$I$6,E191='BBDD R'!$F$7,'BBDD R'!$I$7),"")</f>
        <v/>
      </c>
      <c r="Q191" s="945" t="str">
        <f>IFERROR(IFS(E191='BBDD R'!$F$2,'BBDD R'!$J$2,E191='BBDD R'!$F$3,'BBDD R'!$J$3,E191='BBDD R'!$F$4,'BBDD R'!$J$4,E191='BBDD R'!$F$5,'BBDD R'!$J$5,E191='BBDD R'!$F$6,'BBDD R'!$J$6,E191='BBDD R'!$F$7,'BBDD R'!$J$7))</f>
        <v/>
      </c>
      <c r="R191" s="945" t="str">
        <f>IFERROR(IFS(E191='BBDD R'!$F$2,'BBDD R'!$K$2,E191='BBDD R'!$F$3,'BBDD R'!$K$3,E191='BBDD R'!$F$4,'BBDD R'!$K$4,E191='BBDD R'!$F$5,'BBDD R'!$K$5,E191='BBDD R'!$F$6,'BBDD R'!$K$6,E191='BBDD R'!$F$7,'BBDD R'!$K$7),"")</f>
        <v/>
      </c>
      <c r="S191" s="944" t="str">
        <f>IFERROR(IFS(E191='BBDD R'!$F$2,'BBDD R'!$L$2,E191='BBDD R'!$F$3,'BBDD R'!$L$3,E191='BBDD R'!$F$4,'BBDD R'!$L$4,E191='BBDD R'!$F$5,'BBDD R'!$L$5,E191='BBDD R'!$F$6,'BBDD R'!$L$6,E191='BBDD R'!$F$7,'BBDD R'!$L$7),"")</f>
        <v/>
      </c>
      <c r="T191" s="944" t="str">
        <f>IFERROR(IFS(E191='BBDD R'!$F$2,'BBDD R'!$M$2,E191='BBDD R'!$F$3,'BBDD R'!$M$3,E191='BBDD R'!$F$4,'BBDD R'!$M$4,E191='BBDD R'!$F$5,'BBDD R'!$M$5,E191='BBDD R'!$F$6,'BBDD R'!$M$6,E191='BBDD R'!$F$7,'BBDD R'!$M$7),"")</f>
        <v/>
      </c>
      <c r="U191" s="944" t="str">
        <f>IFERROR(IFS(E191='BBDD R'!$F$2,'BBDD R'!$N$2,E191='BBDD R'!$F$3,'BBDD R'!$N$3,E191='BBDD R'!$F$4,'BBDD R'!$N$4,E191='BBDD R'!$F$5,'BBDD R'!$N$5,E191='BBDD R'!$F$6,'BBDD R'!$N$6,E191='BBDD R'!$F$7,'BBDD R'!$N$7),"")</f>
        <v/>
      </c>
      <c r="V191" s="944" t="str">
        <f>IFERROR(IFS(E191='BBDD R'!$F$2,'BBDD R'!$O$2,E191='BBDD R'!$F$3,'BBDD R'!$O$3,E191='BBDD R'!$F$4,'BBDD R'!$O$4,E191='BBDD R'!$F$5,'BBDD R'!$O$5,E191='BBDD R'!$F$6,'BBDD R'!$O$6,E191='BBDD R'!$F$7,'BBDD R'!$O$7),"")</f>
        <v/>
      </c>
      <c r="W191" s="946" t="str">
        <f>IFERROR(IFS(E191='BBDD R'!$F$2,'BBDD R'!$P$2,E191='BBDD R'!$F$3,'BBDD R'!$P$3,E191='BBDD R'!$F$4,'BBDD R'!$P$4,E191='BBDD R'!$F$5,'BBDD R'!$P$5,E191='BBDD R'!$F$6,'BBDD R'!$P$6,E191='BBDD R'!$F$7,'BBDD R'!$P$7),"")</f>
        <v/>
      </c>
      <c r="X191" s="944" t="str">
        <f>IFERROR(IFS(E191='BBDD R'!$F$2,'BBDD R'!$Q$2,E191='BBDD R'!$F$3,'BBDD R'!$Q$3,E191='BBDD R'!$F$4,'BBDD R'!$Q$4,E191='BBDD R'!$F$5,'BBDD R'!$Q$5,E191='BBDD R'!$F$6,'BBDD R'!$Q$6,E191='BBDD R'!$F$7,'BBDD R'!$Q$7),"")</f>
        <v/>
      </c>
      <c r="Y191" s="944" t="str">
        <f>IFERROR(IFS(E191='BBDD R'!$F$2,'BBDD R'!$R$2,E191='BBDD R'!$F$3,'BBDD R'!$R$3,E191='BBDD R'!$F$4,'BBDD R'!$R$4,E191='BBDD R'!$F$5,'BBDD R'!$R$5,E191='BBDD R'!$F$6,'BBDD R'!$R$6,E191='BBDD R'!$F$7,'BBDD R'!$R$7),"")</f>
        <v/>
      </c>
      <c r="Z191" s="944" t="str">
        <f t="array" ref="Z191">IFERROR(ifs(AND(M191="Gasolina",O191="Vehículo Liviano (Sedán, Compacto)"),1
,AND(M191="Gasolina",O191="Vehículo Liviano (SUV, Jeep, Station Wagon)"),2
,AND(M191="Gasolina",O191="Utilitario, Furgón"),3
,AND(M191="Gasolina",O191="Camioneta 4x2"),4
,AND(M191="Gasolina",O191="Camioneta 4x4"),5
,AND(M191="Gasolina",O191="Camión liviano (hasta 3.5 ton)"),6
,AND(M191="Gasolina",O191="Camión mediano"),7
,AND(M191="Gasolina",O191="Camión pesado"),8
,AND(M191="Gasolina",O191="Maquinaria"),9
,AND(M191="Gasolina",O191="Otro (especifique): "),10
,AND(M191="Diesel",O191="Vehículo Liviano (Sedán, Compacto)"),11
,AND(M191="Diesel",O191="Vehículo Liviano (SUV, Jeep, Station Wagon)"),12
,AND(M191="Diesel",O191="Utilitario, Furgón"),13
,AND(M191="Diesel",O191="Camioneta 4x2"),14
,AND(M191="Diesel",O191="Camioneta 4x4"),15
,AND(M191="Diesel",O191="Camión liviano (hasta 3.5 ton)"),16
,AND(M191="Diesel",O191="Camión mediano"),17
,AND(M191="Diesel",O191="Camión pesado"),18
,AND(M191="Diesel",O191="Maquinaria"),19
,AND(M191="Diesel",O191="Otro (especifique): "),20
,O191="Selecciona...",21),"")</f>
        <v/>
      </c>
      <c r="AA191" s="947" t="str">
        <f>IFERROR((ifs(Z191=1,Data!$D$100,Z191=2,Data!$D$101,Z191=3,Data!$D$102,Z191=4,Data!$D$103,Z191=5,Data!$D$104,Z191=6,Data!$D$105,Z191=7,Data!$D$106,Z191=8,Data!$D$107,Z191=9,Data!$D$108,Z191=10,Data!$D$109,Z191=11,Data!$D$110,Z191=12,Data!$D$111,Z191=13,Data!$D$112,Z191=14,Data!$D$113,Z191=15,Data!$D$114,Z191=16,Data!$D$115,Z191=17,Data!$D$116,Z191=18,Data!$D$117,Z191=19,Data!$D$118,Z191=20,Data!$D$119,Z191=21,Data!$D$120,Z191=0,Data!$D$121))*K191,"")</f>
        <v/>
      </c>
      <c r="AB191" s="947" t="str">
        <f>IFERROR((ifs(Z191=1,Data!$E$100,Z191=2,Data!$E$101,Z191=3,Data!$E$102,Z191=4,Data!$E$103,Z191=5,Data!$E$104,Z191=6,Data!$E$105,Z191=7,Data!$E$106,Z191=8,Data!$E$107,Z191=9,Data!$E$108,Z191=10,Data!$E$109,Z191=11,Data!$E$110,Z191=12,Data!$E$111,Z191=13,Data!$E$112,Z191=14,Data!$E$113,Z191=15,Data!$E$114,Z191=16,Data!$E$115,Z191=17,Data!$E$116,Z191=18,Data!$E$117,Z191=19,Data!$E$118,Z191=20,Data!$E$119,Z191=21,Data!$E$120,Z191=0,Data!$E$121))*K191/1000,"")</f>
        <v/>
      </c>
      <c r="AC191" s="948" t="str">
        <f>IFERROR((ifs(
Z191=1,Data!$G$100,
Z191=2,Data!$G$101,
Z191=3,Data!$G$102,
Z191=4,Data!$G$103,
Z191=5,Data!$G$104,
Z191=6,Data!$G$105,
Z191=7,Data!$G$106,
Z191=8,Data!$G$107,
Z191=9,Data!$G$108,
Z191=10,Data!G$109,
Z191=11,Data!G$110,
Z191=12,Data!G$111,
Z191=13,Data!$G$112,
Z191=14,Data!$G$113,
Z191=15,Data!$G$114,
Z191=16,Data!$G$115,
Z191=17,Data!$G$116,
Z191=18,Data!$G$117,
Z191=19,Data!$G$118,
Z191=20,Data!$G$119,
Z191=21,Data!$G$120,
Z191=0,Data!$G$121))
*K191/1000,"")</f>
        <v/>
      </c>
      <c r="AD191" s="949" t="str">
        <f>IFERROR((ifs(
Z191=1,Data!$H$100,
Z191=2,Data!$H$101,
Z191=3,Data!$H$102,
Z191=4,Data!$H$103,
Z191=5,Data!$H$104,
Z191=6,Data!$H$105,
Z191=7,Data!$H$106,
Z191=8,Data!$H$107,
Z191=9,Data!$H$108,
Z191=10,Data!H$109,
Z191=11,Data!H$110,
Z191=12,Data!H$111,
Z191=13,Data!$H$112,
Z191=14,Data!$H$113,
Z191=15,Data!$H$114,
Z191=16,Data!$H$115,
Z191=17,Data!$H$116,
Z191=18,Data!$H$117,
Z191=19,Data!$H$118,
Z191=20,Data!$H$119,
Z191=21,Data!$H$120,
Z191=0,Data!$H$121))*K191/1000,"")</f>
        <v/>
      </c>
      <c r="AE191" s="948" t="str">
        <f>IFERROR((ifs(
Z191=1,Data!$I$100,
Z191=2,Data!$I$101,
Z191=3,Data!$I$102,
Z191=4,Data!$I$103,
Z191=5,Data!$I$104,
Z191=6,Data!$I$105,
Z191=7,Data!$I$106,
Z191=8,Data!$I$107,
Z191=9,Data!$I$108,
Z191=10,Data!I$109,
Z191=11,Data!I$110,
Z191=12,Data!I$111,
Z191=13,Data!$I$112,
Z191=14,Data!$I$113,
Z191=15,Data!$I$114,
Z191=16,Data!$I$115,
Z191=17,Data!$I$116,
Z191=18,Data!$I$117,
Z191=19,Data!$I$118,
Z191=20,Data!$I$119,
Z191=21,Data!$I$120,
Z191=0,Data!$I$121)*K191/1000),"")</f>
        <v/>
      </c>
      <c r="AF191" s="947" t="str">
        <f>IFERROR((ifs(
Z191=1,Data!$J$100,
Z191=2,Data!$J$101,
Z191=3,Data!$J$102,
Z191=4,Data!$J$103,
Z191=5,Data!$J$104,
Z191=6,Data!$J$105,
Z191=7,Data!$J$106,
Z191=8,Data!$J$107,
Z191=9,Data!$J$108,
Z191=10,Data!J$109,
Z191=11,Data!J$110,
Z191=12,Data!J$111,
Z191=13,Data!J$112,
Z191=14,Data!$J$113,
Z191=15,Data!$J$114,
Z191=16,Data!$J$115,
Z191=17,Data!$J$116,
Z191=18,Data!$J$117,
Z191=19,Data!$J$118,
Z191=20,Data!$J$119,
Z191=21,Data!$J$120,
Z191=0,Data!$J$121)*K191),"")</f>
        <v/>
      </c>
      <c r="AG191" s="947" t="str">
        <f>IFERROR((ifs(
Z191=1,Data!$K$100,
Z191=2,Data!$K$101,
Z191=3,Data!$K$102,
Z191=4,Data!$K$103,
Z191=5,Data!$K$104,
Z191=6,Data!$K$105,
Z191=7,Data!$K$106,
Z191=8,Data!$K$107,
Z191=9,Data!$K$108,
Z191=10,Data!K$109,
Z191=11,Data!K$110,
Z191=12,Data!K$111,
Z191=13,Data!$K$112,
Z191=14,Data!$K$113,
Z191=15,Data!$K$114,
Z191=16,Data!$K$115,
Z191=17,Data!$K$116,
Z191=18,Data!$K$117,
Z191=19,Data!$K$118,
Z191=20,Data!$K$119,
Z191=21,Data!$K$120,
Z191=0,Data!$K$121)*K191),"")</f>
        <v/>
      </c>
      <c r="AH191" s="947" t="str">
        <f>IFERROR((ifs(
Z191=1,Data!$L$100,
Z191=2,Data!$L$101,
Z191=3,Data!$L$102,
Z191=4,Data!$L$103,
Z191=5,Data!$L$104,
Z191=6,Data!$L$105,
Z191=7,Data!$L$106,
Z191=8,Data!$L$107,
Z191=9,Data!$L$108,
Z191=10,Data!L$109,
Z191=11,Data!L$110,
Z191=12,Data!L$111,
Z191=13,Data!$L$112,
Z191=14,Data!$L$113,
Z191=15,Data!$L$114,
Z191=16,Data!$L$115,
Z191=17,Data!$L$116,
Z191=18,Data!$L$117,
Z191=19,Data!$L$118,
Z191=20,Data!$L$119,
Z191=21,Data!$L$120,
Z191=0,Data!$L$121)*K191),"")</f>
        <v/>
      </c>
      <c r="AI191" s="950" t="str">
        <f>'Registro Veh'!J203</f>
        <v/>
      </c>
      <c r="AJ191" s="950" t="str">
        <f>'Registro Veh'!M203</f>
        <v/>
      </c>
      <c r="AK191" s="951"/>
      <c r="AL191" s="951"/>
      <c r="AM191" s="951"/>
      <c r="AN191" s="951"/>
    </row>
    <row r="192">
      <c r="A192" s="941" t="str">
        <f>'Registro Veh'!B203</f>
        <v/>
      </c>
      <c r="B192" s="941" t="str">
        <f>Equipo!$F$2</f>
        <v>4.0</v>
      </c>
      <c r="C192" s="941" t="str">
        <f>Equipo!$E$14</f>
        <v/>
      </c>
      <c r="D192" s="941" t="str">
        <f>Equipo!$E$10</f>
        <v/>
      </c>
      <c r="E192" s="941" t="str">
        <f>'Registro Veh'!C203</f>
        <v/>
      </c>
      <c r="F192" s="941" t="str">
        <f>'Registro Veh'!D203</f>
        <v/>
      </c>
      <c r="G192" s="941" t="str">
        <f>'Registro Veh'!E203</f>
        <v/>
      </c>
      <c r="H192" s="941" t="str">
        <f>'Registro Veh'!F203</f>
        <v/>
      </c>
      <c r="I192" s="942" t="str">
        <f>'Registro Veh'!G203</f>
        <v/>
      </c>
      <c r="J192" s="942" t="str">
        <f>'Registro Veh'!I203</f>
        <v/>
      </c>
      <c r="K192" s="942" t="str">
        <f>'Registro Veh'!K203</f>
        <v/>
      </c>
      <c r="L192" s="942" t="str">
        <f>'Registro Veh'!L203</f>
        <v/>
      </c>
      <c r="M192" s="942" t="str">
        <f>'Registro Veh'!N203</f>
        <v/>
      </c>
      <c r="N192" s="943" t="str">
        <f>IFERROR(IFS(E192='BBDD R'!$F$2,'BBDD R'!$G$2,E192='BBDD R'!$F$3,'BBDD R'!$G$3,E192='BBDD R'!$F$4,'BBDD R'!$G$4,E192='BBDD R'!$F$5,'BBDD R'!$G$5,E192='BBDD R'!$F$6,'BBDD R'!$G$6,E192='BBDD R'!$F$7,'BBDD R'!$G$7),"")</f>
        <v/>
      </c>
      <c r="O192" s="943" t="str">
        <f>IFERROR(IFS(E192='BBDD R'!$F$2,'BBDD R'!$H$2,E192='BBDD R'!$F$3,'BBDD R'!$H$3,E192='BBDD R'!$F$4,'BBDD R'!$H$4,E192='BBDD R'!$F$5,'BBDD R'!$H$5,E192='BBDD R'!$F$6,'BBDD R'!$H$6,E192='BBDD R'!$F$7,'BBDD R'!$H$7),"")</f>
        <v/>
      </c>
      <c r="P192" s="944" t="str">
        <f>IFERROR(IFS(E192='BBDD R'!$F$2,'BBDD R'!$I$2,E192='BBDD R'!$F$3,'BBDD R'!$I$3,E192='BBDD R'!$F$4,'BBDD R'!$I$4,E192='BBDD R'!$F$5,'BBDD R'!$I$5,E192='BBDD R'!$F$6,'BBDD R'!$I$6,E192='BBDD R'!$F$7,'BBDD R'!$I$7),"")</f>
        <v/>
      </c>
      <c r="Q192" s="945" t="str">
        <f>IFERROR(IFS(E192='BBDD R'!$F$2,'BBDD R'!$J$2,E192='BBDD R'!$F$3,'BBDD R'!$J$3,E192='BBDD R'!$F$4,'BBDD R'!$J$4,E192='BBDD R'!$F$5,'BBDD R'!$J$5,E192='BBDD R'!$F$6,'BBDD R'!$J$6,E192='BBDD R'!$F$7,'BBDD R'!$J$7))</f>
        <v/>
      </c>
      <c r="R192" s="945" t="str">
        <f>IFERROR(IFS(E192='BBDD R'!$F$2,'BBDD R'!$K$2,E192='BBDD R'!$F$3,'BBDD R'!$K$3,E192='BBDD R'!$F$4,'BBDD R'!$K$4,E192='BBDD R'!$F$5,'BBDD R'!$K$5,E192='BBDD R'!$F$6,'BBDD R'!$K$6,E192='BBDD R'!$F$7,'BBDD R'!$K$7),"")</f>
        <v/>
      </c>
      <c r="S192" s="944" t="str">
        <f>IFERROR(IFS(E192='BBDD R'!$F$2,'BBDD R'!$L$2,E192='BBDD R'!$F$3,'BBDD R'!$L$3,E192='BBDD R'!$F$4,'BBDD R'!$L$4,E192='BBDD R'!$F$5,'BBDD R'!$L$5,E192='BBDD R'!$F$6,'BBDD R'!$L$6,E192='BBDD R'!$F$7,'BBDD R'!$L$7),"")</f>
        <v/>
      </c>
      <c r="T192" s="944" t="str">
        <f>IFERROR(IFS(E192='BBDD R'!$F$2,'BBDD R'!$M$2,E192='BBDD R'!$F$3,'BBDD R'!$M$3,E192='BBDD R'!$F$4,'BBDD R'!$M$4,E192='BBDD R'!$F$5,'BBDD R'!$M$5,E192='BBDD R'!$F$6,'BBDD R'!$M$6,E192='BBDD R'!$F$7,'BBDD R'!$M$7),"")</f>
        <v/>
      </c>
      <c r="U192" s="944" t="str">
        <f>IFERROR(IFS(E192='BBDD R'!$F$2,'BBDD R'!$N$2,E192='BBDD R'!$F$3,'BBDD R'!$N$3,E192='BBDD R'!$F$4,'BBDD R'!$N$4,E192='BBDD R'!$F$5,'BBDD R'!$N$5,E192='BBDD R'!$F$6,'BBDD R'!$N$6,E192='BBDD R'!$F$7,'BBDD R'!$N$7),"")</f>
        <v/>
      </c>
      <c r="V192" s="944" t="str">
        <f>IFERROR(IFS(E192='BBDD R'!$F$2,'BBDD R'!$O$2,E192='BBDD R'!$F$3,'BBDD R'!$O$3,E192='BBDD R'!$F$4,'BBDD R'!$O$4,E192='BBDD R'!$F$5,'BBDD R'!$O$5,E192='BBDD R'!$F$6,'BBDD R'!$O$6,E192='BBDD R'!$F$7,'BBDD R'!$O$7),"")</f>
        <v/>
      </c>
      <c r="W192" s="946" t="str">
        <f>IFERROR(IFS(E192='BBDD R'!$F$2,'BBDD R'!$P$2,E192='BBDD R'!$F$3,'BBDD R'!$P$3,E192='BBDD R'!$F$4,'BBDD R'!$P$4,E192='BBDD R'!$F$5,'BBDD R'!$P$5,E192='BBDD R'!$F$6,'BBDD R'!$P$6,E192='BBDD R'!$F$7,'BBDD R'!$P$7),"")</f>
        <v/>
      </c>
      <c r="X192" s="944" t="str">
        <f>IFERROR(IFS(E192='BBDD R'!$F$2,'BBDD R'!$Q$2,E192='BBDD R'!$F$3,'BBDD R'!$Q$3,E192='BBDD R'!$F$4,'BBDD R'!$Q$4,E192='BBDD R'!$F$5,'BBDD R'!$Q$5,E192='BBDD R'!$F$6,'BBDD R'!$Q$6,E192='BBDD R'!$F$7,'BBDD R'!$Q$7),"")</f>
        <v/>
      </c>
      <c r="Y192" s="944" t="str">
        <f>IFERROR(IFS(E192='BBDD R'!$F$2,'BBDD R'!$R$2,E192='BBDD R'!$F$3,'BBDD R'!$R$3,E192='BBDD R'!$F$4,'BBDD R'!$R$4,E192='BBDD R'!$F$5,'BBDD R'!$R$5,E192='BBDD R'!$F$6,'BBDD R'!$R$6,E192='BBDD R'!$F$7,'BBDD R'!$R$7),"")</f>
        <v/>
      </c>
      <c r="Z192" s="944" t="str">
        <f t="array" ref="Z192">IFERROR(ifs(AND(M192="Gasolina",O192="Vehículo Liviano (Sedán, Compacto)"),1
,AND(M192="Gasolina",O192="Vehículo Liviano (SUV, Jeep, Station Wagon)"),2
,AND(M192="Gasolina",O192="Utilitario, Furgón"),3
,AND(M192="Gasolina",O192="Camioneta 4x2"),4
,AND(M192="Gasolina",O192="Camioneta 4x4"),5
,AND(M192="Gasolina",O192="Camión liviano (hasta 3.5 ton)"),6
,AND(M192="Gasolina",O192="Camión mediano"),7
,AND(M192="Gasolina",O192="Camión pesado"),8
,AND(M192="Gasolina",O192="Maquinaria"),9
,AND(M192="Gasolina",O192="Otro (especifique): "),10
,AND(M192="Diesel",O192="Vehículo Liviano (Sedán, Compacto)"),11
,AND(M192="Diesel",O192="Vehículo Liviano (SUV, Jeep, Station Wagon)"),12
,AND(M192="Diesel",O192="Utilitario, Furgón"),13
,AND(M192="Diesel",O192="Camioneta 4x2"),14
,AND(M192="Diesel",O192="Camioneta 4x4"),15
,AND(M192="Diesel",O192="Camión liviano (hasta 3.5 ton)"),16
,AND(M192="Diesel",O192="Camión mediano"),17
,AND(M192="Diesel",O192="Camión pesado"),18
,AND(M192="Diesel",O192="Maquinaria"),19
,AND(M192="Diesel",O192="Otro (especifique): "),20
,O192="Selecciona...",21),"")</f>
        <v/>
      </c>
      <c r="AA192" s="947" t="str">
        <f>IFERROR((ifs(Z192=1,Data!$D$100,Z192=2,Data!$D$101,Z192=3,Data!$D$102,Z192=4,Data!$D$103,Z192=5,Data!$D$104,Z192=6,Data!$D$105,Z192=7,Data!$D$106,Z192=8,Data!$D$107,Z192=9,Data!$D$108,Z192=10,Data!$D$109,Z192=11,Data!$D$110,Z192=12,Data!$D$111,Z192=13,Data!$D$112,Z192=14,Data!$D$113,Z192=15,Data!$D$114,Z192=16,Data!$D$115,Z192=17,Data!$D$116,Z192=18,Data!$D$117,Z192=19,Data!$D$118,Z192=20,Data!$D$119,Z192=21,Data!$D$120,Z192=0,Data!$D$121))*K192,"")</f>
        <v/>
      </c>
      <c r="AB192" s="947" t="str">
        <f>IFERROR((ifs(Z192=1,Data!$E$100,Z192=2,Data!$E$101,Z192=3,Data!$E$102,Z192=4,Data!$E$103,Z192=5,Data!$E$104,Z192=6,Data!$E$105,Z192=7,Data!$E$106,Z192=8,Data!$E$107,Z192=9,Data!$E$108,Z192=10,Data!$E$109,Z192=11,Data!$E$110,Z192=12,Data!$E$111,Z192=13,Data!$E$112,Z192=14,Data!$E$113,Z192=15,Data!$E$114,Z192=16,Data!$E$115,Z192=17,Data!$E$116,Z192=18,Data!$E$117,Z192=19,Data!$E$118,Z192=20,Data!$E$119,Z192=21,Data!$E$120,Z192=0,Data!$E$121))*K192/1000,"")</f>
        <v/>
      </c>
      <c r="AC192" s="948" t="str">
        <f>IFERROR((ifs(
Z192=1,Data!$G$100,
Z192=2,Data!$G$101,
Z192=3,Data!$G$102,
Z192=4,Data!$G$103,
Z192=5,Data!$G$104,
Z192=6,Data!$G$105,
Z192=7,Data!$G$106,
Z192=8,Data!$G$107,
Z192=9,Data!$G$108,
Z192=10,Data!G$109,
Z192=11,Data!G$110,
Z192=12,Data!G$111,
Z192=13,Data!$G$112,
Z192=14,Data!$G$113,
Z192=15,Data!$G$114,
Z192=16,Data!$G$115,
Z192=17,Data!$G$116,
Z192=18,Data!$G$117,
Z192=19,Data!$G$118,
Z192=20,Data!$G$119,
Z192=21,Data!$G$120,
Z192=0,Data!$G$121))
*K192/1000,"")</f>
        <v/>
      </c>
      <c r="AD192" s="949" t="str">
        <f>IFERROR((ifs(
Z192=1,Data!$H$100,
Z192=2,Data!$H$101,
Z192=3,Data!$H$102,
Z192=4,Data!$H$103,
Z192=5,Data!$H$104,
Z192=6,Data!$H$105,
Z192=7,Data!$H$106,
Z192=8,Data!$H$107,
Z192=9,Data!$H$108,
Z192=10,Data!H$109,
Z192=11,Data!H$110,
Z192=12,Data!H$111,
Z192=13,Data!$H$112,
Z192=14,Data!$H$113,
Z192=15,Data!$H$114,
Z192=16,Data!$H$115,
Z192=17,Data!$H$116,
Z192=18,Data!$H$117,
Z192=19,Data!$H$118,
Z192=20,Data!$H$119,
Z192=21,Data!$H$120,
Z192=0,Data!$H$121))*K192/1000,"")</f>
        <v/>
      </c>
      <c r="AE192" s="948" t="str">
        <f>IFERROR((ifs(
Z192=1,Data!$I$100,
Z192=2,Data!$I$101,
Z192=3,Data!$I$102,
Z192=4,Data!$I$103,
Z192=5,Data!$I$104,
Z192=6,Data!$I$105,
Z192=7,Data!$I$106,
Z192=8,Data!$I$107,
Z192=9,Data!$I$108,
Z192=10,Data!I$109,
Z192=11,Data!I$110,
Z192=12,Data!I$111,
Z192=13,Data!$I$112,
Z192=14,Data!$I$113,
Z192=15,Data!$I$114,
Z192=16,Data!$I$115,
Z192=17,Data!$I$116,
Z192=18,Data!$I$117,
Z192=19,Data!$I$118,
Z192=20,Data!$I$119,
Z192=21,Data!$I$120,
Z192=0,Data!$I$121)*K192/1000),"")</f>
        <v/>
      </c>
      <c r="AF192" s="947" t="str">
        <f>IFERROR((ifs(
Z192=1,Data!$J$100,
Z192=2,Data!$J$101,
Z192=3,Data!$J$102,
Z192=4,Data!$J$103,
Z192=5,Data!$J$104,
Z192=6,Data!$J$105,
Z192=7,Data!$J$106,
Z192=8,Data!$J$107,
Z192=9,Data!$J$108,
Z192=10,Data!J$109,
Z192=11,Data!J$110,
Z192=12,Data!J$111,
Z192=13,Data!J$112,
Z192=14,Data!$J$113,
Z192=15,Data!$J$114,
Z192=16,Data!$J$115,
Z192=17,Data!$J$116,
Z192=18,Data!$J$117,
Z192=19,Data!$J$118,
Z192=20,Data!$J$119,
Z192=21,Data!$J$120,
Z192=0,Data!$J$121)*K192),"")</f>
        <v/>
      </c>
      <c r="AG192" s="947" t="str">
        <f>IFERROR((ifs(
Z192=1,Data!$K$100,
Z192=2,Data!$K$101,
Z192=3,Data!$K$102,
Z192=4,Data!$K$103,
Z192=5,Data!$K$104,
Z192=6,Data!$K$105,
Z192=7,Data!$K$106,
Z192=8,Data!$K$107,
Z192=9,Data!$K$108,
Z192=10,Data!K$109,
Z192=11,Data!K$110,
Z192=12,Data!K$111,
Z192=13,Data!$K$112,
Z192=14,Data!$K$113,
Z192=15,Data!$K$114,
Z192=16,Data!$K$115,
Z192=17,Data!$K$116,
Z192=18,Data!$K$117,
Z192=19,Data!$K$118,
Z192=20,Data!$K$119,
Z192=21,Data!$K$120,
Z192=0,Data!$K$121)*K192),"")</f>
        <v/>
      </c>
      <c r="AH192" s="947" t="str">
        <f>IFERROR((ifs(
Z192=1,Data!$L$100,
Z192=2,Data!$L$101,
Z192=3,Data!$L$102,
Z192=4,Data!$L$103,
Z192=5,Data!$L$104,
Z192=6,Data!$L$105,
Z192=7,Data!$L$106,
Z192=8,Data!$L$107,
Z192=9,Data!$L$108,
Z192=10,Data!L$109,
Z192=11,Data!L$110,
Z192=12,Data!L$111,
Z192=13,Data!$L$112,
Z192=14,Data!$L$113,
Z192=15,Data!$L$114,
Z192=16,Data!$L$115,
Z192=17,Data!$L$116,
Z192=18,Data!$L$117,
Z192=19,Data!$L$118,
Z192=20,Data!$L$119,
Z192=21,Data!$L$120,
Z192=0,Data!$L$121)*K192),"")</f>
        <v/>
      </c>
      <c r="AI192" s="950" t="str">
        <f>'Registro Veh'!J204</f>
        <v/>
      </c>
      <c r="AJ192" s="950" t="str">
        <f>'Registro Veh'!M204</f>
        <v/>
      </c>
      <c r="AK192" s="951"/>
      <c r="AL192" s="951"/>
      <c r="AM192" s="951"/>
      <c r="AN192" s="951"/>
    </row>
    <row r="193">
      <c r="A193" s="941" t="str">
        <f>'Registro Veh'!B204</f>
        <v/>
      </c>
      <c r="B193" s="941" t="str">
        <f>Equipo!$F$2</f>
        <v>4.0</v>
      </c>
      <c r="C193" s="941" t="str">
        <f>Equipo!$E$14</f>
        <v/>
      </c>
      <c r="D193" s="941" t="str">
        <f>Equipo!$E$10</f>
        <v/>
      </c>
      <c r="E193" s="941" t="str">
        <f>'Registro Veh'!C204</f>
        <v/>
      </c>
      <c r="F193" s="941" t="str">
        <f>'Registro Veh'!D204</f>
        <v/>
      </c>
      <c r="G193" s="941" t="str">
        <f>'Registro Veh'!E204</f>
        <v/>
      </c>
      <c r="H193" s="941" t="str">
        <f>'Registro Veh'!F204</f>
        <v/>
      </c>
      <c r="I193" s="942" t="str">
        <f>'Registro Veh'!G204</f>
        <v/>
      </c>
      <c r="J193" s="942" t="str">
        <f>'Registro Veh'!I204</f>
        <v/>
      </c>
      <c r="K193" s="942" t="str">
        <f>'Registro Veh'!K204</f>
        <v/>
      </c>
      <c r="L193" s="942" t="str">
        <f>'Registro Veh'!L204</f>
        <v/>
      </c>
      <c r="M193" s="942" t="str">
        <f>'Registro Veh'!N204</f>
        <v/>
      </c>
      <c r="N193" s="943" t="str">
        <f>IFERROR(IFS(E193='BBDD R'!$F$2,'BBDD R'!$G$2,E193='BBDD R'!$F$3,'BBDD R'!$G$3,E193='BBDD R'!$F$4,'BBDD R'!$G$4,E193='BBDD R'!$F$5,'BBDD R'!$G$5,E193='BBDD R'!$F$6,'BBDD R'!$G$6,E193='BBDD R'!$F$7,'BBDD R'!$G$7),"")</f>
        <v/>
      </c>
      <c r="O193" s="943" t="str">
        <f>IFERROR(IFS(E193='BBDD R'!$F$2,'BBDD R'!$H$2,E193='BBDD R'!$F$3,'BBDD R'!$H$3,E193='BBDD R'!$F$4,'BBDD R'!$H$4,E193='BBDD R'!$F$5,'BBDD R'!$H$5,E193='BBDD R'!$F$6,'BBDD R'!$H$6,E193='BBDD R'!$F$7,'BBDD R'!$H$7),"")</f>
        <v/>
      </c>
      <c r="P193" s="944" t="str">
        <f>IFERROR(IFS(E193='BBDD R'!$F$2,'BBDD R'!$I$2,E193='BBDD R'!$F$3,'BBDD R'!$I$3,E193='BBDD R'!$F$4,'BBDD R'!$I$4,E193='BBDD R'!$F$5,'BBDD R'!$I$5,E193='BBDD R'!$F$6,'BBDD R'!$I$6,E193='BBDD R'!$F$7,'BBDD R'!$I$7),"")</f>
        <v/>
      </c>
      <c r="Q193" s="945" t="str">
        <f>IFERROR(IFS(E193='BBDD R'!$F$2,'BBDD R'!$J$2,E193='BBDD R'!$F$3,'BBDD R'!$J$3,E193='BBDD R'!$F$4,'BBDD R'!$J$4,E193='BBDD R'!$F$5,'BBDD R'!$J$5,E193='BBDD R'!$F$6,'BBDD R'!$J$6,E193='BBDD R'!$F$7,'BBDD R'!$J$7))</f>
        <v/>
      </c>
      <c r="R193" s="945" t="str">
        <f>IFERROR(IFS(E193='BBDD R'!$F$2,'BBDD R'!$K$2,E193='BBDD R'!$F$3,'BBDD R'!$K$3,E193='BBDD R'!$F$4,'BBDD R'!$K$4,E193='BBDD R'!$F$5,'BBDD R'!$K$5,E193='BBDD R'!$F$6,'BBDD R'!$K$6,E193='BBDD R'!$F$7,'BBDD R'!$K$7),"")</f>
        <v/>
      </c>
      <c r="S193" s="944" t="str">
        <f>IFERROR(IFS(E193='BBDD R'!$F$2,'BBDD R'!$L$2,E193='BBDD R'!$F$3,'BBDD R'!$L$3,E193='BBDD R'!$F$4,'BBDD R'!$L$4,E193='BBDD R'!$F$5,'BBDD R'!$L$5,E193='BBDD R'!$F$6,'BBDD R'!$L$6,E193='BBDD R'!$F$7,'BBDD R'!$L$7),"")</f>
        <v/>
      </c>
      <c r="T193" s="944" t="str">
        <f>IFERROR(IFS(E193='BBDD R'!$F$2,'BBDD R'!$M$2,E193='BBDD R'!$F$3,'BBDD R'!$M$3,E193='BBDD R'!$F$4,'BBDD R'!$M$4,E193='BBDD R'!$F$5,'BBDD R'!$M$5,E193='BBDD R'!$F$6,'BBDD R'!$M$6,E193='BBDD R'!$F$7,'BBDD R'!$M$7),"")</f>
        <v/>
      </c>
      <c r="U193" s="944" t="str">
        <f>IFERROR(IFS(E193='BBDD R'!$F$2,'BBDD R'!$N$2,E193='BBDD R'!$F$3,'BBDD R'!$N$3,E193='BBDD R'!$F$4,'BBDD R'!$N$4,E193='BBDD R'!$F$5,'BBDD R'!$N$5,E193='BBDD R'!$F$6,'BBDD R'!$N$6,E193='BBDD R'!$F$7,'BBDD R'!$N$7),"")</f>
        <v/>
      </c>
      <c r="V193" s="944" t="str">
        <f>IFERROR(IFS(E193='BBDD R'!$F$2,'BBDD R'!$O$2,E193='BBDD R'!$F$3,'BBDD R'!$O$3,E193='BBDD R'!$F$4,'BBDD R'!$O$4,E193='BBDD R'!$F$5,'BBDD R'!$O$5,E193='BBDD R'!$F$6,'BBDD R'!$O$6,E193='BBDD R'!$F$7,'BBDD R'!$O$7),"")</f>
        <v/>
      </c>
      <c r="W193" s="946" t="str">
        <f>IFERROR(IFS(E193='BBDD R'!$F$2,'BBDD R'!$P$2,E193='BBDD R'!$F$3,'BBDD R'!$P$3,E193='BBDD R'!$F$4,'BBDD R'!$P$4,E193='BBDD R'!$F$5,'BBDD R'!$P$5,E193='BBDD R'!$F$6,'BBDD R'!$P$6,E193='BBDD R'!$F$7,'BBDD R'!$P$7),"")</f>
        <v/>
      </c>
      <c r="X193" s="944" t="str">
        <f>IFERROR(IFS(E193='BBDD R'!$F$2,'BBDD R'!$Q$2,E193='BBDD R'!$F$3,'BBDD R'!$Q$3,E193='BBDD R'!$F$4,'BBDD R'!$Q$4,E193='BBDD R'!$F$5,'BBDD R'!$Q$5,E193='BBDD R'!$F$6,'BBDD R'!$Q$6,E193='BBDD R'!$F$7,'BBDD R'!$Q$7),"")</f>
        <v/>
      </c>
      <c r="Y193" s="944" t="str">
        <f>IFERROR(IFS(E193='BBDD R'!$F$2,'BBDD R'!$R$2,E193='BBDD R'!$F$3,'BBDD R'!$R$3,E193='BBDD R'!$F$4,'BBDD R'!$R$4,E193='BBDD R'!$F$5,'BBDD R'!$R$5,E193='BBDD R'!$F$6,'BBDD R'!$R$6,E193='BBDD R'!$F$7,'BBDD R'!$R$7),"")</f>
        <v/>
      </c>
      <c r="Z193" s="944" t="str">
        <f t="array" ref="Z193">IFERROR(ifs(AND(M193="Gasolina",O193="Vehículo Liviano (Sedán, Compacto)"),1
,AND(M193="Gasolina",O193="Vehículo Liviano (SUV, Jeep, Station Wagon)"),2
,AND(M193="Gasolina",O193="Utilitario, Furgón"),3
,AND(M193="Gasolina",O193="Camioneta 4x2"),4
,AND(M193="Gasolina",O193="Camioneta 4x4"),5
,AND(M193="Gasolina",O193="Camión liviano (hasta 3.5 ton)"),6
,AND(M193="Gasolina",O193="Camión mediano"),7
,AND(M193="Gasolina",O193="Camión pesado"),8
,AND(M193="Gasolina",O193="Maquinaria"),9
,AND(M193="Gasolina",O193="Otro (especifique): "),10
,AND(M193="Diesel",O193="Vehículo Liviano (Sedán, Compacto)"),11
,AND(M193="Diesel",O193="Vehículo Liviano (SUV, Jeep, Station Wagon)"),12
,AND(M193="Diesel",O193="Utilitario, Furgón"),13
,AND(M193="Diesel",O193="Camioneta 4x2"),14
,AND(M193="Diesel",O193="Camioneta 4x4"),15
,AND(M193="Diesel",O193="Camión liviano (hasta 3.5 ton)"),16
,AND(M193="Diesel",O193="Camión mediano"),17
,AND(M193="Diesel",O193="Camión pesado"),18
,AND(M193="Diesel",O193="Maquinaria"),19
,AND(M193="Diesel",O193="Otro (especifique): "),20
,O193="Selecciona...",21),"")</f>
        <v/>
      </c>
      <c r="AA193" s="947" t="str">
        <f>IFERROR((ifs(Z193=1,Data!$D$100,Z193=2,Data!$D$101,Z193=3,Data!$D$102,Z193=4,Data!$D$103,Z193=5,Data!$D$104,Z193=6,Data!$D$105,Z193=7,Data!$D$106,Z193=8,Data!$D$107,Z193=9,Data!$D$108,Z193=10,Data!$D$109,Z193=11,Data!$D$110,Z193=12,Data!$D$111,Z193=13,Data!$D$112,Z193=14,Data!$D$113,Z193=15,Data!$D$114,Z193=16,Data!$D$115,Z193=17,Data!$D$116,Z193=18,Data!$D$117,Z193=19,Data!$D$118,Z193=20,Data!$D$119,Z193=21,Data!$D$120,Z193=0,Data!$D$121))*K193,"")</f>
        <v/>
      </c>
      <c r="AB193" s="947" t="str">
        <f>IFERROR((ifs(Z193=1,Data!$E$100,Z193=2,Data!$E$101,Z193=3,Data!$E$102,Z193=4,Data!$E$103,Z193=5,Data!$E$104,Z193=6,Data!$E$105,Z193=7,Data!$E$106,Z193=8,Data!$E$107,Z193=9,Data!$E$108,Z193=10,Data!$E$109,Z193=11,Data!$E$110,Z193=12,Data!$E$111,Z193=13,Data!$E$112,Z193=14,Data!$E$113,Z193=15,Data!$E$114,Z193=16,Data!$E$115,Z193=17,Data!$E$116,Z193=18,Data!$E$117,Z193=19,Data!$E$118,Z193=20,Data!$E$119,Z193=21,Data!$E$120,Z193=0,Data!$E$121))*K193/1000,"")</f>
        <v/>
      </c>
      <c r="AC193" s="948" t="str">
        <f>IFERROR((ifs(
Z193=1,Data!$G$100,
Z193=2,Data!$G$101,
Z193=3,Data!$G$102,
Z193=4,Data!$G$103,
Z193=5,Data!$G$104,
Z193=6,Data!$G$105,
Z193=7,Data!$G$106,
Z193=8,Data!$G$107,
Z193=9,Data!$G$108,
Z193=10,Data!G$109,
Z193=11,Data!G$110,
Z193=12,Data!G$111,
Z193=13,Data!$G$112,
Z193=14,Data!$G$113,
Z193=15,Data!$G$114,
Z193=16,Data!$G$115,
Z193=17,Data!$G$116,
Z193=18,Data!$G$117,
Z193=19,Data!$G$118,
Z193=20,Data!$G$119,
Z193=21,Data!$G$120,
Z193=0,Data!$G$121))
*K193/1000,"")</f>
        <v/>
      </c>
      <c r="AD193" s="949" t="str">
        <f>IFERROR((ifs(
Z193=1,Data!$H$100,
Z193=2,Data!$H$101,
Z193=3,Data!$H$102,
Z193=4,Data!$H$103,
Z193=5,Data!$H$104,
Z193=6,Data!$H$105,
Z193=7,Data!$H$106,
Z193=8,Data!$H$107,
Z193=9,Data!$H$108,
Z193=10,Data!H$109,
Z193=11,Data!H$110,
Z193=12,Data!H$111,
Z193=13,Data!$H$112,
Z193=14,Data!$H$113,
Z193=15,Data!$H$114,
Z193=16,Data!$H$115,
Z193=17,Data!$H$116,
Z193=18,Data!$H$117,
Z193=19,Data!$H$118,
Z193=20,Data!$H$119,
Z193=21,Data!$H$120,
Z193=0,Data!$H$121))*K193/1000,"")</f>
        <v/>
      </c>
      <c r="AE193" s="948" t="str">
        <f>IFERROR((ifs(
Z193=1,Data!$I$100,
Z193=2,Data!$I$101,
Z193=3,Data!$I$102,
Z193=4,Data!$I$103,
Z193=5,Data!$I$104,
Z193=6,Data!$I$105,
Z193=7,Data!$I$106,
Z193=8,Data!$I$107,
Z193=9,Data!$I$108,
Z193=10,Data!I$109,
Z193=11,Data!I$110,
Z193=12,Data!I$111,
Z193=13,Data!$I$112,
Z193=14,Data!$I$113,
Z193=15,Data!$I$114,
Z193=16,Data!$I$115,
Z193=17,Data!$I$116,
Z193=18,Data!$I$117,
Z193=19,Data!$I$118,
Z193=20,Data!$I$119,
Z193=21,Data!$I$120,
Z193=0,Data!$I$121)*K193/1000),"")</f>
        <v/>
      </c>
      <c r="AF193" s="947" t="str">
        <f>IFERROR((ifs(
Z193=1,Data!$J$100,
Z193=2,Data!$J$101,
Z193=3,Data!$J$102,
Z193=4,Data!$J$103,
Z193=5,Data!$J$104,
Z193=6,Data!$J$105,
Z193=7,Data!$J$106,
Z193=8,Data!$J$107,
Z193=9,Data!$J$108,
Z193=10,Data!J$109,
Z193=11,Data!J$110,
Z193=12,Data!J$111,
Z193=13,Data!J$112,
Z193=14,Data!$J$113,
Z193=15,Data!$J$114,
Z193=16,Data!$J$115,
Z193=17,Data!$J$116,
Z193=18,Data!$J$117,
Z193=19,Data!$J$118,
Z193=20,Data!$J$119,
Z193=21,Data!$J$120,
Z193=0,Data!$J$121)*K193),"")</f>
        <v/>
      </c>
      <c r="AG193" s="947" t="str">
        <f>IFERROR((ifs(
Z193=1,Data!$K$100,
Z193=2,Data!$K$101,
Z193=3,Data!$K$102,
Z193=4,Data!$K$103,
Z193=5,Data!$K$104,
Z193=6,Data!$K$105,
Z193=7,Data!$K$106,
Z193=8,Data!$K$107,
Z193=9,Data!$K$108,
Z193=10,Data!K$109,
Z193=11,Data!K$110,
Z193=12,Data!K$111,
Z193=13,Data!$K$112,
Z193=14,Data!$K$113,
Z193=15,Data!$K$114,
Z193=16,Data!$K$115,
Z193=17,Data!$K$116,
Z193=18,Data!$K$117,
Z193=19,Data!$K$118,
Z193=20,Data!$K$119,
Z193=21,Data!$K$120,
Z193=0,Data!$K$121)*K193),"")</f>
        <v/>
      </c>
      <c r="AH193" s="947" t="str">
        <f>IFERROR((ifs(
Z193=1,Data!$L$100,
Z193=2,Data!$L$101,
Z193=3,Data!$L$102,
Z193=4,Data!$L$103,
Z193=5,Data!$L$104,
Z193=6,Data!$L$105,
Z193=7,Data!$L$106,
Z193=8,Data!$L$107,
Z193=9,Data!$L$108,
Z193=10,Data!L$109,
Z193=11,Data!L$110,
Z193=12,Data!L$111,
Z193=13,Data!$L$112,
Z193=14,Data!$L$113,
Z193=15,Data!$L$114,
Z193=16,Data!$L$115,
Z193=17,Data!$L$116,
Z193=18,Data!$L$117,
Z193=19,Data!$L$118,
Z193=20,Data!$L$119,
Z193=21,Data!$L$120,
Z193=0,Data!$L$121)*K193),"")</f>
        <v/>
      </c>
      <c r="AI193" s="950" t="str">
        <f>'Registro Veh'!J205</f>
        <v/>
      </c>
      <c r="AJ193" s="950" t="str">
        <f>'Registro Veh'!M205</f>
        <v/>
      </c>
      <c r="AK193" s="951"/>
      <c r="AL193" s="951"/>
      <c r="AM193" s="951"/>
      <c r="AN193" s="951"/>
    </row>
    <row r="194">
      <c r="A194" s="941" t="str">
        <f>'Registro Veh'!B205</f>
        <v/>
      </c>
      <c r="B194" s="941" t="str">
        <f>Equipo!$F$2</f>
        <v>4.0</v>
      </c>
      <c r="C194" s="941" t="str">
        <f>Equipo!$E$14</f>
        <v/>
      </c>
      <c r="D194" s="941" t="str">
        <f>Equipo!$E$10</f>
        <v/>
      </c>
      <c r="E194" s="941" t="str">
        <f>'Registro Veh'!C205</f>
        <v/>
      </c>
      <c r="F194" s="941" t="str">
        <f>'Registro Veh'!D205</f>
        <v/>
      </c>
      <c r="G194" s="941" t="str">
        <f>'Registro Veh'!E205</f>
        <v/>
      </c>
      <c r="H194" s="941" t="str">
        <f>'Registro Veh'!F205</f>
        <v/>
      </c>
      <c r="I194" s="942" t="str">
        <f>'Registro Veh'!G205</f>
        <v/>
      </c>
      <c r="J194" s="942" t="str">
        <f>'Registro Veh'!I205</f>
        <v/>
      </c>
      <c r="K194" s="942" t="str">
        <f>'Registro Veh'!K205</f>
        <v/>
      </c>
      <c r="L194" s="942" t="str">
        <f>'Registro Veh'!L205</f>
        <v/>
      </c>
      <c r="M194" s="942" t="str">
        <f>'Registro Veh'!N205</f>
        <v/>
      </c>
      <c r="N194" s="943" t="str">
        <f>IFERROR(IFS(E194='BBDD R'!$F$2,'BBDD R'!$G$2,E194='BBDD R'!$F$3,'BBDD R'!$G$3,E194='BBDD R'!$F$4,'BBDD R'!$G$4,E194='BBDD R'!$F$5,'BBDD R'!$G$5,E194='BBDD R'!$F$6,'BBDD R'!$G$6,E194='BBDD R'!$F$7,'BBDD R'!$G$7),"")</f>
        <v/>
      </c>
      <c r="O194" s="943" t="str">
        <f>IFERROR(IFS(E194='BBDD R'!$F$2,'BBDD R'!$H$2,E194='BBDD R'!$F$3,'BBDD R'!$H$3,E194='BBDD R'!$F$4,'BBDD R'!$H$4,E194='BBDD R'!$F$5,'BBDD R'!$H$5,E194='BBDD R'!$F$6,'BBDD R'!$H$6,E194='BBDD R'!$F$7,'BBDD R'!$H$7),"")</f>
        <v/>
      </c>
      <c r="P194" s="944" t="str">
        <f>IFERROR(IFS(E194='BBDD R'!$F$2,'BBDD R'!$I$2,E194='BBDD R'!$F$3,'BBDD R'!$I$3,E194='BBDD R'!$F$4,'BBDD R'!$I$4,E194='BBDD R'!$F$5,'BBDD R'!$I$5,E194='BBDD R'!$F$6,'BBDD R'!$I$6,E194='BBDD R'!$F$7,'BBDD R'!$I$7),"")</f>
        <v/>
      </c>
      <c r="Q194" s="945" t="str">
        <f>IFERROR(IFS(E194='BBDD R'!$F$2,'BBDD R'!$J$2,E194='BBDD R'!$F$3,'BBDD R'!$J$3,E194='BBDD R'!$F$4,'BBDD R'!$J$4,E194='BBDD R'!$F$5,'BBDD R'!$J$5,E194='BBDD R'!$F$6,'BBDD R'!$J$6,E194='BBDD R'!$F$7,'BBDD R'!$J$7))</f>
        <v/>
      </c>
      <c r="R194" s="945" t="str">
        <f>IFERROR(IFS(E194='BBDD R'!$F$2,'BBDD R'!$K$2,E194='BBDD R'!$F$3,'BBDD R'!$K$3,E194='BBDD R'!$F$4,'BBDD R'!$K$4,E194='BBDD R'!$F$5,'BBDD R'!$K$5,E194='BBDD R'!$F$6,'BBDD R'!$K$6,E194='BBDD R'!$F$7,'BBDD R'!$K$7),"")</f>
        <v/>
      </c>
      <c r="S194" s="944" t="str">
        <f>IFERROR(IFS(E194='BBDD R'!$F$2,'BBDD R'!$L$2,E194='BBDD R'!$F$3,'BBDD R'!$L$3,E194='BBDD R'!$F$4,'BBDD R'!$L$4,E194='BBDD R'!$F$5,'BBDD R'!$L$5,E194='BBDD R'!$F$6,'BBDD R'!$L$6,E194='BBDD R'!$F$7,'BBDD R'!$L$7),"")</f>
        <v/>
      </c>
      <c r="T194" s="944" t="str">
        <f>IFERROR(IFS(E194='BBDD R'!$F$2,'BBDD R'!$M$2,E194='BBDD R'!$F$3,'BBDD R'!$M$3,E194='BBDD R'!$F$4,'BBDD R'!$M$4,E194='BBDD R'!$F$5,'BBDD R'!$M$5,E194='BBDD R'!$F$6,'BBDD R'!$M$6,E194='BBDD R'!$F$7,'BBDD R'!$M$7),"")</f>
        <v/>
      </c>
      <c r="U194" s="944" t="str">
        <f>IFERROR(IFS(E194='BBDD R'!$F$2,'BBDD R'!$N$2,E194='BBDD R'!$F$3,'BBDD R'!$N$3,E194='BBDD R'!$F$4,'BBDD R'!$N$4,E194='BBDD R'!$F$5,'BBDD R'!$N$5,E194='BBDD R'!$F$6,'BBDD R'!$N$6,E194='BBDD R'!$F$7,'BBDD R'!$N$7),"")</f>
        <v/>
      </c>
      <c r="V194" s="944" t="str">
        <f>IFERROR(IFS(E194='BBDD R'!$F$2,'BBDD R'!$O$2,E194='BBDD R'!$F$3,'BBDD R'!$O$3,E194='BBDD R'!$F$4,'BBDD R'!$O$4,E194='BBDD R'!$F$5,'BBDD R'!$O$5,E194='BBDD R'!$F$6,'BBDD R'!$O$6,E194='BBDD R'!$F$7,'BBDD R'!$O$7),"")</f>
        <v/>
      </c>
      <c r="W194" s="946" t="str">
        <f>IFERROR(IFS(E194='BBDD R'!$F$2,'BBDD R'!$P$2,E194='BBDD R'!$F$3,'BBDD R'!$P$3,E194='BBDD R'!$F$4,'BBDD R'!$P$4,E194='BBDD R'!$F$5,'BBDD R'!$P$5,E194='BBDD R'!$F$6,'BBDD R'!$P$6,E194='BBDD R'!$F$7,'BBDD R'!$P$7),"")</f>
        <v/>
      </c>
      <c r="X194" s="944" t="str">
        <f>IFERROR(IFS(E194='BBDD R'!$F$2,'BBDD R'!$Q$2,E194='BBDD R'!$F$3,'BBDD R'!$Q$3,E194='BBDD R'!$F$4,'BBDD R'!$Q$4,E194='BBDD R'!$F$5,'BBDD R'!$Q$5,E194='BBDD R'!$F$6,'BBDD R'!$Q$6,E194='BBDD R'!$F$7,'BBDD R'!$Q$7),"")</f>
        <v/>
      </c>
      <c r="Y194" s="944" t="str">
        <f>IFERROR(IFS(E194='BBDD R'!$F$2,'BBDD R'!$R$2,E194='BBDD R'!$F$3,'BBDD R'!$R$3,E194='BBDD R'!$F$4,'BBDD R'!$R$4,E194='BBDD R'!$F$5,'BBDD R'!$R$5,E194='BBDD R'!$F$6,'BBDD R'!$R$6,E194='BBDD R'!$F$7,'BBDD R'!$R$7),"")</f>
        <v/>
      </c>
      <c r="Z194" s="944" t="str">
        <f t="array" ref="Z194">IFERROR(ifs(AND(M194="Gasolina",O194="Vehículo Liviano (Sedán, Compacto)"),1
,AND(M194="Gasolina",O194="Vehículo Liviano (SUV, Jeep, Station Wagon)"),2
,AND(M194="Gasolina",O194="Utilitario, Furgón"),3
,AND(M194="Gasolina",O194="Camioneta 4x2"),4
,AND(M194="Gasolina",O194="Camioneta 4x4"),5
,AND(M194="Gasolina",O194="Camión liviano (hasta 3.5 ton)"),6
,AND(M194="Gasolina",O194="Camión mediano"),7
,AND(M194="Gasolina",O194="Camión pesado"),8
,AND(M194="Gasolina",O194="Maquinaria"),9
,AND(M194="Gasolina",O194="Otro (especifique): "),10
,AND(M194="Diesel",O194="Vehículo Liviano (Sedán, Compacto)"),11
,AND(M194="Diesel",O194="Vehículo Liviano (SUV, Jeep, Station Wagon)"),12
,AND(M194="Diesel",O194="Utilitario, Furgón"),13
,AND(M194="Diesel",O194="Camioneta 4x2"),14
,AND(M194="Diesel",O194="Camioneta 4x4"),15
,AND(M194="Diesel",O194="Camión liviano (hasta 3.5 ton)"),16
,AND(M194="Diesel",O194="Camión mediano"),17
,AND(M194="Diesel",O194="Camión pesado"),18
,AND(M194="Diesel",O194="Maquinaria"),19
,AND(M194="Diesel",O194="Otro (especifique): "),20
,O194="Selecciona...",21),"")</f>
        <v/>
      </c>
      <c r="AA194" s="947" t="str">
        <f>IFERROR((ifs(Z194=1,Data!$D$100,Z194=2,Data!$D$101,Z194=3,Data!$D$102,Z194=4,Data!$D$103,Z194=5,Data!$D$104,Z194=6,Data!$D$105,Z194=7,Data!$D$106,Z194=8,Data!$D$107,Z194=9,Data!$D$108,Z194=10,Data!$D$109,Z194=11,Data!$D$110,Z194=12,Data!$D$111,Z194=13,Data!$D$112,Z194=14,Data!$D$113,Z194=15,Data!$D$114,Z194=16,Data!$D$115,Z194=17,Data!$D$116,Z194=18,Data!$D$117,Z194=19,Data!$D$118,Z194=20,Data!$D$119,Z194=21,Data!$D$120,Z194=0,Data!$D$121))*K194,"")</f>
        <v/>
      </c>
      <c r="AB194" s="947" t="str">
        <f>IFERROR((ifs(Z194=1,Data!$E$100,Z194=2,Data!$E$101,Z194=3,Data!$E$102,Z194=4,Data!$E$103,Z194=5,Data!$E$104,Z194=6,Data!$E$105,Z194=7,Data!$E$106,Z194=8,Data!$E$107,Z194=9,Data!$E$108,Z194=10,Data!$E$109,Z194=11,Data!$E$110,Z194=12,Data!$E$111,Z194=13,Data!$E$112,Z194=14,Data!$E$113,Z194=15,Data!$E$114,Z194=16,Data!$E$115,Z194=17,Data!$E$116,Z194=18,Data!$E$117,Z194=19,Data!$E$118,Z194=20,Data!$E$119,Z194=21,Data!$E$120,Z194=0,Data!$E$121))*K194/1000,"")</f>
        <v/>
      </c>
      <c r="AC194" s="948" t="str">
        <f>IFERROR((ifs(
Z194=1,Data!$G$100,
Z194=2,Data!$G$101,
Z194=3,Data!$G$102,
Z194=4,Data!$G$103,
Z194=5,Data!$G$104,
Z194=6,Data!$G$105,
Z194=7,Data!$G$106,
Z194=8,Data!$G$107,
Z194=9,Data!$G$108,
Z194=10,Data!G$109,
Z194=11,Data!G$110,
Z194=12,Data!G$111,
Z194=13,Data!$G$112,
Z194=14,Data!$G$113,
Z194=15,Data!$G$114,
Z194=16,Data!$G$115,
Z194=17,Data!$G$116,
Z194=18,Data!$G$117,
Z194=19,Data!$G$118,
Z194=20,Data!$G$119,
Z194=21,Data!$G$120,
Z194=0,Data!$G$121))
*K194/1000,"")</f>
        <v/>
      </c>
      <c r="AD194" s="949" t="str">
        <f>IFERROR((ifs(
Z194=1,Data!$H$100,
Z194=2,Data!$H$101,
Z194=3,Data!$H$102,
Z194=4,Data!$H$103,
Z194=5,Data!$H$104,
Z194=6,Data!$H$105,
Z194=7,Data!$H$106,
Z194=8,Data!$H$107,
Z194=9,Data!$H$108,
Z194=10,Data!H$109,
Z194=11,Data!H$110,
Z194=12,Data!H$111,
Z194=13,Data!$H$112,
Z194=14,Data!$H$113,
Z194=15,Data!$H$114,
Z194=16,Data!$H$115,
Z194=17,Data!$H$116,
Z194=18,Data!$H$117,
Z194=19,Data!$H$118,
Z194=20,Data!$H$119,
Z194=21,Data!$H$120,
Z194=0,Data!$H$121))*K194/1000,"")</f>
        <v/>
      </c>
      <c r="AE194" s="948" t="str">
        <f>IFERROR((ifs(
Z194=1,Data!$I$100,
Z194=2,Data!$I$101,
Z194=3,Data!$I$102,
Z194=4,Data!$I$103,
Z194=5,Data!$I$104,
Z194=6,Data!$I$105,
Z194=7,Data!$I$106,
Z194=8,Data!$I$107,
Z194=9,Data!$I$108,
Z194=10,Data!I$109,
Z194=11,Data!I$110,
Z194=12,Data!I$111,
Z194=13,Data!$I$112,
Z194=14,Data!$I$113,
Z194=15,Data!$I$114,
Z194=16,Data!$I$115,
Z194=17,Data!$I$116,
Z194=18,Data!$I$117,
Z194=19,Data!$I$118,
Z194=20,Data!$I$119,
Z194=21,Data!$I$120,
Z194=0,Data!$I$121)*K194/1000),"")</f>
        <v/>
      </c>
      <c r="AF194" s="947" t="str">
        <f>IFERROR((ifs(
Z194=1,Data!$J$100,
Z194=2,Data!$J$101,
Z194=3,Data!$J$102,
Z194=4,Data!$J$103,
Z194=5,Data!$J$104,
Z194=6,Data!$J$105,
Z194=7,Data!$J$106,
Z194=8,Data!$J$107,
Z194=9,Data!$J$108,
Z194=10,Data!J$109,
Z194=11,Data!J$110,
Z194=12,Data!J$111,
Z194=13,Data!J$112,
Z194=14,Data!$J$113,
Z194=15,Data!$J$114,
Z194=16,Data!$J$115,
Z194=17,Data!$J$116,
Z194=18,Data!$J$117,
Z194=19,Data!$J$118,
Z194=20,Data!$J$119,
Z194=21,Data!$J$120,
Z194=0,Data!$J$121)*K194),"")</f>
        <v/>
      </c>
      <c r="AG194" s="947" t="str">
        <f>IFERROR((ifs(
Z194=1,Data!$K$100,
Z194=2,Data!$K$101,
Z194=3,Data!$K$102,
Z194=4,Data!$K$103,
Z194=5,Data!$K$104,
Z194=6,Data!$K$105,
Z194=7,Data!$K$106,
Z194=8,Data!$K$107,
Z194=9,Data!$K$108,
Z194=10,Data!K$109,
Z194=11,Data!K$110,
Z194=12,Data!K$111,
Z194=13,Data!$K$112,
Z194=14,Data!$K$113,
Z194=15,Data!$K$114,
Z194=16,Data!$K$115,
Z194=17,Data!$K$116,
Z194=18,Data!$K$117,
Z194=19,Data!$K$118,
Z194=20,Data!$K$119,
Z194=21,Data!$K$120,
Z194=0,Data!$K$121)*K194),"")</f>
        <v/>
      </c>
      <c r="AH194" s="947" t="str">
        <f>IFERROR((ifs(
Z194=1,Data!$L$100,
Z194=2,Data!$L$101,
Z194=3,Data!$L$102,
Z194=4,Data!$L$103,
Z194=5,Data!$L$104,
Z194=6,Data!$L$105,
Z194=7,Data!$L$106,
Z194=8,Data!$L$107,
Z194=9,Data!$L$108,
Z194=10,Data!L$109,
Z194=11,Data!L$110,
Z194=12,Data!L$111,
Z194=13,Data!$L$112,
Z194=14,Data!$L$113,
Z194=15,Data!$L$114,
Z194=16,Data!$L$115,
Z194=17,Data!$L$116,
Z194=18,Data!$L$117,
Z194=19,Data!$L$118,
Z194=20,Data!$L$119,
Z194=21,Data!$L$120,
Z194=0,Data!$L$121)*K194),"")</f>
        <v/>
      </c>
      <c r="AI194" s="950" t="str">
        <f>'Registro Veh'!J206</f>
        <v/>
      </c>
      <c r="AJ194" s="950" t="str">
        <f>'Registro Veh'!M206</f>
        <v/>
      </c>
      <c r="AK194" s="951"/>
      <c r="AL194" s="951"/>
      <c r="AM194" s="951"/>
      <c r="AN194" s="951"/>
    </row>
    <row r="195">
      <c r="A195" s="941" t="str">
        <f>'Registro Veh'!B206</f>
        <v/>
      </c>
      <c r="B195" s="941" t="str">
        <f>Equipo!$F$2</f>
        <v>4.0</v>
      </c>
      <c r="C195" s="941" t="str">
        <f>Equipo!$E$14</f>
        <v/>
      </c>
      <c r="D195" s="941" t="str">
        <f>Equipo!$E$10</f>
        <v/>
      </c>
      <c r="E195" s="941" t="str">
        <f>'Registro Veh'!C206</f>
        <v/>
      </c>
      <c r="F195" s="941" t="str">
        <f>'Registro Veh'!D206</f>
        <v/>
      </c>
      <c r="G195" s="941" t="str">
        <f>'Registro Veh'!E206</f>
        <v/>
      </c>
      <c r="H195" s="941" t="str">
        <f>'Registro Veh'!F206</f>
        <v/>
      </c>
      <c r="I195" s="942" t="str">
        <f>'Registro Veh'!G206</f>
        <v/>
      </c>
      <c r="J195" s="942" t="str">
        <f>'Registro Veh'!I206</f>
        <v/>
      </c>
      <c r="K195" s="942" t="str">
        <f>'Registro Veh'!K206</f>
        <v/>
      </c>
      <c r="L195" s="942" t="str">
        <f>'Registro Veh'!L206</f>
        <v/>
      </c>
      <c r="M195" s="942" t="str">
        <f>'Registro Veh'!N206</f>
        <v/>
      </c>
      <c r="N195" s="943" t="str">
        <f>IFERROR(IFS(E195='BBDD R'!$F$2,'BBDD R'!$G$2,E195='BBDD R'!$F$3,'BBDD R'!$G$3,E195='BBDD R'!$F$4,'BBDD R'!$G$4,E195='BBDD R'!$F$5,'BBDD R'!$G$5,E195='BBDD R'!$F$6,'BBDD R'!$G$6,E195='BBDD R'!$F$7,'BBDD R'!$G$7),"")</f>
        <v/>
      </c>
      <c r="O195" s="943" t="str">
        <f>IFERROR(IFS(E195='BBDD R'!$F$2,'BBDD R'!$H$2,E195='BBDD R'!$F$3,'BBDD R'!$H$3,E195='BBDD R'!$F$4,'BBDD R'!$H$4,E195='BBDD R'!$F$5,'BBDD R'!$H$5,E195='BBDD R'!$F$6,'BBDD R'!$H$6,E195='BBDD R'!$F$7,'BBDD R'!$H$7),"")</f>
        <v/>
      </c>
      <c r="P195" s="944" t="str">
        <f>IFERROR(IFS(E195='BBDD R'!$F$2,'BBDD R'!$I$2,E195='BBDD R'!$F$3,'BBDD R'!$I$3,E195='BBDD R'!$F$4,'BBDD R'!$I$4,E195='BBDD R'!$F$5,'BBDD R'!$I$5,E195='BBDD R'!$F$6,'BBDD R'!$I$6,E195='BBDD R'!$F$7,'BBDD R'!$I$7),"")</f>
        <v/>
      </c>
      <c r="Q195" s="945" t="str">
        <f>IFERROR(IFS(E195='BBDD R'!$F$2,'BBDD R'!$J$2,E195='BBDD R'!$F$3,'BBDD R'!$J$3,E195='BBDD R'!$F$4,'BBDD R'!$J$4,E195='BBDD R'!$F$5,'BBDD R'!$J$5,E195='BBDD R'!$F$6,'BBDD R'!$J$6,E195='BBDD R'!$F$7,'BBDD R'!$J$7))</f>
        <v/>
      </c>
      <c r="R195" s="945" t="str">
        <f>IFERROR(IFS(E195='BBDD R'!$F$2,'BBDD R'!$K$2,E195='BBDD R'!$F$3,'BBDD R'!$K$3,E195='BBDD R'!$F$4,'BBDD R'!$K$4,E195='BBDD R'!$F$5,'BBDD R'!$K$5,E195='BBDD R'!$F$6,'BBDD R'!$K$6,E195='BBDD R'!$F$7,'BBDD R'!$K$7),"")</f>
        <v/>
      </c>
      <c r="S195" s="944" t="str">
        <f>IFERROR(IFS(E195='BBDD R'!$F$2,'BBDD R'!$L$2,E195='BBDD R'!$F$3,'BBDD R'!$L$3,E195='BBDD R'!$F$4,'BBDD R'!$L$4,E195='BBDD R'!$F$5,'BBDD R'!$L$5,E195='BBDD R'!$F$6,'BBDD R'!$L$6,E195='BBDD R'!$F$7,'BBDD R'!$L$7),"")</f>
        <v/>
      </c>
      <c r="T195" s="944" t="str">
        <f>IFERROR(IFS(E195='BBDD R'!$F$2,'BBDD R'!$M$2,E195='BBDD R'!$F$3,'BBDD R'!$M$3,E195='BBDD R'!$F$4,'BBDD R'!$M$4,E195='BBDD R'!$F$5,'BBDD R'!$M$5,E195='BBDD R'!$F$6,'BBDD R'!$M$6,E195='BBDD R'!$F$7,'BBDD R'!$M$7),"")</f>
        <v/>
      </c>
      <c r="U195" s="944" t="str">
        <f>IFERROR(IFS(E195='BBDD R'!$F$2,'BBDD R'!$N$2,E195='BBDD R'!$F$3,'BBDD R'!$N$3,E195='BBDD R'!$F$4,'BBDD R'!$N$4,E195='BBDD R'!$F$5,'BBDD R'!$N$5,E195='BBDD R'!$F$6,'BBDD R'!$N$6,E195='BBDD R'!$F$7,'BBDD R'!$N$7),"")</f>
        <v/>
      </c>
      <c r="V195" s="944" t="str">
        <f>IFERROR(IFS(E195='BBDD R'!$F$2,'BBDD R'!$O$2,E195='BBDD R'!$F$3,'BBDD R'!$O$3,E195='BBDD R'!$F$4,'BBDD R'!$O$4,E195='BBDD R'!$F$5,'BBDD R'!$O$5,E195='BBDD R'!$F$6,'BBDD R'!$O$6,E195='BBDD R'!$F$7,'BBDD R'!$O$7),"")</f>
        <v/>
      </c>
      <c r="W195" s="946" t="str">
        <f>IFERROR(IFS(E195='BBDD R'!$F$2,'BBDD R'!$P$2,E195='BBDD R'!$F$3,'BBDD R'!$P$3,E195='BBDD R'!$F$4,'BBDD R'!$P$4,E195='BBDD R'!$F$5,'BBDD R'!$P$5,E195='BBDD R'!$F$6,'BBDD R'!$P$6,E195='BBDD R'!$F$7,'BBDD R'!$P$7),"")</f>
        <v/>
      </c>
      <c r="X195" s="944" t="str">
        <f>IFERROR(IFS(E195='BBDD R'!$F$2,'BBDD R'!$Q$2,E195='BBDD R'!$F$3,'BBDD R'!$Q$3,E195='BBDD R'!$F$4,'BBDD R'!$Q$4,E195='BBDD R'!$F$5,'BBDD R'!$Q$5,E195='BBDD R'!$F$6,'BBDD R'!$Q$6,E195='BBDD R'!$F$7,'BBDD R'!$Q$7),"")</f>
        <v/>
      </c>
      <c r="Y195" s="944" t="str">
        <f>IFERROR(IFS(E195='BBDD R'!$F$2,'BBDD R'!$R$2,E195='BBDD R'!$F$3,'BBDD R'!$R$3,E195='BBDD R'!$F$4,'BBDD R'!$R$4,E195='BBDD R'!$F$5,'BBDD R'!$R$5,E195='BBDD R'!$F$6,'BBDD R'!$R$6,E195='BBDD R'!$F$7,'BBDD R'!$R$7),"")</f>
        <v/>
      </c>
      <c r="Z195" s="944" t="str">
        <f t="array" ref="Z195">IFERROR(ifs(AND(M195="Gasolina",O195="Vehículo Liviano (Sedán, Compacto)"),1
,AND(M195="Gasolina",O195="Vehículo Liviano (SUV, Jeep, Station Wagon)"),2
,AND(M195="Gasolina",O195="Utilitario, Furgón"),3
,AND(M195="Gasolina",O195="Camioneta 4x2"),4
,AND(M195="Gasolina",O195="Camioneta 4x4"),5
,AND(M195="Gasolina",O195="Camión liviano (hasta 3.5 ton)"),6
,AND(M195="Gasolina",O195="Camión mediano"),7
,AND(M195="Gasolina",O195="Camión pesado"),8
,AND(M195="Gasolina",O195="Maquinaria"),9
,AND(M195="Gasolina",O195="Otro (especifique): "),10
,AND(M195="Diesel",O195="Vehículo Liviano (Sedán, Compacto)"),11
,AND(M195="Diesel",O195="Vehículo Liviano (SUV, Jeep, Station Wagon)"),12
,AND(M195="Diesel",O195="Utilitario, Furgón"),13
,AND(M195="Diesel",O195="Camioneta 4x2"),14
,AND(M195="Diesel",O195="Camioneta 4x4"),15
,AND(M195="Diesel",O195="Camión liviano (hasta 3.5 ton)"),16
,AND(M195="Diesel",O195="Camión mediano"),17
,AND(M195="Diesel",O195="Camión pesado"),18
,AND(M195="Diesel",O195="Maquinaria"),19
,AND(M195="Diesel",O195="Otro (especifique): "),20
,O195="Selecciona...",21),"")</f>
        <v/>
      </c>
      <c r="AA195" s="947" t="str">
        <f>IFERROR((ifs(Z195=1,Data!$D$100,Z195=2,Data!$D$101,Z195=3,Data!$D$102,Z195=4,Data!$D$103,Z195=5,Data!$D$104,Z195=6,Data!$D$105,Z195=7,Data!$D$106,Z195=8,Data!$D$107,Z195=9,Data!$D$108,Z195=10,Data!$D$109,Z195=11,Data!$D$110,Z195=12,Data!$D$111,Z195=13,Data!$D$112,Z195=14,Data!$D$113,Z195=15,Data!$D$114,Z195=16,Data!$D$115,Z195=17,Data!$D$116,Z195=18,Data!$D$117,Z195=19,Data!$D$118,Z195=20,Data!$D$119,Z195=21,Data!$D$120,Z195=0,Data!$D$121))*K195,"")</f>
        <v/>
      </c>
      <c r="AB195" s="947" t="str">
        <f>IFERROR((ifs(Z195=1,Data!$E$100,Z195=2,Data!$E$101,Z195=3,Data!$E$102,Z195=4,Data!$E$103,Z195=5,Data!$E$104,Z195=6,Data!$E$105,Z195=7,Data!$E$106,Z195=8,Data!$E$107,Z195=9,Data!$E$108,Z195=10,Data!$E$109,Z195=11,Data!$E$110,Z195=12,Data!$E$111,Z195=13,Data!$E$112,Z195=14,Data!$E$113,Z195=15,Data!$E$114,Z195=16,Data!$E$115,Z195=17,Data!$E$116,Z195=18,Data!$E$117,Z195=19,Data!$E$118,Z195=20,Data!$E$119,Z195=21,Data!$E$120,Z195=0,Data!$E$121))*K195/1000,"")</f>
        <v/>
      </c>
      <c r="AC195" s="948" t="str">
        <f>IFERROR((ifs(
Z195=1,Data!$G$100,
Z195=2,Data!$G$101,
Z195=3,Data!$G$102,
Z195=4,Data!$G$103,
Z195=5,Data!$G$104,
Z195=6,Data!$G$105,
Z195=7,Data!$G$106,
Z195=8,Data!$G$107,
Z195=9,Data!$G$108,
Z195=10,Data!G$109,
Z195=11,Data!G$110,
Z195=12,Data!G$111,
Z195=13,Data!$G$112,
Z195=14,Data!$G$113,
Z195=15,Data!$G$114,
Z195=16,Data!$G$115,
Z195=17,Data!$G$116,
Z195=18,Data!$G$117,
Z195=19,Data!$G$118,
Z195=20,Data!$G$119,
Z195=21,Data!$G$120,
Z195=0,Data!$G$121))
*K195/1000,"")</f>
        <v/>
      </c>
      <c r="AD195" s="949" t="str">
        <f>IFERROR((ifs(
Z195=1,Data!$H$100,
Z195=2,Data!$H$101,
Z195=3,Data!$H$102,
Z195=4,Data!$H$103,
Z195=5,Data!$H$104,
Z195=6,Data!$H$105,
Z195=7,Data!$H$106,
Z195=8,Data!$H$107,
Z195=9,Data!$H$108,
Z195=10,Data!H$109,
Z195=11,Data!H$110,
Z195=12,Data!H$111,
Z195=13,Data!$H$112,
Z195=14,Data!$H$113,
Z195=15,Data!$H$114,
Z195=16,Data!$H$115,
Z195=17,Data!$H$116,
Z195=18,Data!$H$117,
Z195=19,Data!$H$118,
Z195=20,Data!$H$119,
Z195=21,Data!$H$120,
Z195=0,Data!$H$121))*K195/1000,"")</f>
        <v/>
      </c>
      <c r="AE195" s="948" t="str">
        <f>IFERROR((ifs(
Z195=1,Data!$I$100,
Z195=2,Data!$I$101,
Z195=3,Data!$I$102,
Z195=4,Data!$I$103,
Z195=5,Data!$I$104,
Z195=6,Data!$I$105,
Z195=7,Data!$I$106,
Z195=8,Data!$I$107,
Z195=9,Data!$I$108,
Z195=10,Data!I$109,
Z195=11,Data!I$110,
Z195=12,Data!I$111,
Z195=13,Data!$I$112,
Z195=14,Data!$I$113,
Z195=15,Data!$I$114,
Z195=16,Data!$I$115,
Z195=17,Data!$I$116,
Z195=18,Data!$I$117,
Z195=19,Data!$I$118,
Z195=20,Data!$I$119,
Z195=21,Data!$I$120,
Z195=0,Data!$I$121)*K195/1000),"")</f>
        <v/>
      </c>
      <c r="AF195" s="947" t="str">
        <f>IFERROR((ifs(
Z195=1,Data!$J$100,
Z195=2,Data!$J$101,
Z195=3,Data!$J$102,
Z195=4,Data!$J$103,
Z195=5,Data!$J$104,
Z195=6,Data!$J$105,
Z195=7,Data!$J$106,
Z195=8,Data!$J$107,
Z195=9,Data!$J$108,
Z195=10,Data!J$109,
Z195=11,Data!J$110,
Z195=12,Data!J$111,
Z195=13,Data!J$112,
Z195=14,Data!$J$113,
Z195=15,Data!$J$114,
Z195=16,Data!$J$115,
Z195=17,Data!$J$116,
Z195=18,Data!$J$117,
Z195=19,Data!$J$118,
Z195=20,Data!$J$119,
Z195=21,Data!$J$120,
Z195=0,Data!$J$121)*K195),"")</f>
        <v/>
      </c>
      <c r="AG195" s="947" t="str">
        <f>IFERROR((ifs(
Z195=1,Data!$K$100,
Z195=2,Data!$K$101,
Z195=3,Data!$K$102,
Z195=4,Data!$K$103,
Z195=5,Data!$K$104,
Z195=6,Data!$K$105,
Z195=7,Data!$K$106,
Z195=8,Data!$K$107,
Z195=9,Data!$K$108,
Z195=10,Data!K$109,
Z195=11,Data!K$110,
Z195=12,Data!K$111,
Z195=13,Data!$K$112,
Z195=14,Data!$K$113,
Z195=15,Data!$K$114,
Z195=16,Data!$K$115,
Z195=17,Data!$K$116,
Z195=18,Data!$K$117,
Z195=19,Data!$K$118,
Z195=20,Data!$K$119,
Z195=21,Data!$K$120,
Z195=0,Data!$K$121)*K195),"")</f>
        <v/>
      </c>
      <c r="AH195" s="947" t="str">
        <f>IFERROR((ifs(
Z195=1,Data!$L$100,
Z195=2,Data!$L$101,
Z195=3,Data!$L$102,
Z195=4,Data!$L$103,
Z195=5,Data!$L$104,
Z195=6,Data!$L$105,
Z195=7,Data!$L$106,
Z195=8,Data!$L$107,
Z195=9,Data!$L$108,
Z195=10,Data!L$109,
Z195=11,Data!L$110,
Z195=12,Data!L$111,
Z195=13,Data!$L$112,
Z195=14,Data!$L$113,
Z195=15,Data!$L$114,
Z195=16,Data!$L$115,
Z195=17,Data!$L$116,
Z195=18,Data!$L$117,
Z195=19,Data!$L$118,
Z195=20,Data!$L$119,
Z195=21,Data!$L$120,
Z195=0,Data!$L$121)*K195),"")</f>
        <v/>
      </c>
      <c r="AI195" s="950" t="str">
        <f>'Registro Veh'!J207</f>
        <v/>
      </c>
      <c r="AJ195" s="950" t="str">
        <f>'Registro Veh'!M207</f>
        <v/>
      </c>
      <c r="AK195" s="951"/>
      <c r="AL195" s="951"/>
      <c r="AM195" s="951"/>
      <c r="AN195" s="951"/>
    </row>
    <row r="196">
      <c r="A196" s="941" t="str">
        <f>'Registro Veh'!B207</f>
        <v/>
      </c>
      <c r="B196" s="941" t="str">
        <f>Equipo!$F$2</f>
        <v>4.0</v>
      </c>
      <c r="C196" s="941" t="str">
        <f>Equipo!$E$14</f>
        <v/>
      </c>
      <c r="D196" s="941" t="str">
        <f>Equipo!$E$10</f>
        <v/>
      </c>
      <c r="E196" s="941" t="str">
        <f>'Registro Veh'!C207</f>
        <v/>
      </c>
      <c r="F196" s="941" t="str">
        <f>'Registro Veh'!D207</f>
        <v/>
      </c>
      <c r="G196" s="941" t="str">
        <f>'Registro Veh'!E207</f>
        <v/>
      </c>
      <c r="H196" s="941" t="str">
        <f>'Registro Veh'!F207</f>
        <v/>
      </c>
      <c r="I196" s="942" t="str">
        <f>'Registro Veh'!G207</f>
        <v/>
      </c>
      <c r="J196" s="942" t="str">
        <f>'Registro Veh'!I207</f>
        <v/>
      </c>
      <c r="K196" s="942" t="str">
        <f>'Registro Veh'!K207</f>
        <v/>
      </c>
      <c r="L196" s="942" t="str">
        <f>'Registro Veh'!L207</f>
        <v/>
      </c>
      <c r="M196" s="942" t="str">
        <f>'Registro Veh'!N207</f>
        <v/>
      </c>
      <c r="N196" s="943" t="str">
        <f>IFERROR(IFS(E196='BBDD R'!$F$2,'BBDD R'!$G$2,E196='BBDD R'!$F$3,'BBDD R'!$G$3,E196='BBDD R'!$F$4,'BBDD R'!$G$4,E196='BBDD R'!$F$5,'BBDD R'!$G$5,E196='BBDD R'!$F$6,'BBDD R'!$G$6,E196='BBDD R'!$F$7,'BBDD R'!$G$7),"")</f>
        <v/>
      </c>
      <c r="O196" s="943" t="str">
        <f>IFERROR(IFS(E196='BBDD R'!$F$2,'BBDD R'!$H$2,E196='BBDD R'!$F$3,'BBDD R'!$H$3,E196='BBDD R'!$F$4,'BBDD R'!$H$4,E196='BBDD R'!$F$5,'BBDD R'!$H$5,E196='BBDD R'!$F$6,'BBDD R'!$H$6,E196='BBDD R'!$F$7,'BBDD R'!$H$7),"")</f>
        <v/>
      </c>
      <c r="P196" s="944" t="str">
        <f>IFERROR(IFS(E196='BBDD R'!$F$2,'BBDD R'!$I$2,E196='BBDD R'!$F$3,'BBDD R'!$I$3,E196='BBDD R'!$F$4,'BBDD R'!$I$4,E196='BBDD R'!$F$5,'BBDD R'!$I$5,E196='BBDD R'!$F$6,'BBDD R'!$I$6,E196='BBDD R'!$F$7,'BBDD R'!$I$7),"")</f>
        <v/>
      </c>
      <c r="Q196" s="945" t="str">
        <f>IFERROR(IFS(E196='BBDD R'!$F$2,'BBDD R'!$J$2,E196='BBDD R'!$F$3,'BBDD R'!$J$3,E196='BBDD R'!$F$4,'BBDD R'!$J$4,E196='BBDD R'!$F$5,'BBDD R'!$J$5,E196='BBDD R'!$F$6,'BBDD R'!$J$6,E196='BBDD R'!$F$7,'BBDD R'!$J$7))</f>
        <v/>
      </c>
      <c r="R196" s="945" t="str">
        <f>IFERROR(IFS(E196='BBDD R'!$F$2,'BBDD R'!$K$2,E196='BBDD R'!$F$3,'BBDD R'!$K$3,E196='BBDD R'!$F$4,'BBDD R'!$K$4,E196='BBDD R'!$F$5,'BBDD R'!$K$5,E196='BBDD R'!$F$6,'BBDD R'!$K$6,E196='BBDD R'!$F$7,'BBDD R'!$K$7),"")</f>
        <v/>
      </c>
      <c r="S196" s="944" t="str">
        <f>IFERROR(IFS(E196='BBDD R'!$F$2,'BBDD R'!$L$2,E196='BBDD R'!$F$3,'BBDD R'!$L$3,E196='BBDD R'!$F$4,'BBDD R'!$L$4,E196='BBDD R'!$F$5,'BBDD R'!$L$5,E196='BBDD R'!$F$6,'BBDD R'!$L$6,E196='BBDD R'!$F$7,'BBDD R'!$L$7),"")</f>
        <v/>
      </c>
      <c r="T196" s="944" t="str">
        <f>IFERROR(IFS(E196='BBDD R'!$F$2,'BBDD R'!$M$2,E196='BBDD R'!$F$3,'BBDD R'!$M$3,E196='BBDD R'!$F$4,'BBDD R'!$M$4,E196='BBDD R'!$F$5,'BBDD R'!$M$5,E196='BBDD R'!$F$6,'BBDD R'!$M$6,E196='BBDD R'!$F$7,'BBDD R'!$M$7),"")</f>
        <v/>
      </c>
      <c r="U196" s="944" t="str">
        <f>IFERROR(IFS(E196='BBDD R'!$F$2,'BBDD R'!$N$2,E196='BBDD R'!$F$3,'BBDD R'!$N$3,E196='BBDD R'!$F$4,'BBDD R'!$N$4,E196='BBDD R'!$F$5,'BBDD R'!$N$5,E196='BBDD R'!$F$6,'BBDD R'!$N$6,E196='BBDD R'!$F$7,'BBDD R'!$N$7),"")</f>
        <v/>
      </c>
      <c r="V196" s="944" t="str">
        <f>IFERROR(IFS(E196='BBDD R'!$F$2,'BBDD R'!$O$2,E196='BBDD R'!$F$3,'BBDD R'!$O$3,E196='BBDD R'!$F$4,'BBDD R'!$O$4,E196='BBDD R'!$F$5,'BBDD R'!$O$5,E196='BBDD R'!$F$6,'BBDD R'!$O$6,E196='BBDD R'!$F$7,'BBDD R'!$O$7),"")</f>
        <v/>
      </c>
      <c r="W196" s="946" t="str">
        <f>IFERROR(IFS(E196='BBDD R'!$F$2,'BBDD R'!$P$2,E196='BBDD R'!$F$3,'BBDD R'!$P$3,E196='BBDD R'!$F$4,'BBDD R'!$P$4,E196='BBDD R'!$F$5,'BBDD R'!$P$5,E196='BBDD R'!$F$6,'BBDD R'!$P$6,E196='BBDD R'!$F$7,'BBDD R'!$P$7),"")</f>
        <v/>
      </c>
      <c r="X196" s="944" t="str">
        <f>IFERROR(IFS(E196='BBDD R'!$F$2,'BBDD R'!$Q$2,E196='BBDD R'!$F$3,'BBDD R'!$Q$3,E196='BBDD R'!$F$4,'BBDD R'!$Q$4,E196='BBDD R'!$F$5,'BBDD R'!$Q$5,E196='BBDD R'!$F$6,'BBDD R'!$Q$6,E196='BBDD R'!$F$7,'BBDD R'!$Q$7),"")</f>
        <v/>
      </c>
      <c r="Y196" s="944" t="str">
        <f>IFERROR(IFS(E196='BBDD R'!$F$2,'BBDD R'!$R$2,E196='BBDD R'!$F$3,'BBDD R'!$R$3,E196='BBDD R'!$F$4,'BBDD R'!$R$4,E196='BBDD R'!$F$5,'BBDD R'!$R$5,E196='BBDD R'!$F$6,'BBDD R'!$R$6,E196='BBDD R'!$F$7,'BBDD R'!$R$7),"")</f>
        <v/>
      </c>
      <c r="Z196" s="944" t="str">
        <f t="array" ref="Z196">IFERROR(ifs(AND(M196="Gasolina",O196="Vehículo Liviano (Sedán, Compacto)"),1
,AND(M196="Gasolina",O196="Vehículo Liviano (SUV, Jeep, Station Wagon)"),2
,AND(M196="Gasolina",O196="Utilitario, Furgón"),3
,AND(M196="Gasolina",O196="Camioneta 4x2"),4
,AND(M196="Gasolina",O196="Camioneta 4x4"),5
,AND(M196="Gasolina",O196="Camión liviano (hasta 3.5 ton)"),6
,AND(M196="Gasolina",O196="Camión mediano"),7
,AND(M196="Gasolina",O196="Camión pesado"),8
,AND(M196="Gasolina",O196="Maquinaria"),9
,AND(M196="Gasolina",O196="Otro (especifique): "),10
,AND(M196="Diesel",O196="Vehículo Liviano (Sedán, Compacto)"),11
,AND(M196="Diesel",O196="Vehículo Liviano (SUV, Jeep, Station Wagon)"),12
,AND(M196="Diesel",O196="Utilitario, Furgón"),13
,AND(M196="Diesel",O196="Camioneta 4x2"),14
,AND(M196="Diesel",O196="Camioneta 4x4"),15
,AND(M196="Diesel",O196="Camión liviano (hasta 3.5 ton)"),16
,AND(M196="Diesel",O196="Camión mediano"),17
,AND(M196="Diesel",O196="Camión pesado"),18
,AND(M196="Diesel",O196="Maquinaria"),19
,AND(M196="Diesel",O196="Otro (especifique): "),20
,O196="Selecciona...",21),"")</f>
        <v/>
      </c>
      <c r="AA196" s="947" t="str">
        <f>IFERROR((ifs(Z196=1,Data!$D$100,Z196=2,Data!$D$101,Z196=3,Data!$D$102,Z196=4,Data!$D$103,Z196=5,Data!$D$104,Z196=6,Data!$D$105,Z196=7,Data!$D$106,Z196=8,Data!$D$107,Z196=9,Data!$D$108,Z196=10,Data!$D$109,Z196=11,Data!$D$110,Z196=12,Data!$D$111,Z196=13,Data!$D$112,Z196=14,Data!$D$113,Z196=15,Data!$D$114,Z196=16,Data!$D$115,Z196=17,Data!$D$116,Z196=18,Data!$D$117,Z196=19,Data!$D$118,Z196=20,Data!$D$119,Z196=21,Data!$D$120,Z196=0,Data!$D$121))*K196,"")</f>
        <v/>
      </c>
      <c r="AB196" s="947" t="str">
        <f>IFERROR((ifs(Z196=1,Data!$E$100,Z196=2,Data!$E$101,Z196=3,Data!$E$102,Z196=4,Data!$E$103,Z196=5,Data!$E$104,Z196=6,Data!$E$105,Z196=7,Data!$E$106,Z196=8,Data!$E$107,Z196=9,Data!$E$108,Z196=10,Data!$E$109,Z196=11,Data!$E$110,Z196=12,Data!$E$111,Z196=13,Data!$E$112,Z196=14,Data!$E$113,Z196=15,Data!$E$114,Z196=16,Data!$E$115,Z196=17,Data!$E$116,Z196=18,Data!$E$117,Z196=19,Data!$E$118,Z196=20,Data!$E$119,Z196=21,Data!$E$120,Z196=0,Data!$E$121))*K196/1000,"")</f>
        <v/>
      </c>
      <c r="AC196" s="948" t="str">
        <f>IFERROR((ifs(
Z196=1,Data!$G$100,
Z196=2,Data!$G$101,
Z196=3,Data!$G$102,
Z196=4,Data!$G$103,
Z196=5,Data!$G$104,
Z196=6,Data!$G$105,
Z196=7,Data!$G$106,
Z196=8,Data!$G$107,
Z196=9,Data!$G$108,
Z196=10,Data!G$109,
Z196=11,Data!G$110,
Z196=12,Data!G$111,
Z196=13,Data!$G$112,
Z196=14,Data!$G$113,
Z196=15,Data!$G$114,
Z196=16,Data!$G$115,
Z196=17,Data!$G$116,
Z196=18,Data!$G$117,
Z196=19,Data!$G$118,
Z196=20,Data!$G$119,
Z196=21,Data!$G$120,
Z196=0,Data!$G$121))
*K196/1000,"")</f>
        <v/>
      </c>
      <c r="AD196" s="949" t="str">
        <f>IFERROR((ifs(
Z196=1,Data!$H$100,
Z196=2,Data!$H$101,
Z196=3,Data!$H$102,
Z196=4,Data!$H$103,
Z196=5,Data!$H$104,
Z196=6,Data!$H$105,
Z196=7,Data!$H$106,
Z196=8,Data!$H$107,
Z196=9,Data!$H$108,
Z196=10,Data!H$109,
Z196=11,Data!H$110,
Z196=12,Data!H$111,
Z196=13,Data!$H$112,
Z196=14,Data!$H$113,
Z196=15,Data!$H$114,
Z196=16,Data!$H$115,
Z196=17,Data!$H$116,
Z196=18,Data!$H$117,
Z196=19,Data!$H$118,
Z196=20,Data!$H$119,
Z196=21,Data!$H$120,
Z196=0,Data!$H$121))*K196/1000,"")</f>
        <v/>
      </c>
      <c r="AE196" s="948" t="str">
        <f>IFERROR((ifs(
Z196=1,Data!$I$100,
Z196=2,Data!$I$101,
Z196=3,Data!$I$102,
Z196=4,Data!$I$103,
Z196=5,Data!$I$104,
Z196=6,Data!$I$105,
Z196=7,Data!$I$106,
Z196=8,Data!$I$107,
Z196=9,Data!$I$108,
Z196=10,Data!I$109,
Z196=11,Data!I$110,
Z196=12,Data!I$111,
Z196=13,Data!$I$112,
Z196=14,Data!$I$113,
Z196=15,Data!$I$114,
Z196=16,Data!$I$115,
Z196=17,Data!$I$116,
Z196=18,Data!$I$117,
Z196=19,Data!$I$118,
Z196=20,Data!$I$119,
Z196=21,Data!$I$120,
Z196=0,Data!$I$121)*K196/1000),"")</f>
        <v/>
      </c>
      <c r="AF196" s="947" t="str">
        <f>IFERROR((ifs(
Z196=1,Data!$J$100,
Z196=2,Data!$J$101,
Z196=3,Data!$J$102,
Z196=4,Data!$J$103,
Z196=5,Data!$J$104,
Z196=6,Data!$J$105,
Z196=7,Data!$J$106,
Z196=8,Data!$J$107,
Z196=9,Data!$J$108,
Z196=10,Data!J$109,
Z196=11,Data!J$110,
Z196=12,Data!J$111,
Z196=13,Data!J$112,
Z196=14,Data!$J$113,
Z196=15,Data!$J$114,
Z196=16,Data!$J$115,
Z196=17,Data!$J$116,
Z196=18,Data!$J$117,
Z196=19,Data!$J$118,
Z196=20,Data!$J$119,
Z196=21,Data!$J$120,
Z196=0,Data!$J$121)*K196),"")</f>
        <v/>
      </c>
      <c r="AG196" s="947" t="str">
        <f>IFERROR((ifs(
Z196=1,Data!$K$100,
Z196=2,Data!$K$101,
Z196=3,Data!$K$102,
Z196=4,Data!$K$103,
Z196=5,Data!$K$104,
Z196=6,Data!$K$105,
Z196=7,Data!$K$106,
Z196=8,Data!$K$107,
Z196=9,Data!$K$108,
Z196=10,Data!K$109,
Z196=11,Data!K$110,
Z196=12,Data!K$111,
Z196=13,Data!$K$112,
Z196=14,Data!$K$113,
Z196=15,Data!$K$114,
Z196=16,Data!$K$115,
Z196=17,Data!$K$116,
Z196=18,Data!$K$117,
Z196=19,Data!$K$118,
Z196=20,Data!$K$119,
Z196=21,Data!$K$120,
Z196=0,Data!$K$121)*K196),"")</f>
        <v/>
      </c>
      <c r="AH196" s="947" t="str">
        <f>IFERROR((ifs(
Z196=1,Data!$L$100,
Z196=2,Data!$L$101,
Z196=3,Data!$L$102,
Z196=4,Data!$L$103,
Z196=5,Data!$L$104,
Z196=6,Data!$L$105,
Z196=7,Data!$L$106,
Z196=8,Data!$L$107,
Z196=9,Data!$L$108,
Z196=10,Data!L$109,
Z196=11,Data!L$110,
Z196=12,Data!L$111,
Z196=13,Data!$L$112,
Z196=14,Data!$L$113,
Z196=15,Data!$L$114,
Z196=16,Data!$L$115,
Z196=17,Data!$L$116,
Z196=18,Data!$L$117,
Z196=19,Data!$L$118,
Z196=20,Data!$L$119,
Z196=21,Data!$L$120,
Z196=0,Data!$L$121)*K196),"")</f>
        <v/>
      </c>
      <c r="AI196" s="950" t="str">
        <f>'Registro Veh'!J208</f>
        <v/>
      </c>
      <c r="AJ196" s="950" t="str">
        <f>'Registro Veh'!M208</f>
        <v/>
      </c>
      <c r="AK196" s="951"/>
      <c r="AL196" s="951"/>
      <c r="AM196" s="951"/>
      <c r="AN196" s="951"/>
    </row>
    <row r="197">
      <c r="A197" s="941" t="str">
        <f>'Registro Veh'!B208</f>
        <v/>
      </c>
      <c r="B197" s="941" t="str">
        <f>Equipo!$F$2</f>
        <v>4.0</v>
      </c>
      <c r="C197" s="941" t="str">
        <f>Equipo!$E$14</f>
        <v/>
      </c>
      <c r="D197" s="941" t="str">
        <f>Equipo!$E$10</f>
        <v/>
      </c>
      <c r="E197" s="941" t="str">
        <f>'Registro Veh'!C208</f>
        <v/>
      </c>
      <c r="F197" s="941" t="str">
        <f>'Registro Veh'!D208</f>
        <v/>
      </c>
      <c r="G197" s="941" t="str">
        <f>'Registro Veh'!E208</f>
        <v/>
      </c>
      <c r="H197" s="941" t="str">
        <f>'Registro Veh'!F208</f>
        <v/>
      </c>
      <c r="I197" s="942" t="str">
        <f>'Registro Veh'!G208</f>
        <v/>
      </c>
      <c r="J197" s="942" t="str">
        <f>'Registro Veh'!I208</f>
        <v/>
      </c>
      <c r="K197" s="942" t="str">
        <f>'Registro Veh'!K208</f>
        <v/>
      </c>
      <c r="L197" s="942" t="str">
        <f>'Registro Veh'!L208</f>
        <v/>
      </c>
      <c r="M197" s="942" t="str">
        <f>'Registro Veh'!N208</f>
        <v/>
      </c>
      <c r="N197" s="943" t="str">
        <f>IFERROR(IFS(E197='BBDD R'!$F$2,'BBDD R'!$G$2,E197='BBDD R'!$F$3,'BBDD R'!$G$3,E197='BBDD R'!$F$4,'BBDD R'!$G$4,E197='BBDD R'!$F$5,'BBDD R'!$G$5,E197='BBDD R'!$F$6,'BBDD R'!$G$6,E197='BBDD R'!$F$7,'BBDD R'!$G$7),"")</f>
        <v/>
      </c>
      <c r="O197" s="943" t="str">
        <f>IFERROR(IFS(E197='BBDD R'!$F$2,'BBDD R'!$H$2,E197='BBDD R'!$F$3,'BBDD R'!$H$3,E197='BBDD R'!$F$4,'BBDD R'!$H$4,E197='BBDD R'!$F$5,'BBDD R'!$H$5,E197='BBDD R'!$F$6,'BBDD R'!$H$6,E197='BBDD R'!$F$7,'BBDD R'!$H$7),"")</f>
        <v/>
      </c>
      <c r="P197" s="944" t="str">
        <f>IFERROR(IFS(E197='BBDD R'!$F$2,'BBDD R'!$I$2,E197='BBDD R'!$F$3,'BBDD R'!$I$3,E197='BBDD R'!$F$4,'BBDD R'!$I$4,E197='BBDD R'!$F$5,'BBDD R'!$I$5,E197='BBDD R'!$F$6,'BBDD R'!$I$6,E197='BBDD R'!$F$7,'BBDD R'!$I$7),"")</f>
        <v/>
      </c>
      <c r="Q197" s="945" t="str">
        <f>IFERROR(IFS(E197='BBDD R'!$F$2,'BBDD R'!$J$2,E197='BBDD R'!$F$3,'BBDD R'!$J$3,E197='BBDD R'!$F$4,'BBDD R'!$J$4,E197='BBDD R'!$F$5,'BBDD R'!$J$5,E197='BBDD R'!$F$6,'BBDD R'!$J$6,E197='BBDD R'!$F$7,'BBDD R'!$J$7))</f>
        <v/>
      </c>
      <c r="R197" s="945" t="str">
        <f>IFERROR(IFS(E197='BBDD R'!$F$2,'BBDD R'!$K$2,E197='BBDD R'!$F$3,'BBDD R'!$K$3,E197='BBDD R'!$F$4,'BBDD R'!$K$4,E197='BBDD R'!$F$5,'BBDD R'!$K$5,E197='BBDD R'!$F$6,'BBDD R'!$K$6,E197='BBDD R'!$F$7,'BBDD R'!$K$7),"")</f>
        <v/>
      </c>
      <c r="S197" s="944" t="str">
        <f>IFERROR(IFS(E197='BBDD R'!$F$2,'BBDD R'!$L$2,E197='BBDD R'!$F$3,'BBDD R'!$L$3,E197='BBDD R'!$F$4,'BBDD R'!$L$4,E197='BBDD R'!$F$5,'BBDD R'!$L$5,E197='BBDD R'!$F$6,'BBDD R'!$L$6,E197='BBDD R'!$F$7,'BBDD R'!$L$7),"")</f>
        <v/>
      </c>
      <c r="T197" s="944" t="str">
        <f>IFERROR(IFS(E197='BBDD R'!$F$2,'BBDD R'!$M$2,E197='BBDD R'!$F$3,'BBDD R'!$M$3,E197='BBDD R'!$F$4,'BBDD R'!$M$4,E197='BBDD R'!$F$5,'BBDD R'!$M$5,E197='BBDD R'!$F$6,'BBDD R'!$M$6,E197='BBDD R'!$F$7,'BBDD R'!$M$7),"")</f>
        <v/>
      </c>
      <c r="U197" s="944" t="str">
        <f>IFERROR(IFS(E197='BBDD R'!$F$2,'BBDD R'!$N$2,E197='BBDD R'!$F$3,'BBDD R'!$N$3,E197='BBDD R'!$F$4,'BBDD R'!$N$4,E197='BBDD R'!$F$5,'BBDD R'!$N$5,E197='BBDD R'!$F$6,'BBDD R'!$N$6,E197='BBDD R'!$F$7,'BBDD R'!$N$7),"")</f>
        <v/>
      </c>
      <c r="V197" s="944" t="str">
        <f>IFERROR(IFS(E197='BBDD R'!$F$2,'BBDD R'!$O$2,E197='BBDD R'!$F$3,'BBDD R'!$O$3,E197='BBDD R'!$F$4,'BBDD R'!$O$4,E197='BBDD R'!$F$5,'BBDD R'!$O$5,E197='BBDD R'!$F$6,'BBDD R'!$O$6,E197='BBDD R'!$F$7,'BBDD R'!$O$7),"")</f>
        <v/>
      </c>
      <c r="W197" s="946" t="str">
        <f>IFERROR(IFS(E197='BBDD R'!$F$2,'BBDD R'!$P$2,E197='BBDD R'!$F$3,'BBDD R'!$P$3,E197='BBDD R'!$F$4,'BBDD R'!$P$4,E197='BBDD R'!$F$5,'BBDD R'!$P$5,E197='BBDD R'!$F$6,'BBDD R'!$P$6,E197='BBDD R'!$F$7,'BBDD R'!$P$7),"")</f>
        <v/>
      </c>
      <c r="X197" s="944" t="str">
        <f>IFERROR(IFS(E197='BBDD R'!$F$2,'BBDD R'!$Q$2,E197='BBDD R'!$F$3,'BBDD R'!$Q$3,E197='BBDD R'!$F$4,'BBDD R'!$Q$4,E197='BBDD R'!$F$5,'BBDD R'!$Q$5,E197='BBDD R'!$F$6,'BBDD R'!$Q$6,E197='BBDD R'!$F$7,'BBDD R'!$Q$7),"")</f>
        <v/>
      </c>
      <c r="Y197" s="944" t="str">
        <f>IFERROR(IFS(E197='BBDD R'!$F$2,'BBDD R'!$R$2,E197='BBDD R'!$F$3,'BBDD R'!$R$3,E197='BBDD R'!$F$4,'BBDD R'!$R$4,E197='BBDD R'!$F$5,'BBDD R'!$R$5,E197='BBDD R'!$F$6,'BBDD R'!$R$6,E197='BBDD R'!$F$7,'BBDD R'!$R$7),"")</f>
        <v/>
      </c>
      <c r="Z197" s="944" t="str">
        <f t="array" ref="Z197">IFERROR(ifs(AND(M197="Gasolina",O197="Vehículo Liviano (Sedán, Compacto)"),1
,AND(M197="Gasolina",O197="Vehículo Liviano (SUV, Jeep, Station Wagon)"),2
,AND(M197="Gasolina",O197="Utilitario, Furgón"),3
,AND(M197="Gasolina",O197="Camioneta 4x2"),4
,AND(M197="Gasolina",O197="Camioneta 4x4"),5
,AND(M197="Gasolina",O197="Camión liviano (hasta 3.5 ton)"),6
,AND(M197="Gasolina",O197="Camión mediano"),7
,AND(M197="Gasolina",O197="Camión pesado"),8
,AND(M197="Gasolina",O197="Maquinaria"),9
,AND(M197="Gasolina",O197="Otro (especifique): "),10
,AND(M197="Diesel",O197="Vehículo Liviano (Sedán, Compacto)"),11
,AND(M197="Diesel",O197="Vehículo Liviano (SUV, Jeep, Station Wagon)"),12
,AND(M197="Diesel",O197="Utilitario, Furgón"),13
,AND(M197="Diesel",O197="Camioneta 4x2"),14
,AND(M197="Diesel",O197="Camioneta 4x4"),15
,AND(M197="Diesel",O197="Camión liviano (hasta 3.5 ton)"),16
,AND(M197="Diesel",O197="Camión mediano"),17
,AND(M197="Diesel",O197="Camión pesado"),18
,AND(M197="Diesel",O197="Maquinaria"),19
,AND(M197="Diesel",O197="Otro (especifique): "),20
,O197="Selecciona...",21),"")</f>
        <v/>
      </c>
      <c r="AA197" s="947" t="str">
        <f>IFERROR((ifs(Z197=1,Data!$D$100,Z197=2,Data!$D$101,Z197=3,Data!$D$102,Z197=4,Data!$D$103,Z197=5,Data!$D$104,Z197=6,Data!$D$105,Z197=7,Data!$D$106,Z197=8,Data!$D$107,Z197=9,Data!$D$108,Z197=10,Data!$D$109,Z197=11,Data!$D$110,Z197=12,Data!$D$111,Z197=13,Data!$D$112,Z197=14,Data!$D$113,Z197=15,Data!$D$114,Z197=16,Data!$D$115,Z197=17,Data!$D$116,Z197=18,Data!$D$117,Z197=19,Data!$D$118,Z197=20,Data!$D$119,Z197=21,Data!$D$120,Z197=0,Data!$D$121))*K197,"")</f>
        <v/>
      </c>
      <c r="AB197" s="947" t="str">
        <f>IFERROR((ifs(Z197=1,Data!$E$100,Z197=2,Data!$E$101,Z197=3,Data!$E$102,Z197=4,Data!$E$103,Z197=5,Data!$E$104,Z197=6,Data!$E$105,Z197=7,Data!$E$106,Z197=8,Data!$E$107,Z197=9,Data!$E$108,Z197=10,Data!$E$109,Z197=11,Data!$E$110,Z197=12,Data!$E$111,Z197=13,Data!$E$112,Z197=14,Data!$E$113,Z197=15,Data!$E$114,Z197=16,Data!$E$115,Z197=17,Data!$E$116,Z197=18,Data!$E$117,Z197=19,Data!$E$118,Z197=20,Data!$E$119,Z197=21,Data!$E$120,Z197=0,Data!$E$121))*K197/1000,"")</f>
        <v/>
      </c>
      <c r="AC197" s="948" t="str">
        <f>IFERROR((ifs(
Z197=1,Data!$G$100,
Z197=2,Data!$G$101,
Z197=3,Data!$G$102,
Z197=4,Data!$G$103,
Z197=5,Data!$G$104,
Z197=6,Data!$G$105,
Z197=7,Data!$G$106,
Z197=8,Data!$G$107,
Z197=9,Data!$G$108,
Z197=10,Data!G$109,
Z197=11,Data!G$110,
Z197=12,Data!G$111,
Z197=13,Data!$G$112,
Z197=14,Data!$G$113,
Z197=15,Data!$G$114,
Z197=16,Data!$G$115,
Z197=17,Data!$G$116,
Z197=18,Data!$G$117,
Z197=19,Data!$G$118,
Z197=20,Data!$G$119,
Z197=21,Data!$G$120,
Z197=0,Data!$G$121))
*K197/1000,"")</f>
        <v/>
      </c>
      <c r="AD197" s="949" t="str">
        <f>IFERROR((ifs(
Z197=1,Data!$H$100,
Z197=2,Data!$H$101,
Z197=3,Data!$H$102,
Z197=4,Data!$H$103,
Z197=5,Data!$H$104,
Z197=6,Data!$H$105,
Z197=7,Data!$H$106,
Z197=8,Data!$H$107,
Z197=9,Data!$H$108,
Z197=10,Data!H$109,
Z197=11,Data!H$110,
Z197=12,Data!H$111,
Z197=13,Data!$H$112,
Z197=14,Data!$H$113,
Z197=15,Data!$H$114,
Z197=16,Data!$H$115,
Z197=17,Data!$H$116,
Z197=18,Data!$H$117,
Z197=19,Data!$H$118,
Z197=20,Data!$H$119,
Z197=21,Data!$H$120,
Z197=0,Data!$H$121))*K197/1000,"")</f>
        <v/>
      </c>
      <c r="AE197" s="948" t="str">
        <f>IFERROR((ifs(
Z197=1,Data!$I$100,
Z197=2,Data!$I$101,
Z197=3,Data!$I$102,
Z197=4,Data!$I$103,
Z197=5,Data!$I$104,
Z197=6,Data!$I$105,
Z197=7,Data!$I$106,
Z197=8,Data!$I$107,
Z197=9,Data!$I$108,
Z197=10,Data!I$109,
Z197=11,Data!I$110,
Z197=12,Data!I$111,
Z197=13,Data!$I$112,
Z197=14,Data!$I$113,
Z197=15,Data!$I$114,
Z197=16,Data!$I$115,
Z197=17,Data!$I$116,
Z197=18,Data!$I$117,
Z197=19,Data!$I$118,
Z197=20,Data!$I$119,
Z197=21,Data!$I$120,
Z197=0,Data!$I$121)*K197/1000),"")</f>
        <v/>
      </c>
      <c r="AF197" s="947" t="str">
        <f>IFERROR((ifs(
Z197=1,Data!$J$100,
Z197=2,Data!$J$101,
Z197=3,Data!$J$102,
Z197=4,Data!$J$103,
Z197=5,Data!$J$104,
Z197=6,Data!$J$105,
Z197=7,Data!$J$106,
Z197=8,Data!$J$107,
Z197=9,Data!$J$108,
Z197=10,Data!J$109,
Z197=11,Data!J$110,
Z197=12,Data!J$111,
Z197=13,Data!J$112,
Z197=14,Data!$J$113,
Z197=15,Data!$J$114,
Z197=16,Data!$J$115,
Z197=17,Data!$J$116,
Z197=18,Data!$J$117,
Z197=19,Data!$J$118,
Z197=20,Data!$J$119,
Z197=21,Data!$J$120,
Z197=0,Data!$J$121)*K197),"")</f>
        <v/>
      </c>
      <c r="AG197" s="947" t="str">
        <f>IFERROR((ifs(
Z197=1,Data!$K$100,
Z197=2,Data!$K$101,
Z197=3,Data!$K$102,
Z197=4,Data!$K$103,
Z197=5,Data!$K$104,
Z197=6,Data!$K$105,
Z197=7,Data!$K$106,
Z197=8,Data!$K$107,
Z197=9,Data!$K$108,
Z197=10,Data!K$109,
Z197=11,Data!K$110,
Z197=12,Data!K$111,
Z197=13,Data!$K$112,
Z197=14,Data!$K$113,
Z197=15,Data!$K$114,
Z197=16,Data!$K$115,
Z197=17,Data!$K$116,
Z197=18,Data!$K$117,
Z197=19,Data!$K$118,
Z197=20,Data!$K$119,
Z197=21,Data!$K$120,
Z197=0,Data!$K$121)*K197),"")</f>
        <v/>
      </c>
      <c r="AH197" s="947" t="str">
        <f>IFERROR((ifs(
Z197=1,Data!$L$100,
Z197=2,Data!$L$101,
Z197=3,Data!$L$102,
Z197=4,Data!$L$103,
Z197=5,Data!$L$104,
Z197=6,Data!$L$105,
Z197=7,Data!$L$106,
Z197=8,Data!$L$107,
Z197=9,Data!$L$108,
Z197=10,Data!L$109,
Z197=11,Data!L$110,
Z197=12,Data!L$111,
Z197=13,Data!$L$112,
Z197=14,Data!$L$113,
Z197=15,Data!$L$114,
Z197=16,Data!$L$115,
Z197=17,Data!$L$116,
Z197=18,Data!$L$117,
Z197=19,Data!$L$118,
Z197=20,Data!$L$119,
Z197=21,Data!$L$120,
Z197=0,Data!$L$121)*K197),"")</f>
        <v/>
      </c>
      <c r="AI197" s="950" t="str">
        <f>'Registro Veh'!J209</f>
        <v/>
      </c>
      <c r="AJ197" s="950" t="str">
        <f>'Registro Veh'!M209</f>
        <v/>
      </c>
      <c r="AK197" s="951"/>
      <c r="AL197" s="951"/>
      <c r="AM197" s="951"/>
      <c r="AN197" s="951"/>
    </row>
    <row r="198">
      <c r="A198" s="941" t="str">
        <f>'Registro Veh'!B209</f>
        <v/>
      </c>
      <c r="B198" s="941" t="str">
        <f>Equipo!$F$2</f>
        <v>4.0</v>
      </c>
      <c r="C198" s="941" t="str">
        <f>Equipo!$E$14</f>
        <v/>
      </c>
      <c r="D198" s="941" t="str">
        <f>Equipo!$E$10</f>
        <v/>
      </c>
      <c r="E198" s="941" t="str">
        <f>'Registro Veh'!C209</f>
        <v/>
      </c>
      <c r="F198" s="941" t="str">
        <f>'Registro Veh'!D209</f>
        <v/>
      </c>
      <c r="G198" s="941" t="str">
        <f>'Registro Veh'!E209</f>
        <v/>
      </c>
      <c r="H198" s="941" t="str">
        <f>'Registro Veh'!F209</f>
        <v/>
      </c>
      <c r="I198" s="942" t="str">
        <f>'Registro Veh'!G209</f>
        <v/>
      </c>
      <c r="J198" s="942" t="str">
        <f>'Registro Veh'!I209</f>
        <v/>
      </c>
      <c r="K198" s="942" t="str">
        <f>'Registro Veh'!K209</f>
        <v/>
      </c>
      <c r="L198" s="942" t="str">
        <f>'Registro Veh'!L209</f>
        <v/>
      </c>
      <c r="M198" s="942" t="str">
        <f>'Registro Veh'!N209</f>
        <v/>
      </c>
      <c r="N198" s="943" t="str">
        <f>IFERROR(IFS(E198='BBDD R'!$F$2,'BBDD R'!$G$2,E198='BBDD R'!$F$3,'BBDD R'!$G$3,E198='BBDD R'!$F$4,'BBDD R'!$G$4,E198='BBDD R'!$F$5,'BBDD R'!$G$5,E198='BBDD R'!$F$6,'BBDD R'!$G$6,E198='BBDD R'!$F$7,'BBDD R'!$G$7),"")</f>
        <v/>
      </c>
      <c r="O198" s="943" t="str">
        <f>IFERROR(IFS(E198='BBDD R'!$F$2,'BBDD R'!$H$2,E198='BBDD R'!$F$3,'BBDD R'!$H$3,E198='BBDD R'!$F$4,'BBDD R'!$H$4,E198='BBDD R'!$F$5,'BBDD R'!$H$5,E198='BBDD R'!$F$6,'BBDD R'!$H$6,E198='BBDD R'!$F$7,'BBDD R'!$H$7),"")</f>
        <v/>
      </c>
      <c r="P198" s="944" t="str">
        <f>IFERROR(IFS(E198='BBDD R'!$F$2,'BBDD R'!$I$2,E198='BBDD R'!$F$3,'BBDD R'!$I$3,E198='BBDD R'!$F$4,'BBDD R'!$I$4,E198='BBDD R'!$F$5,'BBDD R'!$I$5,E198='BBDD R'!$F$6,'BBDD R'!$I$6,E198='BBDD R'!$F$7,'BBDD R'!$I$7),"")</f>
        <v/>
      </c>
      <c r="Q198" s="945" t="str">
        <f>IFERROR(IFS(E198='BBDD R'!$F$2,'BBDD R'!$J$2,E198='BBDD R'!$F$3,'BBDD R'!$J$3,E198='BBDD R'!$F$4,'BBDD R'!$J$4,E198='BBDD R'!$F$5,'BBDD R'!$J$5,E198='BBDD R'!$F$6,'BBDD R'!$J$6,E198='BBDD R'!$F$7,'BBDD R'!$J$7))</f>
        <v/>
      </c>
      <c r="R198" s="945" t="str">
        <f>IFERROR(IFS(E198='BBDD R'!$F$2,'BBDD R'!$K$2,E198='BBDD R'!$F$3,'BBDD R'!$K$3,E198='BBDD R'!$F$4,'BBDD R'!$K$4,E198='BBDD R'!$F$5,'BBDD R'!$K$5,E198='BBDD R'!$F$6,'BBDD R'!$K$6,E198='BBDD R'!$F$7,'BBDD R'!$K$7),"")</f>
        <v/>
      </c>
      <c r="S198" s="944" t="str">
        <f>IFERROR(IFS(E198='BBDD R'!$F$2,'BBDD R'!$L$2,E198='BBDD R'!$F$3,'BBDD R'!$L$3,E198='BBDD R'!$F$4,'BBDD R'!$L$4,E198='BBDD R'!$F$5,'BBDD R'!$L$5,E198='BBDD R'!$F$6,'BBDD R'!$L$6,E198='BBDD R'!$F$7,'BBDD R'!$L$7),"")</f>
        <v/>
      </c>
      <c r="T198" s="944" t="str">
        <f>IFERROR(IFS(E198='BBDD R'!$F$2,'BBDD R'!$M$2,E198='BBDD R'!$F$3,'BBDD R'!$M$3,E198='BBDD R'!$F$4,'BBDD R'!$M$4,E198='BBDD R'!$F$5,'BBDD R'!$M$5,E198='BBDD R'!$F$6,'BBDD R'!$M$6,E198='BBDD R'!$F$7,'BBDD R'!$M$7),"")</f>
        <v/>
      </c>
      <c r="U198" s="944" t="str">
        <f>IFERROR(IFS(E198='BBDD R'!$F$2,'BBDD R'!$N$2,E198='BBDD R'!$F$3,'BBDD R'!$N$3,E198='BBDD R'!$F$4,'BBDD R'!$N$4,E198='BBDD R'!$F$5,'BBDD R'!$N$5,E198='BBDD R'!$F$6,'BBDD R'!$N$6,E198='BBDD R'!$F$7,'BBDD R'!$N$7),"")</f>
        <v/>
      </c>
      <c r="V198" s="944" t="str">
        <f>IFERROR(IFS(E198='BBDD R'!$F$2,'BBDD R'!$O$2,E198='BBDD R'!$F$3,'BBDD R'!$O$3,E198='BBDD R'!$F$4,'BBDD R'!$O$4,E198='BBDD R'!$F$5,'BBDD R'!$O$5,E198='BBDD R'!$F$6,'BBDD R'!$O$6,E198='BBDD R'!$F$7,'BBDD R'!$O$7),"")</f>
        <v/>
      </c>
      <c r="W198" s="946" t="str">
        <f>IFERROR(IFS(E198='BBDD R'!$F$2,'BBDD R'!$P$2,E198='BBDD R'!$F$3,'BBDD R'!$P$3,E198='BBDD R'!$F$4,'BBDD R'!$P$4,E198='BBDD R'!$F$5,'BBDD R'!$P$5,E198='BBDD R'!$F$6,'BBDD R'!$P$6,E198='BBDD R'!$F$7,'BBDD R'!$P$7),"")</f>
        <v/>
      </c>
      <c r="X198" s="944" t="str">
        <f>IFERROR(IFS(E198='BBDD R'!$F$2,'BBDD R'!$Q$2,E198='BBDD R'!$F$3,'BBDD R'!$Q$3,E198='BBDD R'!$F$4,'BBDD R'!$Q$4,E198='BBDD R'!$F$5,'BBDD R'!$Q$5,E198='BBDD R'!$F$6,'BBDD R'!$Q$6,E198='BBDD R'!$F$7,'BBDD R'!$Q$7),"")</f>
        <v/>
      </c>
      <c r="Y198" s="944" t="str">
        <f>IFERROR(IFS(E198='BBDD R'!$F$2,'BBDD R'!$R$2,E198='BBDD R'!$F$3,'BBDD R'!$R$3,E198='BBDD R'!$F$4,'BBDD R'!$R$4,E198='BBDD R'!$F$5,'BBDD R'!$R$5,E198='BBDD R'!$F$6,'BBDD R'!$R$6,E198='BBDD R'!$F$7,'BBDD R'!$R$7),"")</f>
        <v/>
      </c>
      <c r="Z198" s="944" t="str">
        <f t="array" ref="Z198">IFERROR(ifs(AND(M198="Gasolina",O198="Vehículo Liviano (Sedán, Compacto)"),1
,AND(M198="Gasolina",O198="Vehículo Liviano (SUV, Jeep, Station Wagon)"),2
,AND(M198="Gasolina",O198="Utilitario, Furgón"),3
,AND(M198="Gasolina",O198="Camioneta 4x2"),4
,AND(M198="Gasolina",O198="Camioneta 4x4"),5
,AND(M198="Gasolina",O198="Camión liviano (hasta 3.5 ton)"),6
,AND(M198="Gasolina",O198="Camión mediano"),7
,AND(M198="Gasolina",O198="Camión pesado"),8
,AND(M198="Gasolina",O198="Maquinaria"),9
,AND(M198="Gasolina",O198="Otro (especifique): "),10
,AND(M198="Diesel",O198="Vehículo Liviano (Sedán, Compacto)"),11
,AND(M198="Diesel",O198="Vehículo Liviano (SUV, Jeep, Station Wagon)"),12
,AND(M198="Diesel",O198="Utilitario, Furgón"),13
,AND(M198="Diesel",O198="Camioneta 4x2"),14
,AND(M198="Diesel",O198="Camioneta 4x4"),15
,AND(M198="Diesel",O198="Camión liviano (hasta 3.5 ton)"),16
,AND(M198="Diesel",O198="Camión mediano"),17
,AND(M198="Diesel",O198="Camión pesado"),18
,AND(M198="Diesel",O198="Maquinaria"),19
,AND(M198="Diesel",O198="Otro (especifique): "),20
,O198="Selecciona...",21),"")</f>
        <v/>
      </c>
      <c r="AA198" s="947" t="str">
        <f>IFERROR((ifs(Z198=1,Data!$D$100,Z198=2,Data!$D$101,Z198=3,Data!$D$102,Z198=4,Data!$D$103,Z198=5,Data!$D$104,Z198=6,Data!$D$105,Z198=7,Data!$D$106,Z198=8,Data!$D$107,Z198=9,Data!$D$108,Z198=10,Data!$D$109,Z198=11,Data!$D$110,Z198=12,Data!$D$111,Z198=13,Data!$D$112,Z198=14,Data!$D$113,Z198=15,Data!$D$114,Z198=16,Data!$D$115,Z198=17,Data!$D$116,Z198=18,Data!$D$117,Z198=19,Data!$D$118,Z198=20,Data!$D$119,Z198=21,Data!$D$120,Z198=0,Data!$D$121))*K198,"")</f>
        <v/>
      </c>
      <c r="AB198" s="947" t="str">
        <f>IFERROR((ifs(Z198=1,Data!$E$100,Z198=2,Data!$E$101,Z198=3,Data!$E$102,Z198=4,Data!$E$103,Z198=5,Data!$E$104,Z198=6,Data!$E$105,Z198=7,Data!$E$106,Z198=8,Data!$E$107,Z198=9,Data!$E$108,Z198=10,Data!$E$109,Z198=11,Data!$E$110,Z198=12,Data!$E$111,Z198=13,Data!$E$112,Z198=14,Data!$E$113,Z198=15,Data!$E$114,Z198=16,Data!$E$115,Z198=17,Data!$E$116,Z198=18,Data!$E$117,Z198=19,Data!$E$118,Z198=20,Data!$E$119,Z198=21,Data!$E$120,Z198=0,Data!$E$121))*K198/1000,"")</f>
        <v/>
      </c>
      <c r="AC198" s="948" t="str">
        <f>IFERROR((ifs(
Z198=1,Data!$G$100,
Z198=2,Data!$G$101,
Z198=3,Data!$G$102,
Z198=4,Data!$G$103,
Z198=5,Data!$G$104,
Z198=6,Data!$G$105,
Z198=7,Data!$G$106,
Z198=8,Data!$G$107,
Z198=9,Data!$G$108,
Z198=10,Data!G$109,
Z198=11,Data!G$110,
Z198=12,Data!G$111,
Z198=13,Data!$G$112,
Z198=14,Data!$G$113,
Z198=15,Data!$G$114,
Z198=16,Data!$G$115,
Z198=17,Data!$G$116,
Z198=18,Data!$G$117,
Z198=19,Data!$G$118,
Z198=20,Data!$G$119,
Z198=21,Data!$G$120,
Z198=0,Data!$G$121))
*K198/1000,"")</f>
        <v/>
      </c>
      <c r="AD198" s="949" t="str">
        <f>IFERROR((ifs(
Z198=1,Data!$H$100,
Z198=2,Data!$H$101,
Z198=3,Data!$H$102,
Z198=4,Data!$H$103,
Z198=5,Data!$H$104,
Z198=6,Data!$H$105,
Z198=7,Data!$H$106,
Z198=8,Data!$H$107,
Z198=9,Data!$H$108,
Z198=10,Data!H$109,
Z198=11,Data!H$110,
Z198=12,Data!H$111,
Z198=13,Data!$H$112,
Z198=14,Data!$H$113,
Z198=15,Data!$H$114,
Z198=16,Data!$H$115,
Z198=17,Data!$H$116,
Z198=18,Data!$H$117,
Z198=19,Data!$H$118,
Z198=20,Data!$H$119,
Z198=21,Data!$H$120,
Z198=0,Data!$H$121))*K198/1000,"")</f>
        <v/>
      </c>
      <c r="AE198" s="948" t="str">
        <f>IFERROR((ifs(
Z198=1,Data!$I$100,
Z198=2,Data!$I$101,
Z198=3,Data!$I$102,
Z198=4,Data!$I$103,
Z198=5,Data!$I$104,
Z198=6,Data!$I$105,
Z198=7,Data!$I$106,
Z198=8,Data!$I$107,
Z198=9,Data!$I$108,
Z198=10,Data!I$109,
Z198=11,Data!I$110,
Z198=12,Data!I$111,
Z198=13,Data!$I$112,
Z198=14,Data!$I$113,
Z198=15,Data!$I$114,
Z198=16,Data!$I$115,
Z198=17,Data!$I$116,
Z198=18,Data!$I$117,
Z198=19,Data!$I$118,
Z198=20,Data!$I$119,
Z198=21,Data!$I$120,
Z198=0,Data!$I$121)*K198/1000),"")</f>
        <v/>
      </c>
      <c r="AF198" s="947" t="str">
        <f>IFERROR((ifs(
Z198=1,Data!$J$100,
Z198=2,Data!$J$101,
Z198=3,Data!$J$102,
Z198=4,Data!$J$103,
Z198=5,Data!$J$104,
Z198=6,Data!$J$105,
Z198=7,Data!$J$106,
Z198=8,Data!$J$107,
Z198=9,Data!$J$108,
Z198=10,Data!J$109,
Z198=11,Data!J$110,
Z198=12,Data!J$111,
Z198=13,Data!J$112,
Z198=14,Data!$J$113,
Z198=15,Data!$J$114,
Z198=16,Data!$J$115,
Z198=17,Data!$J$116,
Z198=18,Data!$J$117,
Z198=19,Data!$J$118,
Z198=20,Data!$J$119,
Z198=21,Data!$J$120,
Z198=0,Data!$J$121)*K198),"")</f>
        <v/>
      </c>
      <c r="AG198" s="947" t="str">
        <f>IFERROR((ifs(
Z198=1,Data!$K$100,
Z198=2,Data!$K$101,
Z198=3,Data!$K$102,
Z198=4,Data!$K$103,
Z198=5,Data!$K$104,
Z198=6,Data!$K$105,
Z198=7,Data!$K$106,
Z198=8,Data!$K$107,
Z198=9,Data!$K$108,
Z198=10,Data!K$109,
Z198=11,Data!K$110,
Z198=12,Data!K$111,
Z198=13,Data!$K$112,
Z198=14,Data!$K$113,
Z198=15,Data!$K$114,
Z198=16,Data!$K$115,
Z198=17,Data!$K$116,
Z198=18,Data!$K$117,
Z198=19,Data!$K$118,
Z198=20,Data!$K$119,
Z198=21,Data!$K$120,
Z198=0,Data!$K$121)*K198),"")</f>
        <v/>
      </c>
      <c r="AH198" s="947" t="str">
        <f>IFERROR((ifs(
Z198=1,Data!$L$100,
Z198=2,Data!$L$101,
Z198=3,Data!$L$102,
Z198=4,Data!$L$103,
Z198=5,Data!$L$104,
Z198=6,Data!$L$105,
Z198=7,Data!$L$106,
Z198=8,Data!$L$107,
Z198=9,Data!$L$108,
Z198=10,Data!L$109,
Z198=11,Data!L$110,
Z198=12,Data!L$111,
Z198=13,Data!$L$112,
Z198=14,Data!$L$113,
Z198=15,Data!$L$114,
Z198=16,Data!$L$115,
Z198=17,Data!$L$116,
Z198=18,Data!$L$117,
Z198=19,Data!$L$118,
Z198=20,Data!$L$119,
Z198=21,Data!$L$120,
Z198=0,Data!$L$121)*K198),"")</f>
        <v/>
      </c>
      <c r="AI198" s="950" t="str">
        <f>'Registro Veh'!J210</f>
        <v/>
      </c>
      <c r="AJ198" s="950" t="str">
        <f>'Registro Veh'!M210</f>
        <v/>
      </c>
      <c r="AK198" s="951"/>
      <c r="AL198" s="951"/>
      <c r="AM198" s="951"/>
      <c r="AN198" s="951"/>
    </row>
    <row r="199">
      <c r="A199" s="941" t="str">
        <f>'Registro Veh'!B210</f>
        <v/>
      </c>
      <c r="B199" s="941" t="str">
        <f>Equipo!$F$2</f>
        <v>4.0</v>
      </c>
      <c r="C199" s="941" t="str">
        <f>Equipo!$E$14</f>
        <v/>
      </c>
      <c r="D199" s="941" t="str">
        <f>Equipo!$E$10</f>
        <v/>
      </c>
      <c r="E199" s="941" t="str">
        <f>'Registro Veh'!C210</f>
        <v/>
      </c>
      <c r="F199" s="941" t="str">
        <f>'Registro Veh'!D210</f>
        <v/>
      </c>
      <c r="G199" s="941" t="str">
        <f>'Registro Veh'!E210</f>
        <v/>
      </c>
      <c r="H199" s="941" t="str">
        <f>'Registro Veh'!F210</f>
        <v/>
      </c>
      <c r="I199" s="942" t="str">
        <f>'Registro Veh'!G210</f>
        <v/>
      </c>
      <c r="J199" s="942" t="str">
        <f>'Registro Veh'!I210</f>
        <v/>
      </c>
      <c r="K199" s="942" t="str">
        <f>'Registro Veh'!K210</f>
        <v/>
      </c>
      <c r="L199" s="942" t="str">
        <f>'Registro Veh'!L210</f>
        <v/>
      </c>
      <c r="M199" s="942" t="str">
        <f>'Registro Veh'!N210</f>
        <v/>
      </c>
      <c r="N199" s="943" t="str">
        <f>IFERROR(IFS(E199='BBDD R'!$F$2,'BBDD R'!$G$2,E199='BBDD R'!$F$3,'BBDD R'!$G$3,E199='BBDD R'!$F$4,'BBDD R'!$G$4,E199='BBDD R'!$F$5,'BBDD R'!$G$5,E199='BBDD R'!$F$6,'BBDD R'!$G$6,E199='BBDD R'!$F$7,'BBDD R'!$G$7),"")</f>
        <v/>
      </c>
      <c r="O199" s="943" t="str">
        <f>IFERROR(IFS(E199='BBDD R'!$F$2,'BBDD R'!$H$2,E199='BBDD R'!$F$3,'BBDD R'!$H$3,E199='BBDD R'!$F$4,'BBDD R'!$H$4,E199='BBDD R'!$F$5,'BBDD R'!$H$5,E199='BBDD R'!$F$6,'BBDD R'!$H$6,E199='BBDD R'!$F$7,'BBDD R'!$H$7),"")</f>
        <v/>
      </c>
      <c r="P199" s="944" t="str">
        <f>IFERROR(IFS(E199='BBDD R'!$F$2,'BBDD R'!$I$2,E199='BBDD R'!$F$3,'BBDD R'!$I$3,E199='BBDD R'!$F$4,'BBDD R'!$I$4,E199='BBDD R'!$F$5,'BBDD R'!$I$5,E199='BBDD R'!$F$6,'BBDD R'!$I$6,E199='BBDD R'!$F$7,'BBDD R'!$I$7),"")</f>
        <v/>
      </c>
      <c r="Q199" s="945" t="str">
        <f>IFERROR(IFS(E199='BBDD R'!$F$2,'BBDD R'!$J$2,E199='BBDD R'!$F$3,'BBDD R'!$J$3,E199='BBDD R'!$F$4,'BBDD R'!$J$4,E199='BBDD R'!$F$5,'BBDD R'!$J$5,E199='BBDD R'!$F$6,'BBDD R'!$J$6,E199='BBDD R'!$F$7,'BBDD R'!$J$7))</f>
        <v/>
      </c>
      <c r="R199" s="945" t="str">
        <f>IFERROR(IFS(E199='BBDD R'!$F$2,'BBDD R'!$K$2,E199='BBDD R'!$F$3,'BBDD R'!$K$3,E199='BBDD R'!$F$4,'BBDD R'!$K$4,E199='BBDD R'!$F$5,'BBDD R'!$K$5,E199='BBDD R'!$F$6,'BBDD R'!$K$6,E199='BBDD R'!$F$7,'BBDD R'!$K$7),"")</f>
        <v/>
      </c>
      <c r="S199" s="944" t="str">
        <f>IFERROR(IFS(E199='BBDD R'!$F$2,'BBDD R'!$L$2,E199='BBDD R'!$F$3,'BBDD R'!$L$3,E199='BBDD R'!$F$4,'BBDD R'!$L$4,E199='BBDD R'!$F$5,'BBDD R'!$L$5,E199='BBDD R'!$F$6,'BBDD R'!$L$6,E199='BBDD R'!$F$7,'BBDD R'!$L$7),"")</f>
        <v/>
      </c>
      <c r="T199" s="944" t="str">
        <f>IFERROR(IFS(E199='BBDD R'!$F$2,'BBDD R'!$M$2,E199='BBDD R'!$F$3,'BBDD R'!$M$3,E199='BBDD R'!$F$4,'BBDD R'!$M$4,E199='BBDD R'!$F$5,'BBDD R'!$M$5,E199='BBDD R'!$F$6,'BBDD R'!$M$6,E199='BBDD R'!$F$7,'BBDD R'!$M$7),"")</f>
        <v/>
      </c>
      <c r="U199" s="944" t="str">
        <f>IFERROR(IFS(E199='BBDD R'!$F$2,'BBDD R'!$N$2,E199='BBDD R'!$F$3,'BBDD R'!$N$3,E199='BBDD R'!$F$4,'BBDD R'!$N$4,E199='BBDD R'!$F$5,'BBDD R'!$N$5,E199='BBDD R'!$F$6,'BBDD R'!$N$6,E199='BBDD R'!$F$7,'BBDD R'!$N$7),"")</f>
        <v/>
      </c>
      <c r="V199" s="944" t="str">
        <f>IFERROR(IFS(E199='BBDD R'!$F$2,'BBDD R'!$O$2,E199='BBDD R'!$F$3,'BBDD R'!$O$3,E199='BBDD R'!$F$4,'BBDD R'!$O$4,E199='BBDD R'!$F$5,'BBDD R'!$O$5,E199='BBDD R'!$F$6,'BBDD R'!$O$6,E199='BBDD R'!$F$7,'BBDD R'!$O$7),"")</f>
        <v/>
      </c>
      <c r="W199" s="946" t="str">
        <f>IFERROR(IFS(E199='BBDD R'!$F$2,'BBDD R'!$P$2,E199='BBDD R'!$F$3,'BBDD R'!$P$3,E199='BBDD R'!$F$4,'BBDD R'!$P$4,E199='BBDD R'!$F$5,'BBDD R'!$P$5,E199='BBDD R'!$F$6,'BBDD R'!$P$6,E199='BBDD R'!$F$7,'BBDD R'!$P$7),"")</f>
        <v/>
      </c>
      <c r="X199" s="944" t="str">
        <f>IFERROR(IFS(E199='BBDD R'!$F$2,'BBDD R'!$Q$2,E199='BBDD R'!$F$3,'BBDD R'!$Q$3,E199='BBDD R'!$F$4,'BBDD R'!$Q$4,E199='BBDD R'!$F$5,'BBDD R'!$Q$5,E199='BBDD R'!$F$6,'BBDD R'!$Q$6,E199='BBDD R'!$F$7,'BBDD R'!$Q$7),"")</f>
        <v/>
      </c>
      <c r="Y199" s="944" t="str">
        <f>IFERROR(IFS(E199='BBDD R'!$F$2,'BBDD R'!$R$2,E199='BBDD R'!$F$3,'BBDD R'!$R$3,E199='BBDD R'!$F$4,'BBDD R'!$R$4,E199='BBDD R'!$F$5,'BBDD R'!$R$5,E199='BBDD R'!$F$6,'BBDD R'!$R$6,E199='BBDD R'!$F$7,'BBDD R'!$R$7),"")</f>
        <v/>
      </c>
      <c r="Z199" s="944" t="str">
        <f t="array" ref="Z199">IFERROR(ifs(AND(M199="Gasolina",O199="Vehículo Liviano (Sedán, Compacto)"),1
,AND(M199="Gasolina",O199="Vehículo Liviano (SUV, Jeep, Station Wagon)"),2
,AND(M199="Gasolina",O199="Utilitario, Furgón"),3
,AND(M199="Gasolina",O199="Camioneta 4x2"),4
,AND(M199="Gasolina",O199="Camioneta 4x4"),5
,AND(M199="Gasolina",O199="Camión liviano (hasta 3.5 ton)"),6
,AND(M199="Gasolina",O199="Camión mediano"),7
,AND(M199="Gasolina",O199="Camión pesado"),8
,AND(M199="Gasolina",O199="Maquinaria"),9
,AND(M199="Gasolina",O199="Otro (especifique): "),10
,AND(M199="Diesel",O199="Vehículo Liviano (Sedán, Compacto)"),11
,AND(M199="Diesel",O199="Vehículo Liviano (SUV, Jeep, Station Wagon)"),12
,AND(M199="Diesel",O199="Utilitario, Furgón"),13
,AND(M199="Diesel",O199="Camioneta 4x2"),14
,AND(M199="Diesel",O199="Camioneta 4x4"),15
,AND(M199="Diesel",O199="Camión liviano (hasta 3.5 ton)"),16
,AND(M199="Diesel",O199="Camión mediano"),17
,AND(M199="Diesel",O199="Camión pesado"),18
,AND(M199="Diesel",O199="Maquinaria"),19
,AND(M199="Diesel",O199="Otro (especifique): "),20
,O199="Selecciona...",21),"")</f>
        <v/>
      </c>
      <c r="AA199" s="947" t="str">
        <f>IFERROR((ifs(Z199=1,Data!$D$100,Z199=2,Data!$D$101,Z199=3,Data!$D$102,Z199=4,Data!$D$103,Z199=5,Data!$D$104,Z199=6,Data!$D$105,Z199=7,Data!$D$106,Z199=8,Data!$D$107,Z199=9,Data!$D$108,Z199=10,Data!$D$109,Z199=11,Data!$D$110,Z199=12,Data!$D$111,Z199=13,Data!$D$112,Z199=14,Data!$D$113,Z199=15,Data!$D$114,Z199=16,Data!$D$115,Z199=17,Data!$D$116,Z199=18,Data!$D$117,Z199=19,Data!$D$118,Z199=20,Data!$D$119,Z199=21,Data!$D$120,Z199=0,Data!$D$121))*K199,"")</f>
        <v/>
      </c>
      <c r="AB199" s="947" t="str">
        <f>IFERROR((ifs(Z199=1,Data!$E$100,Z199=2,Data!$E$101,Z199=3,Data!$E$102,Z199=4,Data!$E$103,Z199=5,Data!$E$104,Z199=6,Data!$E$105,Z199=7,Data!$E$106,Z199=8,Data!$E$107,Z199=9,Data!$E$108,Z199=10,Data!$E$109,Z199=11,Data!$E$110,Z199=12,Data!$E$111,Z199=13,Data!$E$112,Z199=14,Data!$E$113,Z199=15,Data!$E$114,Z199=16,Data!$E$115,Z199=17,Data!$E$116,Z199=18,Data!$E$117,Z199=19,Data!$E$118,Z199=20,Data!$E$119,Z199=21,Data!$E$120,Z199=0,Data!$E$121))*K199/1000,"")</f>
        <v/>
      </c>
      <c r="AC199" s="948" t="str">
        <f>IFERROR((ifs(
Z199=1,Data!$G$100,
Z199=2,Data!$G$101,
Z199=3,Data!$G$102,
Z199=4,Data!$G$103,
Z199=5,Data!$G$104,
Z199=6,Data!$G$105,
Z199=7,Data!$G$106,
Z199=8,Data!$G$107,
Z199=9,Data!$G$108,
Z199=10,Data!G$109,
Z199=11,Data!G$110,
Z199=12,Data!G$111,
Z199=13,Data!$G$112,
Z199=14,Data!$G$113,
Z199=15,Data!$G$114,
Z199=16,Data!$G$115,
Z199=17,Data!$G$116,
Z199=18,Data!$G$117,
Z199=19,Data!$G$118,
Z199=20,Data!$G$119,
Z199=21,Data!$G$120,
Z199=0,Data!$G$121))
*K199/1000,"")</f>
        <v/>
      </c>
      <c r="AD199" s="949" t="str">
        <f>IFERROR((ifs(
Z199=1,Data!$H$100,
Z199=2,Data!$H$101,
Z199=3,Data!$H$102,
Z199=4,Data!$H$103,
Z199=5,Data!$H$104,
Z199=6,Data!$H$105,
Z199=7,Data!$H$106,
Z199=8,Data!$H$107,
Z199=9,Data!$H$108,
Z199=10,Data!H$109,
Z199=11,Data!H$110,
Z199=12,Data!H$111,
Z199=13,Data!$H$112,
Z199=14,Data!$H$113,
Z199=15,Data!$H$114,
Z199=16,Data!$H$115,
Z199=17,Data!$H$116,
Z199=18,Data!$H$117,
Z199=19,Data!$H$118,
Z199=20,Data!$H$119,
Z199=21,Data!$H$120,
Z199=0,Data!$H$121))*K199/1000,"")</f>
        <v/>
      </c>
      <c r="AE199" s="948" t="str">
        <f>IFERROR((ifs(
Z199=1,Data!$I$100,
Z199=2,Data!$I$101,
Z199=3,Data!$I$102,
Z199=4,Data!$I$103,
Z199=5,Data!$I$104,
Z199=6,Data!$I$105,
Z199=7,Data!$I$106,
Z199=8,Data!$I$107,
Z199=9,Data!$I$108,
Z199=10,Data!I$109,
Z199=11,Data!I$110,
Z199=12,Data!I$111,
Z199=13,Data!$I$112,
Z199=14,Data!$I$113,
Z199=15,Data!$I$114,
Z199=16,Data!$I$115,
Z199=17,Data!$I$116,
Z199=18,Data!$I$117,
Z199=19,Data!$I$118,
Z199=20,Data!$I$119,
Z199=21,Data!$I$120,
Z199=0,Data!$I$121)*K199/1000),"")</f>
        <v/>
      </c>
      <c r="AF199" s="947" t="str">
        <f>IFERROR((ifs(
Z199=1,Data!$J$100,
Z199=2,Data!$J$101,
Z199=3,Data!$J$102,
Z199=4,Data!$J$103,
Z199=5,Data!$J$104,
Z199=6,Data!$J$105,
Z199=7,Data!$J$106,
Z199=8,Data!$J$107,
Z199=9,Data!$J$108,
Z199=10,Data!J$109,
Z199=11,Data!J$110,
Z199=12,Data!J$111,
Z199=13,Data!J$112,
Z199=14,Data!$J$113,
Z199=15,Data!$J$114,
Z199=16,Data!$J$115,
Z199=17,Data!$J$116,
Z199=18,Data!$J$117,
Z199=19,Data!$J$118,
Z199=20,Data!$J$119,
Z199=21,Data!$J$120,
Z199=0,Data!$J$121)*K199),"")</f>
        <v/>
      </c>
      <c r="AG199" s="947" t="str">
        <f>IFERROR((ifs(
Z199=1,Data!$K$100,
Z199=2,Data!$K$101,
Z199=3,Data!$K$102,
Z199=4,Data!$K$103,
Z199=5,Data!$K$104,
Z199=6,Data!$K$105,
Z199=7,Data!$K$106,
Z199=8,Data!$K$107,
Z199=9,Data!$K$108,
Z199=10,Data!K$109,
Z199=11,Data!K$110,
Z199=12,Data!K$111,
Z199=13,Data!$K$112,
Z199=14,Data!$K$113,
Z199=15,Data!$K$114,
Z199=16,Data!$K$115,
Z199=17,Data!$K$116,
Z199=18,Data!$K$117,
Z199=19,Data!$K$118,
Z199=20,Data!$K$119,
Z199=21,Data!$K$120,
Z199=0,Data!$K$121)*K199),"")</f>
        <v/>
      </c>
      <c r="AH199" s="947" t="str">
        <f>IFERROR((ifs(
Z199=1,Data!$L$100,
Z199=2,Data!$L$101,
Z199=3,Data!$L$102,
Z199=4,Data!$L$103,
Z199=5,Data!$L$104,
Z199=6,Data!$L$105,
Z199=7,Data!$L$106,
Z199=8,Data!$L$107,
Z199=9,Data!$L$108,
Z199=10,Data!L$109,
Z199=11,Data!L$110,
Z199=12,Data!L$111,
Z199=13,Data!$L$112,
Z199=14,Data!$L$113,
Z199=15,Data!$L$114,
Z199=16,Data!$L$115,
Z199=17,Data!$L$116,
Z199=18,Data!$L$117,
Z199=19,Data!$L$118,
Z199=20,Data!$L$119,
Z199=21,Data!$L$120,
Z199=0,Data!$L$121)*K199),"")</f>
        <v/>
      </c>
      <c r="AI199" s="950" t="str">
        <f>'Registro Veh'!J211</f>
        <v/>
      </c>
      <c r="AJ199" s="950" t="str">
        <f>'Registro Veh'!M211</f>
        <v/>
      </c>
      <c r="AK199" s="951"/>
      <c r="AL199" s="951"/>
      <c r="AM199" s="951"/>
      <c r="AN199" s="951"/>
    </row>
    <row r="200">
      <c r="A200" s="941" t="str">
        <f>'Registro Veh'!B211</f>
        <v/>
      </c>
      <c r="B200" s="941" t="str">
        <f>Equipo!$F$2</f>
        <v>4.0</v>
      </c>
      <c r="C200" s="941" t="str">
        <f>Equipo!$E$14</f>
        <v/>
      </c>
      <c r="D200" s="941" t="str">
        <f>Equipo!$E$10</f>
        <v/>
      </c>
      <c r="E200" s="941" t="str">
        <f>'Registro Veh'!C211</f>
        <v/>
      </c>
      <c r="F200" s="941" t="str">
        <f>'Registro Veh'!D211</f>
        <v/>
      </c>
      <c r="G200" s="941" t="str">
        <f>'Registro Veh'!E211</f>
        <v/>
      </c>
      <c r="H200" s="941" t="str">
        <f>'Registro Veh'!F211</f>
        <v/>
      </c>
      <c r="I200" s="942" t="str">
        <f>'Registro Veh'!G211</f>
        <v/>
      </c>
      <c r="J200" s="942" t="str">
        <f>'Registro Veh'!I211</f>
        <v/>
      </c>
      <c r="K200" s="942" t="str">
        <f>'Registro Veh'!K211</f>
        <v/>
      </c>
      <c r="L200" s="942" t="str">
        <f>'Registro Veh'!L211</f>
        <v/>
      </c>
      <c r="M200" s="942" t="str">
        <f>'Registro Veh'!N211</f>
        <v/>
      </c>
      <c r="N200" s="943" t="str">
        <f>IFERROR(IFS(E200='BBDD R'!$F$2,'BBDD R'!$G$2,E200='BBDD R'!$F$3,'BBDD R'!$G$3,E200='BBDD R'!$F$4,'BBDD R'!$G$4,E200='BBDD R'!$F$5,'BBDD R'!$G$5,E200='BBDD R'!$F$6,'BBDD R'!$G$6,E200='BBDD R'!$F$7,'BBDD R'!$G$7),"")</f>
        <v/>
      </c>
      <c r="O200" s="943" t="str">
        <f>IFERROR(IFS(E200='BBDD R'!$F$2,'BBDD R'!$H$2,E200='BBDD R'!$F$3,'BBDD R'!$H$3,E200='BBDD R'!$F$4,'BBDD R'!$H$4,E200='BBDD R'!$F$5,'BBDD R'!$H$5,E200='BBDD R'!$F$6,'BBDD R'!$H$6,E200='BBDD R'!$F$7,'BBDD R'!$H$7),"")</f>
        <v/>
      </c>
      <c r="P200" s="944" t="str">
        <f>IFERROR(IFS(E200='BBDD R'!$F$2,'BBDD R'!$I$2,E200='BBDD R'!$F$3,'BBDD R'!$I$3,E200='BBDD R'!$F$4,'BBDD R'!$I$4,E200='BBDD R'!$F$5,'BBDD R'!$I$5,E200='BBDD R'!$F$6,'BBDD R'!$I$6,E200='BBDD R'!$F$7,'BBDD R'!$I$7),"")</f>
        <v/>
      </c>
      <c r="Q200" s="945" t="str">
        <f>IFERROR(IFS(E200='BBDD R'!$F$2,'BBDD R'!$J$2,E200='BBDD R'!$F$3,'BBDD R'!$J$3,E200='BBDD R'!$F$4,'BBDD R'!$J$4,E200='BBDD R'!$F$5,'BBDD R'!$J$5,E200='BBDD R'!$F$6,'BBDD R'!$J$6,E200='BBDD R'!$F$7,'BBDD R'!$J$7))</f>
        <v/>
      </c>
      <c r="R200" s="945" t="str">
        <f>IFERROR(IFS(E200='BBDD R'!$F$2,'BBDD R'!$K$2,E200='BBDD R'!$F$3,'BBDD R'!$K$3,E200='BBDD R'!$F$4,'BBDD R'!$K$4,E200='BBDD R'!$F$5,'BBDD R'!$K$5,E200='BBDD R'!$F$6,'BBDD R'!$K$6,E200='BBDD R'!$F$7,'BBDD R'!$K$7),"")</f>
        <v/>
      </c>
      <c r="S200" s="944" t="str">
        <f>IFERROR(IFS(E200='BBDD R'!$F$2,'BBDD R'!$L$2,E200='BBDD R'!$F$3,'BBDD R'!$L$3,E200='BBDD R'!$F$4,'BBDD R'!$L$4,E200='BBDD R'!$F$5,'BBDD R'!$L$5,E200='BBDD R'!$F$6,'BBDD R'!$L$6,E200='BBDD R'!$F$7,'BBDD R'!$L$7),"")</f>
        <v/>
      </c>
      <c r="T200" s="944" t="str">
        <f>IFERROR(IFS(E200='BBDD R'!$F$2,'BBDD R'!$M$2,E200='BBDD R'!$F$3,'BBDD R'!$M$3,E200='BBDD R'!$F$4,'BBDD R'!$M$4,E200='BBDD R'!$F$5,'BBDD R'!$M$5,E200='BBDD R'!$F$6,'BBDD R'!$M$6,E200='BBDD R'!$F$7,'BBDD R'!$M$7),"")</f>
        <v/>
      </c>
      <c r="U200" s="944" t="str">
        <f>IFERROR(IFS(E200='BBDD R'!$F$2,'BBDD R'!$N$2,E200='BBDD R'!$F$3,'BBDD R'!$N$3,E200='BBDD R'!$F$4,'BBDD R'!$N$4,E200='BBDD R'!$F$5,'BBDD R'!$N$5,E200='BBDD R'!$F$6,'BBDD R'!$N$6,E200='BBDD R'!$F$7,'BBDD R'!$N$7),"")</f>
        <v/>
      </c>
      <c r="V200" s="944" t="str">
        <f>IFERROR(IFS(E200='BBDD R'!$F$2,'BBDD R'!$O$2,E200='BBDD R'!$F$3,'BBDD R'!$O$3,E200='BBDD R'!$F$4,'BBDD R'!$O$4,E200='BBDD R'!$F$5,'BBDD R'!$O$5,E200='BBDD R'!$F$6,'BBDD R'!$O$6,E200='BBDD R'!$F$7,'BBDD R'!$O$7),"")</f>
        <v/>
      </c>
      <c r="W200" s="946" t="str">
        <f>IFERROR(IFS(E200='BBDD R'!$F$2,'BBDD R'!$P$2,E200='BBDD R'!$F$3,'BBDD R'!$P$3,E200='BBDD R'!$F$4,'BBDD R'!$P$4,E200='BBDD R'!$F$5,'BBDD R'!$P$5,E200='BBDD R'!$F$6,'BBDD R'!$P$6,E200='BBDD R'!$F$7,'BBDD R'!$P$7),"")</f>
        <v/>
      </c>
      <c r="X200" s="944" t="str">
        <f>IFERROR(IFS(E200='BBDD R'!$F$2,'BBDD R'!$Q$2,E200='BBDD R'!$F$3,'BBDD R'!$Q$3,E200='BBDD R'!$F$4,'BBDD R'!$Q$4,E200='BBDD R'!$F$5,'BBDD R'!$Q$5,E200='BBDD R'!$F$6,'BBDD R'!$Q$6,E200='BBDD R'!$F$7,'BBDD R'!$Q$7),"")</f>
        <v/>
      </c>
      <c r="Y200" s="944" t="str">
        <f>IFERROR(IFS(E200='BBDD R'!$F$2,'BBDD R'!$R$2,E200='BBDD R'!$F$3,'BBDD R'!$R$3,E200='BBDD R'!$F$4,'BBDD R'!$R$4,E200='BBDD R'!$F$5,'BBDD R'!$R$5,E200='BBDD R'!$F$6,'BBDD R'!$R$6,E200='BBDD R'!$F$7,'BBDD R'!$R$7),"")</f>
        <v/>
      </c>
      <c r="Z200" s="944" t="str">
        <f t="array" ref="Z200">IFERROR(ifs(AND(M200="Gasolina",O200="Vehículo Liviano (Sedán, Compacto)"),1
,AND(M200="Gasolina",O200="Vehículo Liviano (SUV, Jeep, Station Wagon)"),2
,AND(M200="Gasolina",O200="Utilitario, Furgón"),3
,AND(M200="Gasolina",O200="Camioneta 4x2"),4
,AND(M200="Gasolina",O200="Camioneta 4x4"),5
,AND(M200="Gasolina",O200="Camión liviano (hasta 3.5 ton)"),6
,AND(M200="Gasolina",O200="Camión mediano"),7
,AND(M200="Gasolina",O200="Camión pesado"),8
,AND(M200="Gasolina",O200="Maquinaria"),9
,AND(M200="Gasolina",O200="Otro (especifique): "),10
,AND(M200="Diesel",O200="Vehículo Liviano (Sedán, Compacto)"),11
,AND(M200="Diesel",O200="Vehículo Liviano (SUV, Jeep, Station Wagon)"),12
,AND(M200="Diesel",O200="Utilitario, Furgón"),13
,AND(M200="Diesel",O200="Camioneta 4x2"),14
,AND(M200="Diesel",O200="Camioneta 4x4"),15
,AND(M200="Diesel",O200="Camión liviano (hasta 3.5 ton)"),16
,AND(M200="Diesel",O200="Camión mediano"),17
,AND(M200="Diesel",O200="Camión pesado"),18
,AND(M200="Diesel",O200="Maquinaria"),19
,AND(M200="Diesel",O200="Otro (especifique): "),20
,O200="Selecciona...",21),"")</f>
        <v/>
      </c>
      <c r="AA200" s="947" t="str">
        <f>IFERROR((ifs(Z200=1,Data!$D$100,Z200=2,Data!$D$101,Z200=3,Data!$D$102,Z200=4,Data!$D$103,Z200=5,Data!$D$104,Z200=6,Data!$D$105,Z200=7,Data!$D$106,Z200=8,Data!$D$107,Z200=9,Data!$D$108,Z200=10,Data!$D$109,Z200=11,Data!$D$110,Z200=12,Data!$D$111,Z200=13,Data!$D$112,Z200=14,Data!$D$113,Z200=15,Data!$D$114,Z200=16,Data!$D$115,Z200=17,Data!$D$116,Z200=18,Data!$D$117,Z200=19,Data!$D$118,Z200=20,Data!$D$119,Z200=21,Data!$D$120,Z200=0,Data!$D$121))*K200,"")</f>
        <v/>
      </c>
      <c r="AB200" s="947" t="str">
        <f>IFERROR((ifs(Z200=1,Data!$E$100,Z200=2,Data!$E$101,Z200=3,Data!$E$102,Z200=4,Data!$E$103,Z200=5,Data!$E$104,Z200=6,Data!$E$105,Z200=7,Data!$E$106,Z200=8,Data!$E$107,Z200=9,Data!$E$108,Z200=10,Data!$E$109,Z200=11,Data!$E$110,Z200=12,Data!$E$111,Z200=13,Data!$E$112,Z200=14,Data!$E$113,Z200=15,Data!$E$114,Z200=16,Data!$E$115,Z200=17,Data!$E$116,Z200=18,Data!$E$117,Z200=19,Data!$E$118,Z200=20,Data!$E$119,Z200=21,Data!$E$120,Z200=0,Data!$E$121))*K200/1000,"")</f>
        <v/>
      </c>
      <c r="AC200" s="948" t="str">
        <f>IFERROR((ifs(
Z200=1,Data!$G$100,
Z200=2,Data!$G$101,
Z200=3,Data!$G$102,
Z200=4,Data!$G$103,
Z200=5,Data!$G$104,
Z200=6,Data!$G$105,
Z200=7,Data!$G$106,
Z200=8,Data!$G$107,
Z200=9,Data!$G$108,
Z200=10,Data!G$109,
Z200=11,Data!G$110,
Z200=12,Data!G$111,
Z200=13,Data!$G$112,
Z200=14,Data!$G$113,
Z200=15,Data!$G$114,
Z200=16,Data!$G$115,
Z200=17,Data!$G$116,
Z200=18,Data!$G$117,
Z200=19,Data!$G$118,
Z200=20,Data!$G$119,
Z200=21,Data!$G$120,
Z200=0,Data!$G$121))
*K200/1000,"")</f>
        <v/>
      </c>
      <c r="AD200" s="949" t="str">
        <f>IFERROR((ifs(
Z200=1,Data!$H$100,
Z200=2,Data!$H$101,
Z200=3,Data!$H$102,
Z200=4,Data!$H$103,
Z200=5,Data!$H$104,
Z200=6,Data!$H$105,
Z200=7,Data!$H$106,
Z200=8,Data!$H$107,
Z200=9,Data!$H$108,
Z200=10,Data!H$109,
Z200=11,Data!H$110,
Z200=12,Data!H$111,
Z200=13,Data!$H$112,
Z200=14,Data!$H$113,
Z200=15,Data!$H$114,
Z200=16,Data!$H$115,
Z200=17,Data!$H$116,
Z200=18,Data!$H$117,
Z200=19,Data!$H$118,
Z200=20,Data!$H$119,
Z200=21,Data!$H$120,
Z200=0,Data!$H$121))*K200/1000,"")</f>
        <v/>
      </c>
      <c r="AE200" s="948" t="str">
        <f>IFERROR((ifs(
Z200=1,Data!$I$100,
Z200=2,Data!$I$101,
Z200=3,Data!$I$102,
Z200=4,Data!$I$103,
Z200=5,Data!$I$104,
Z200=6,Data!$I$105,
Z200=7,Data!$I$106,
Z200=8,Data!$I$107,
Z200=9,Data!$I$108,
Z200=10,Data!I$109,
Z200=11,Data!I$110,
Z200=12,Data!I$111,
Z200=13,Data!$I$112,
Z200=14,Data!$I$113,
Z200=15,Data!$I$114,
Z200=16,Data!$I$115,
Z200=17,Data!$I$116,
Z200=18,Data!$I$117,
Z200=19,Data!$I$118,
Z200=20,Data!$I$119,
Z200=21,Data!$I$120,
Z200=0,Data!$I$121)*K200/1000),"")</f>
        <v/>
      </c>
      <c r="AF200" s="947" t="str">
        <f>IFERROR((ifs(
Z200=1,Data!$J$100,
Z200=2,Data!$J$101,
Z200=3,Data!$J$102,
Z200=4,Data!$J$103,
Z200=5,Data!$J$104,
Z200=6,Data!$J$105,
Z200=7,Data!$J$106,
Z200=8,Data!$J$107,
Z200=9,Data!$J$108,
Z200=10,Data!J$109,
Z200=11,Data!J$110,
Z200=12,Data!J$111,
Z200=13,Data!J$112,
Z200=14,Data!$J$113,
Z200=15,Data!$J$114,
Z200=16,Data!$J$115,
Z200=17,Data!$J$116,
Z200=18,Data!$J$117,
Z200=19,Data!$J$118,
Z200=20,Data!$J$119,
Z200=21,Data!$J$120,
Z200=0,Data!$J$121)*K200),"")</f>
        <v/>
      </c>
      <c r="AG200" s="947" t="str">
        <f>IFERROR((ifs(
Z200=1,Data!$K$100,
Z200=2,Data!$K$101,
Z200=3,Data!$K$102,
Z200=4,Data!$K$103,
Z200=5,Data!$K$104,
Z200=6,Data!$K$105,
Z200=7,Data!$K$106,
Z200=8,Data!$K$107,
Z200=9,Data!$K$108,
Z200=10,Data!K$109,
Z200=11,Data!K$110,
Z200=12,Data!K$111,
Z200=13,Data!$K$112,
Z200=14,Data!$K$113,
Z200=15,Data!$K$114,
Z200=16,Data!$K$115,
Z200=17,Data!$K$116,
Z200=18,Data!$K$117,
Z200=19,Data!$K$118,
Z200=20,Data!$K$119,
Z200=21,Data!$K$120,
Z200=0,Data!$K$121)*K200),"")</f>
        <v/>
      </c>
      <c r="AH200" s="947" t="str">
        <f>IFERROR((ifs(
Z200=1,Data!$L$100,
Z200=2,Data!$L$101,
Z200=3,Data!$L$102,
Z200=4,Data!$L$103,
Z200=5,Data!$L$104,
Z200=6,Data!$L$105,
Z200=7,Data!$L$106,
Z200=8,Data!$L$107,
Z200=9,Data!$L$108,
Z200=10,Data!L$109,
Z200=11,Data!L$110,
Z200=12,Data!L$111,
Z200=13,Data!$L$112,
Z200=14,Data!$L$113,
Z200=15,Data!$L$114,
Z200=16,Data!$L$115,
Z200=17,Data!$L$116,
Z200=18,Data!$L$117,
Z200=19,Data!$L$118,
Z200=20,Data!$L$119,
Z200=21,Data!$L$120,
Z200=0,Data!$L$121)*K200),"")</f>
        <v/>
      </c>
      <c r="AI200" s="950" t="str">
        <f>'Registro Veh'!J212</f>
        <v/>
      </c>
      <c r="AJ200" s="950" t="str">
        <f>'Registro Veh'!M212</f>
        <v/>
      </c>
      <c r="AK200" s="951"/>
      <c r="AL200" s="951"/>
      <c r="AM200" s="951"/>
      <c r="AN200" s="951"/>
    </row>
    <row r="201">
      <c r="A201" s="941" t="str">
        <f>'Registro Veh'!B212</f>
        <v/>
      </c>
      <c r="B201" s="941" t="str">
        <f>Equipo!$F$2</f>
        <v>4.0</v>
      </c>
      <c r="C201" s="941" t="str">
        <f>Equipo!$E$14</f>
        <v/>
      </c>
      <c r="D201" s="941" t="str">
        <f>Equipo!$E$10</f>
        <v/>
      </c>
      <c r="E201" s="941" t="str">
        <f>'Registro Veh'!C212</f>
        <v/>
      </c>
      <c r="F201" s="941" t="str">
        <f>'Registro Veh'!D212</f>
        <v/>
      </c>
      <c r="G201" s="941" t="str">
        <f>'Registro Veh'!E212</f>
        <v/>
      </c>
      <c r="H201" s="941" t="str">
        <f>'Registro Veh'!F212</f>
        <v/>
      </c>
      <c r="I201" s="942" t="str">
        <f>'Registro Veh'!G212</f>
        <v/>
      </c>
      <c r="J201" s="942" t="str">
        <f>'Registro Veh'!I212</f>
        <v/>
      </c>
      <c r="K201" s="942" t="str">
        <f>'Registro Veh'!K212</f>
        <v/>
      </c>
      <c r="L201" s="942" t="str">
        <f>'Registro Veh'!L212</f>
        <v/>
      </c>
      <c r="M201" s="942" t="str">
        <f>'Registro Veh'!N212</f>
        <v/>
      </c>
      <c r="N201" s="943" t="str">
        <f>IFERROR(IFS(E201='BBDD R'!$F$2,'BBDD R'!$G$2,E201='BBDD R'!$F$3,'BBDD R'!$G$3,E201='BBDD R'!$F$4,'BBDD R'!$G$4,E201='BBDD R'!$F$5,'BBDD R'!$G$5,E201='BBDD R'!$F$6,'BBDD R'!$G$6,E201='BBDD R'!$F$7,'BBDD R'!$G$7),"")</f>
        <v/>
      </c>
      <c r="O201" s="943" t="str">
        <f>IFERROR(IFS(E201='BBDD R'!$F$2,'BBDD R'!$H$2,E201='BBDD R'!$F$3,'BBDD R'!$H$3,E201='BBDD R'!$F$4,'BBDD R'!$H$4,E201='BBDD R'!$F$5,'BBDD R'!$H$5,E201='BBDD R'!$F$6,'BBDD R'!$H$6,E201='BBDD R'!$F$7,'BBDD R'!$H$7),"")</f>
        <v/>
      </c>
      <c r="P201" s="944" t="str">
        <f>IFERROR(IFS(E201='BBDD R'!$F$2,'BBDD R'!$I$2,E201='BBDD R'!$F$3,'BBDD R'!$I$3,E201='BBDD R'!$F$4,'BBDD R'!$I$4,E201='BBDD R'!$F$5,'BBDD R'!$I$5,E201='BBDD R'!$F$6,'BBDD R'!$I$6,E201='BBDD R'!$F$7,'BBDD R'!$I$7),"")</f>
        <v/>
      </c>
      <c r="Q201" s="945" t="str">
        <f>IFERROR(IFS(E201='BBDD R'!$F$2,'BBDD R'!$J$2,E201='BBDD R'!$F$3,'BBDD R'!$J$3,E201='BBDD R'!$F$4,'BBDD R'!$J$4,E201='BBDD R'!$F$5,'BBDD R'!$J$5,E201='BBDD R'!$F$6,'BBDD R'!$J$6,E201='BBDD R'!$F$7,'BBDD R'!$J$7))</f>
        <v/>
      </c>
      <c r="R201" s="945" t="str">
        <f>IFERROR(IFS(E201='BBDD R'!$F$2,'BBDD R'!$K$2,E201='BBDD R'!$F$3,'BBDD R'!$K$3,E201='BBDD R'!$F$4,'BBDD R'!$K$4,E201='BBDD R'!$F$5,'BBDD R'!$K$5,E201='BBDD R'!$F$6,'BBDD R'!$K$6,E201='BBDD R'!$F$7,'BBDD R'!$K$7),"")</f>
        <v/>
      </c>
      <c r="S201" s="944" t="str">
        <f>IFERROR(IFS(E201='BBDD R'!$F$2,'BBDD R'!$L$2,E201='BBDD R'!$F$3,'BBDD R'!$L$3,E201='BBDD R'!$F$4,'BBDD R'!$L$4,E201='BBDD R'!$F$5,'BBDD R'!$L$5,E201='BBDD R'!$F$6,'BBDD R'!$L$6,E201='BBDD R'!$F$7,'BBDD R'!$L$7),"")</f>
        <v/>
      </c>
      <c r="T201" s="944" t="str">
        <f>IFERROR(IFS(E201='BBDD R'!$F$2,'BBDD R'!$M$2,E201='BBDD R'!$F$3,'BBDD R'!$M$3,E201='BBDD R'!$F$4,'BBDD R'!$M$4,E201='BBDD R'!$F$5,'BBDD R'!$M$5,E201='BBDD R'!$F$6,'BBDD R'!$M$6,E201='BBDD R'!$F$7,'BBDD R'!$M$7),"")</f>
        <v/>
      </c>
      <c r="U201" s="944" t="str">
        <f>IFERROR(IFS(E201='BBDD R'!$F$2,'BBDD R'!$N$2,E201='BBDD R'!$F$3,'BBDD R'!$N$3,E201='BBDD R'!$F$4,'BBDD R'!$N$4,E201='BBDD R'!$F$5,'BBDD R'!$N$5,E201='BBDD R'!$F$6,'BBDD R'!$N$6,E201='BBDD R'!$F$7,'BBDD R'!$N$7),"")</f>
        <v/>
      </c>
      <c r="V201" s="944" t="str">
        <f>IFERROR(IFS(E201='BBDD R'!$F$2,'BBDD R'!$O$2,E201='BBDD R'!$F$3,'BBDD R'!$O$3,E201='BBDD R'!$F$4,'BBDD R'!$O$4,E201='BBDD R'!$F$5,'BBDD R'!$O$5,E201='BBDD R'!$F$6,'BBDD R'!$O$6,E201='BBDD R'!$F$7,'BBDD R'!$O$7),"")</f>
        <v/>
      </c>
      <c r="W201" s="946" t="str">
        <f>IFERROR(IFS(E201='BBDD R'!$F$2,'BBDD R'!$P$2,E201='BBDD R'!$F$3,'BBDD R'!$P$3,E201='BBDD R'!$F$4,'BBDD R'!$P$4,E201='BBDD R'!$F$5,'BBDD R'!$P$5,E201='BBDD R'!$F$6,'BBDD R'!$P$6,E201='BBDD R'!$F$7,'BBDD R'!$P$7),"")</f>
        <v/>
      </c>
      <c r="X201" s="944" t="str">
        <f>IFERROR(IFS(E201='BBDD R'!$F$2,'BBDD R'!$Q$2,E201='BBDD R'!$F$3,'BBDD R'!$Q$3,E201='BBDD R'!$F$4,'BBDD R'!$Q$4,E201='BBDD R'!$F$5,'BBDD R'!$Q$5,E201='BBDD R'!$F$6,'BBDD R'!$Q$6,E201='BBDD R'!$F$7,'BBDD R'!$Q$7),"")</f>
        <v/>
      </c>
      <c r="Y201" s="944" t="str">
        <f>IFERROR(IFS(E201='BBDD R'!$F$2,'BBDD R'!$R$2,E201='BBDD R'!$F$3,'BBDD R'!$R$3,E201='BBDD R'!$F$4,'BBDD R'!$R$4,E201='BBDD R'!$F$5,'BBDD R'!$R$5,E201='BBDD R'!$F$6,'BBDD R'!$R$6,E201='BBDD R'!$F$7,'BBDD R'!$R$7),"")</f>
        <v/>
      </c>
      <c r="Z201" s="944" t="str">
        <f t="array" ref="Z201">IFERROR(ifs(AND(M201="Gasolina",O201="Vehículo Liviano (Sedán, Compacto)"),1
,AND(M201="Gasolina",O201="Vehículo Liviano (SUV, Jeep, Station Wagon)"),2
,AND(M201="Gasolina",O201="Utilitario, Furgón"),3
,AND(M201="Gasolina",O201="Camioneta 4x2"),4
,AND(M201="Gasolina",O201="Camioneta 4x4"),5
,AND(M201="Gasolina",O201="Camión liviano (hasta 3.5 ton)"),6
,AND(M201="Gasolina",O201="Camión mediano"),7
,AND(M201="Gasolina",O201="Camión pesado"),8
,AND(M201="Gasolina",O201="Maquinaria"),9
,AND(M201="Gasolina",O201="Otro (especifique): "),10
,AND(M201="Diesel",O201="Vehículo Liviano (Sedán, Compacto)"),11
,AND(M201="Diesel",O201="Vehículo Liviano (SUV, Jeep, Station Wagon)"),12
,AND(M201="Diesel",O201="Utilitario, Furgón"),13
,AND(M201="Diesel",O201="Camioneta 4x2"),14
,AND(M201="Diesel",O201="Camioneta 4x4"),15
,AND(M201="Diesel",O201="Camión liviano (hasta 3.5 ton)"),16
,AND(M201="Diesel",O201="Camión mediano"),17
,AND(M201="Diesel",O201="Camión pesado"),18
,AND(M201="Diesel",O201="Maquinaria"),19
,AND(M201="Diesel",O201="Otro (especifique): "),20
,O201="Selecciona...",21),"")</f>
        <v/>
      </c>
      <c r="AA201" s="947" t="str">
        <f>IFERROR((ifs(Z201=1,Data!$D$100,Z201=2,Data!$D$101,Z201=3,Data!$D$102,Z201=4,Data!$D$103,Z201=5,Data!$D$104,Z201=6,Data!$D$105,Z201=7,Data!$D$106,Z201=8,Data!$D$107,Z201=9,Data!$D$108,Z201=10,Data!$D$109,Z201=11,Data!$D$110,Z201=12,Data!$D$111,Z201=13,Data!$D$112,Z201=14,Data!$D$113,Z201=15,Data!$D$114,Z201=16,Data!$D$115,Z201=17,Data!$D$116,Z201=18,Data!$D$117,Z201=19,Data!$D$118,Z201=20,Data!$D$119,Z201=21,Data!$D$120,Z201=0,Data!$D$121))*K201,"")</f>
        <v/>
      </c>
      <c r="AB201" s="947" t="str">
        <f>IFERROR((ifs(Z201=1,Data!$E$100,Z201=2,Data!$E$101,Z201=3,Data!$E$102,Z201=4,Data!$E$103,Z201=5,Data!$E$104,Z201=6,Data!$E$105,Z201=7,Data!$E$106,Z201=8,Data!$E$107,Z201=9,Data!$E$108,Z201=10,Data!$E$109,Z201=11,Data!$E$110,Z201=12,Data!$E$111,Z201=13,Data!$E$112,Z201=14,Data!$E$113,Z201=15,Data!$E$114,Z201=16,Data!$E$115,Z201=17,Data!$E$116,Z201=18,Data!$E$117,Z201=19,Data!$E$118,Z201=20,Data!$E$119,Z201=21,Data!$E$120,Z201=0,Data!$E$121))*K201/1000,"")</f>
        <v/>
      </c>
      <c r="AC201" s="948" t="str">
        <f>IFERROR((ifs(
Z201=1,Data!$G$100,
Z201=2,Data!$G$101,
Z201=3,Data!$G$102,
Z201=4,Data!$G$103,
Z201=5,Data!$G$104,
Z201=6,Data!$G$105,
Z201=7,Data!$G$106,
Z201=8,Data!$G$107,
Z201=9,Data!$G$108,
Z201=10,Data!G$109,
Z201=11,Data!G$110,
Z201=12,Data!G$111,
Z201=13,Data!$G$112,
Z201=14,Data!$G$113,
Z201=15,Data!$G$114,
Z201=16,Data!$G$115,
Z201=17,Data!$G$116,
Z201=18,Data!$G$117,
Z201=19,Data!$G$118,
Z201=20,Data!$G$119,
Z201=21,Data!$G$120,
Z201=0,Data!$G$121))
*K201/1000,"")</f>
        <v/>
      </c>
      <c r="AD201" s="949" t="str">
        <f>IFERROR((ifs(
Z201=1,Data!$H$100,
Z201=2,Data!$H$101,
Z201=3,Data!$H$102,
Z201=4,Data!$H$103,
Z201=5,Data!$H$104,
Z201=6,Data!$H$105,
Z201=7,Data!$H$106,
Z201=8,Data!$H$107,
Z201=9,Data!$H$108,
Z201=10,Data!H$109,
Z201=11,Data!H$110,
Z201=12,Data!H$111,
Z201=13,Data!$H$112,
Z201=14,Data!$H$113,
Z201=15,Data!$H$114,
Z201=16,Data!$H$115,
Z201=17,Data!$H$116,
Z201=18,Data!$H$117,
Z201=19,Data!$H$118,
Z201=20,Data!$H$119,
Z201=21,Data!$H$120,
Z201=0,Data!$H$121))*K201/1000,"")</f>
        <v/>
      </c>
      <c r="AE201" s="948" t="str">
        <f>IFERROR((ifs(
Z201=1,Data!$I$100,
Z201=2,Data!$I$101,
Z201=3,Data!$I$102,
Z201=4,Data!$I$103,
Z201=5,Data!$I$104,
Z201=6,Data!$I$105,
Z201=7,Data!$I$106,
Z201=8,Data!$I$107,
Z201=9,Data!$I$108,
Z201=10,Data!I$109,
Z201=11,Data!I$110,
Z201=12,Data!I$111,
Z201=13,Data!$I$112,
Z201=14,Data!$I$113,
Z201=15,Data!$I$114,
Z201=16,Data!$I$115,
Z201=17,Data!$I$116,
Z201=18,Data!$I$117,
Z201=19,Data!$I$118,
Z201=20,Data!$I$119,
Z201=21,Data!$I$120,
Z201=0,Data!$I$121)*K201/1000),"")</f>
        <v/>
      </c>
      <c r="AF201" s="947" t="str">
        <f>IFERROR((ifs(
Z201=1,Data!$J$100,
Z201=2,Data!$J$101,
Z201=3,Data!$J$102,
Z201=4,Data!$J$103,
Z201=5,Data!$J$104,
Z201=6,Data!$J$105,
Z201=7,Data!$J$106,
Z201=8,Data!$J$107,
Z201=9,Data!$J$108,
Z201=10,Data!J$109,
Z201=11,Data!J$110,
Z201=12,Data!J$111,
Z201=13,Data!J$112,
Z201=14,Data!$J$113,
Z201=15,Data!$J$114,
Z201=16,Data!$J$115,
Z201=17,Data!$J$116,
Z201=18,Data!$J$117,
Z201=19,Data!$J$118,
Z201=20,Data!$J$119,
Z201=21,Data!$J$120,
Z201=0,Data!$J$121)*K201),"")</f>
        <v/>
      </c>
      <c r="AG201" s="947" t="str">
        <f>IFERROR((ifs(
Z201=1,Data!$K$100,
Z201=2,Data!$K$101,
Z201=3,Data!$K$102,
Z201=4,Data!$K$103,
Z201=5,Data!$K$104,
Z201=6,Data!$K$105,
Z201=7,Data!$K$106,
Z201=8,Data!$K$107,
Z201=9,Data!$K$108,
Z201=10,Data!K$109,
Z201=11,Data!K$110,
Z201=12,Data!K$111,
Z201=13,Data!$K$112,
Z201=14,Data!$K$113,
Z201=15,Data!$K$114,
Z201=16,Data!$K$115,
Z201=17,Data!$K$116,
Z201=18,Data!$K$117,
Z201=19,Data!$K$118,
Z201=20,Data!$K$119,
Z201=21,Data!$K$120,
Z201=0,Data!$K$121)*K201),"")</f>
        <v/>
      </c>
      <c r="AH201" s="947" t="str">
        <f>IFERROR((ifs(
Z201=1,Data!$L$100,
Z201=2,Data!$L$101,
Z201=3,Data!$L$102,
Z201=4,Data!$L$103,
Z201=5,Data!$L$104,
Z201=6,Data!$L$105,
Z201=7,Data!$L$106,
Z201=8,Data!$L$107,
Z201=9,Data!$L$108,
Z201=10,Data!L$109,
Z201=11,Data!L$110,
Z201=12,Data!L$111,
Z201=13,Data!$L$112,
Z201=14,Data!$L$113,
Z201=15,Data!$L$114,
Z201=16,Data!$L$115,
Z201=17,Data!$L$116,
Z201=18,Data!$L$117,
Z201=19,Data!$L$118,
Z201=20,Data!$L$119,
Z201=21,Data!$L$120,
Z201=0,Data!$L$121)*K201),"")</f>
        <v/>
      </c>
      <c r="AI201" s="950" t="str">
        <f>'Registro Veh'!J213</f>
        <v/>
      </c>
      <c r="AJ201" s="950" t="str">
        <f>'Registro Veh'!M213</f>
        <v/>
      </c>
      <c r="AK201" s="951"/>
      <c r="AL201" s="951"/>
      <c r="AM201" s="951"/>
      <c r="AN201" s="951"/>
    </row>
    <row r="202">
      <c r="A202" s="941" t="str">
        <f>'Registro Veh'!B213</f>
        <v/>
      </c>
      <c r="B202" s="941" t="str">
        <f>Equipo!$F$2</f>
        <v>4.0</v>
      </c>
      <c r="C202" s="941" t="str">
        <f>Equipo!$E$14</f>
        <v/>
      </c>
      <c r="D202" s="941" t="str">
        <f>Equipo!$E$10</f>
        <v/>
      </c>
      <c r="E202" s="941" t="str">
        <f>'Registro Veh'!C213</f>
        <v/>
      </c>
      <c r="F202" s="941" t="str">
        <f>'Registro Veh'!D213</f>
        <v/>
      </c>
      <c r="G202" s="941" t="str">
        <f>'Registro Veh'!E213</f>
        <v/>
      </c>
      <c r="H202" s="941" t="str">
        <f>'Registro Veh'!F213</f>
        <v/>
      </c>
      <c r="I202" s="942" t="str">
        <f>'Registro Veh'!G213</f>
        <v/>
      </c>
      <c r="J202" s="942" t="str">
        <f>'Registro Veh'!I213</f>
        <v/>
      </c>
      <c r="K202" s="942" t="str">
        <f>'Registro Veh'!K213</f>
        <v/>
      </c>
      <c r="L202" s="942" t="str">
        <f>'Registro Veh'!L213</f>
        <v/>
      </c>
      <c r="M202" s="942" t="str">
        <f>'Registro Veh'!N213</f>
        <v/>
      </c>
      <c r="N202" s="943" t="str">
        <f>IFERROR(IFS(E202='BBDD R'!$F$2,'BBDD R'!$G$2,E202='BBDD R'!$F$3,'BBDD R'!$G$3,E202='BBDD R'!$F$4,'BBDD R'!$G$4,E202='BBDD R'!$F$5,'BBDD R'!$G$5,E202='BBDD R'!$F$6,'BBDD R'!$G$6,E202='BBDD R'!$F$7,'BBDD R'!$G$7),"")</f>
        <v/>
      </c>
      <c r="O202" s="943" t="str">
        <f>IFERROR(IFS(E202='BBDD R'!$F$2,'BBDD R'!$H$2,E202='BBDD R'!$F$3,'BBDD R'!$H$3,E202='BBDD R'!$F$4,'BBDD R'!$H$4,E202='BBDD R'!$F$5,'BBDD R'!$H$5,E202='BBDD R'!$F$6,'BBDD R'!$H$6,E202='BBDD R'!$F$7,'BBDD R'!$H$7),"")</f>
        <v/>
      </c>
      <c r="P202" s="944" t="str">
        <f>IFERROR(IFS(E202='BBDD R'!$F$2,'BBDD R'!$I$2,E202='BBDD R'!$F$3,'BBDD R'!$I$3,E202='BBDD R'!$F$4,'BBDD R'!$I$4,E202='BBDD R'!$F$5,'BBDD R'!$I$5,E202='BBDD R'!$F$6,'BBDD R'!$I$6,E202='BBDD R'!$F$7,'BBDD R'!$I$7),"")</f>
        <v/>
      </c>
      <c r="Q202" s="945" t="str">
        <f>IFERROR(IFS(E202='BBDD R'!$F$2,'BBDD R'!$J$2,E202='BBDD R'!$F$3,'BBDD R'!$J$3,E202='BBDD R'!$F$4,'BBDD R'!$J$4,E202='BBDD R'!$F$5,'BBDD R'!$J$5,E202='BBDD R'!$F$6,'BBDD R'!$J$6,E202='BBDD R'!$F$7,'BBDD R'!$J$7))</f>
        <v/>
      </c>
      <c r="R202" s="945" t="str">
        <f>IFERROR(IFS(E202='BBDD R'!$F$2,'BBDD R'!$K$2,E202='BBDD R'!$F$3,'BBDD R'!$K$3,E202='BBDD R'!$F$4,'BBDD R'!$K$4,E202='BBDD R'!$F$5,'BBDD R'!$K$5,E202='BBDD R'!$F$6,'BBDD R'!$K$6,E202='BBDD R'!$F$7,'BBDD R'!$K$7),"")</f>
        <v/>
      </c>
      <c r="S202" s="944" t="str">
        <f>IFERROR(IFS(E202='BBDD R'!$F$2,'BBDD R'!$L$2,E202='BBDD R'!$F$3,'BBDD R'!$L$3,E202='BBDD R'!$F$4,'BBDD R'!$L$4,E202='BBDD R'!$F$5,'BBDD R'!$L$5,E202='BBDD R'!$F$6,'BBDD R'!$L$6,E202='BBDD R'!$F$7,'BBDD R'!$L$7),"")</f>
        <v/>
      </c>
      <c r="T202" s="944" t="str">
        <f>IFERROR(IFS(E202='BBDD R'!$F$2,'BBDD R'!$M$2,E202='BBDD R'!$F$3,'BBDD R'!$M$3,E202='BBDD R'!$F$4,'BBDD R'!$M$4,E202='BBDD R'!$F$5,'BBDD R'!$M$5,E202='BBDD R'!$F$6,'BBDD R'!$M$6,E202='BBDD R'!$F$7,'BBDD R'!$M$7),"")</f>
        <v/>
      </c>
      <c r="U202" s="944" t="str">
        <f>IFERROR(IFS(E202='BBDD R'!$F$2,'BBDD R'!$N$2,E202='BBDD R'!$F$3,'BBDD R'!$N$3,E202='BBDD R'!$F$4,'BBDD R'!$N$4,E202='BBDD R'!$F$5,'BBDD R'!$N$5,E202='BBDD R'!$F$6,'BBDD R'!$N$6,E202='BBDD R'!$F$7,'BBDD R'!$N$7),"")</f>
        <v/>
      </c>
      <c r="V202" s="944" t="str">
        <f>IFERROR(IFS(E202='BBDD R'!$F$2,'BBDD R'!$O$2,E202='BBDD R'!$F$3,'BBDD R'!$O$3,E202='BBDD R'!$F$4,'BBDD R'!$O$4,E202='BBDD R'!$F$5,'BBDD R'!$O$5,E202='BBDD R'!$F$6,'BBDD R'!$O$6,E202='BBDD R'!$F$7,'BBDD R'!$O$7),"")</f>
        <v/>
      </c>
      <c r="W202" s="946" t="str">
        <f>IFERROR(IFS(E202='BBDD R'!$F$2,'BBDD R'!$P$2,E202='BBDD R'!$F$3,'BBDD R'!$P$3,E202='BBDD R'!$F$4,'BBDD R'!$P$4,E202='BBDD R'!$F$5,'BBDD R'!$P$5,E202='BBDD R'!$F$6,'BBDD R'!$P$6,E202='BBDD R'!$F$7,'BBDD R'!$P$7),"")</f>
        <v/>
      </c>
      <c r="X202" s="944" t="str">
        <f>IFERROR(IFS(E202='BBDD R'!$F$2,'BBDD R'!$Q$2,E202='BBDD R'!$F$3,'BBDD R'!$Q$3,E202='BBDD R'!$F$4,'BBDD R'!$Q$4,E202='BBDD R'!$F$5,'BBDD R'!$Q$5,E202='BBDD R'!$F$6,'BBDD R'!$Q$6,E202='BBDD R'!$F$7,'BBDD R'!$Q$7),"")</f>
        <v/>
      </c>
      <c r="Y202" s="944" t="str">
        <f>IFERROR(IFS(E202='BBDD R'!$F$2,'BBDD R'!$R$2,E202='BBDD R'!$F$3,'BBDD R'!$R$3,E202='BBDD R'!$F$4,'BBDD R'!$R$4,E202='BBDD R'!$F$5,'BBDD R'!$R$5,E202='BBDD R'!$F$6,'BBDD R'!$R$6,E202='BBDD R'!$F$7,'BBDD R'!$R$7),"")</f>
        <v/>
      </c>
      <c r="Z202" s="944" t="str">
        <f t="array" ref="Z202">IFERROR(ifs(AND(M202="Gasolina",O202="Vehículo Liviano (Sedán, Compacto)"),1
,AND(M202="Gasolina",O202="Vehículo Liviano (SUV, Jeep, Station Wagon)"),2
,AND(M202="Gasolina",O202="Utilitario, Furgón"),3
,AND(M202="Gasolina",O202="Camioneta 4x2"),4
,AND(M202="Gasolina",O202="Camioneta 4x4"),5
,AND(M202="Gasolina",O202="Camión liviano (hasta 3.5 ton)"),6
,AND(M202="Gasolina",O202="Camión mediano"),7
,AND(M202="Gasolina",O202="Camión pesado"),8
,AND(M202="Gasolina",O202="Maquinaria"),9
,AND(M202="Gasolina",O202="Otro (especifique): "),10
,AND(M202="Diesel",O202="Vehículo Liviano (Sedán, Compacto)"),11
,AND(M202="Diesel",O202="Vehículo Liviano (SUV, Jeep, Station Wagon)"),12
,AND(M202="Diesel",O202="Utilitario, Furgón"),13
,AND(M202="Diesel",O202="Camioneta 4x2"),14
,AND(M202="Diesel",O202="Camioneta 4x4"),15
,AND(M202="Diesel",O202="Camión liviano (hasta 3.5 ton)"),16
,AND(M202="Diesel",O202="Camión mediano"),17
,AND(M202="Diesel",O202="Camión pesado"),18
,AND(M202="Diesel",O202="Maquinaria"),19
,AND(M202="Diesel",O202="Otro (especifique): "),20
,O202="Selecciona...",21),"")</f>
        <v/>
      </c>
      <c r="AA202" s="947" t="str">
        <f>IFERROR((ifs(Z202=1,Data!$D$100,Z202=2,Data!$D$101,Z202=3,Data!$D$102,Z202=4,Data!$D$103,Z202=5,Data!$D$104,Z202=6,Data!$D$105,Z202=7,Data!$D$106,Z202=8,Data!$D$107,Z202=9,Data!$D$108,Z202=10,Data!$D$109,Z202=11,Data!$D$110,Z202=12,Data!$D$111,Z202=13,Data!$D$112,Z202=14,Data!$D$113,Z202=15,Data!$D$114,Z202=16,Data!$D$115,Z202=17,Data!$D$116,Z202=18,Data!$D$117,Z202=19,Data!$D$118,Z202=20,Data!$D$119,Z202=21,Data!$D$120,Z202=0,Data!$D$121))*K202,"")</f>
        <v/>
      </c>
      <c r="AB202" s="947" t="str">
        <f>IFERROR((ifs(Z202=1,Data!$E$100,Z202=2,Data!$E$101,Z202=3,Data!$E$102,Z202=4,Data!$E$103,Z202=5,Data!$E$104,Z202=6,Data!$E$105,Z202=7,Data!$E$106,Z202=8,Data!$E$107,Z202=9,Data!$E$108,Z202=10,Data!$E$109,Z202=11,Data!$E$110,Z202=12,Data!$E$111,Z202=13,Data!$E$112,Z202=14,Data!$E$113,Z202=15,Data!$E$114,Z202=16,Data!$E$115,Z202=17,Data!$E$116,Z202=18,Data!$E$117,Z202=19,Data!$E$118,Z202=20,Data!$E$119,Z202=21,Data!$E$120,Z202=0,Data!$E$121))*K202/1000,"")</f>
        <v/>
      </c>
      <c r="AC202" s="948" t="str">
        <f>IFERROR((ifs(
Z202=1,Data!$G$100,
Z202=2,Data!$G$101,
Z202=3,Data!$G$102,
Z202=4,Data!$G$103,
Z202=5,Data!$G$104,
Z202=6,Data!$G$105,
Z202=7,Data!$G$106,
Z202=8,Data!$G$107,
Z202=9,Data!$G$108,
Z202=10,Data!G$109,
Z202=11,Data!G$110,
Z202=12,Data!G$111,
Z202=13,Data!$G$112,
Z202=14,Data!$G$113,
Z202=15,Data!$G$114,
Z202=16,Data!$G$115,
Z202=17,Data!$G$116,
Z202=18,Data!$G$117,
Z202=19,Data!$G$118,
Z202=20,Data!$G$119,
Z202=21,Data!$G$120,
Z202=0,Data!$G$121))
*K202/1000,"")</f>
        <v/>
      </c>
      <c r="AD202" s="949" t="str">
        <f>IFERROR((ifs(
Z202=1,Data!$H$100,
Z202=2,Data!$H$101,
Z202=3,Data!$H$102,
Z202=4,Data!$H$103,
Z202=5,Data!$H$104,
Z202=6,Data!$H$105,
Z202=7,Data!$H$106,
Z202=8,Data!$H$107,
Z202=9,Data!$H$108,
Z202=10,Data!H$109,
Z202=11,Data!H$110,
Z202=12,Data!H$111,
Z202=13,Data!$H$112,
Z202=14,Data!$H$113,
Z202=15,Data!$H$114,
Z202=16,Data!$H$115,
Z202=17,Data!$H$116,
Z202=18,Data!$H$117,
Z202=19,Data!$H$118,
Z202=20,Data!$H$119,
Z202=21,Data!$H$120,
Z202=0,Data!$H$121))*K202/1000,"")</f>
        <v/>
      </c>
      <c r="AE202" s="948" t="str">
        <f>IFERROR((ifs(
Z202=1,Data!$I$100,
Z202=2,Data!$I$101,
Z202=3,Data!$I$102,
Z202=4,Data!$I$103,
Z202=5,Data!$I$104,
Z202=6,Data!$I$105,
Z202=7,Data!$I$106,
Z202=8,Data!$I$107,
Z202=9,Data!$I$108,
Z202=10,Data!I$109,
Z202=11,Data!I$110,
Z202=12,Data!I$111,
Z202=13,Data!$I$112,
Z202=14,Data!$I$113,
Z202=15,Data!$I$114,
Z202=16,Data!$I$115,
Z202=17,Data!$I$116,
Z202=18,Data!$I$117,
Z202=19,Data!$I$118,
Z202=20,Data!$I$119,
Z202=21,Data!$I$120,
Z202=0,Data!$I$121)*K202/1000),"")</f>
        <v/>
      </c>
      <c r="AF202" s="947" t="str">
        <f>IFERROR((ifs(
Z202=1,Data!$J$100,
Z202=2,Data!$J$101,
Z202=3,Data!$J$102,
Z202=4,Data!$J$103,
Z202=5,Data!$J$104,
Z202=6,Data!$J$105,
Z202=7,Data!$J$106,
Z202=8,Data!$J$107,
Z202=9,Data!$J$108,
Z202=10,Data!J$109,
Z202=11,Data!J$110,
Z202=12,Data!J$111,
Z202=13,Data!J$112,
Z202=14,Data!$J$113,
Z202=15,Data!$J$114,
Z202=16,Data!$J$115,
Z202=17,Data!$J$116,
Z202=18,Data!$J$117,
Z202=19,Data!$J$118,
Z202=20,Data!$J$119,
Z202=21,Data!$J$120,
Z202=0,Data!$J$121)*K202),"")</f>
        <v/>
      </c>
      <c r="AG202" s="947" t="str">
        <f>IFERROR((ifs(
Z202=1,Data!$K$100,
Z202=2,Data!$K$101,
Z202=3,Data!$K$102,
Z202=4,Data!$K$103,
Z202=5,Data!$K$104,
Z202=6,Data!$K$105,
Z202=7,Data!$K$106,
Z202=8,Data!$K$107,
Z202=9,Data!$K$108,
Z202=10,Data!K$109,
Z202=11,Data!K$110,
Z202=12,Data!K$111,
Z202=13,Data!$K$112,
Z202=14,Data!$K$113,
Z202=15,Data!$K$114,
Z202=16,Data!$K$115,
Z202=17,Data!$K$116,
Z202=18,Data!$K$117,
Z202=19,Data!$K$118,
Z202=20,Data!$K$119,
Z202=21,Data!$K$120,
Z202=0,Data!$K$121)*K202),"")</f>
        <v/>
      </c>
      <c r="AH202" s="947" t="str">
        <f>IFERROR((ifs(
Z202=1,Data!$L$100,
Z202=2,Data!$L$101,
Z202=3,Data!$L$102,
Z202=4,Data!$L$103,
Z202=5,Data!$L$104,
Z202=6,Data!$L$105,
Z202=7,Data!$L$106,
Z202=8,Data!$L$107,
Z202=9,Data!$L$108,
Z202=10,Data!L$109,
Z202=11,Data!L$110,
Z202=12,Data!L$111,
Z202=13,Data!$L$112,
Z202=14,Data!$L$113,
Z202=15,Data!$L$114,
Z202=16,Data!$L$115,
Z202=17,Data!$L$116,
Z202=18,Data!$L$117,
Z202=19,Data!$L$118,
Z202=20,Data!$L$119,
Z202=21,Data!$L$120,
Z202=0,Data!$L$121)*K202),"")</f>
        <v/>
      </c>
      <c r="AI202" s="950" t="str">
        <f>'Registro Veh'!J214</f>
        <v/>
      </c>
      <c r="AJ202" s="950" t="str">
        <f>'Registro Veh'!M214</f>
        <v/>
      </c>
      <c r="AK202" s="951"/>
      <c r="AL202" s="951"/>
      <c r="AM202" s="951"/>
      <c r="AN202" s="951"/>
    </row>
    <row r="203">
      <c r="A203" s="941" t="str">
        <f>'Registro Veh'!B214</f>
        <v/>
      </c>
      <c r="B203" s="941" t="str">
        <f>Equipo!$F$2</f>
        <v>4.0</v>
      </c>
      <c r="C203" s="941" t="str">
        <f>Equipo!$E$14</f>
        <v/>
      </c>
      <c r="D203" s="941" t="str">
        <f>Equipo!$E$10</f>
        <v/>
      </c>
      <c r="E203" s="941" t="str">
        <f>'Registro Veh'!C214</f>
        <v/>
      </c>
      <c r="F203" s="941" t="str">
        <f>'Registro Veh'!D214</f>
        <v/>
      </c>
      <c r="G203" s="941" t="str">
        <f>'Registro Veh'!E214</f>
        <v/>
      </c>
      <c r="H203" s="941" t="str">
        <f>'Registro Veh'!F214</f>
        <v/>
      </c>
      <c r="I203" s="942" t="str">
        <f>'Registro Veh'!G214</f>
        <v/>
      </c>
      <c r="J203" s="942" t="str">
        <f>'Registro Veh'!I214</f>
        <v/>
      </c>
      <c r="K203" s="942" t="str">
        <f>'Registro Veh'!K214</f>
        <v/>
      </c>
      <c r="L203" s="942" t="str">
        <f>'Registro Veh'!L214</f>
        <v/>
      </c>
      <c r="M203" s="942" t="str">
        <f>'Registro Veh'!N214</f>
        <v/>
      </c>
      <c r="N203" s="943" t="str">
        <f>IFERROR(IFS(E203='BBDD R'!$F$2,'BBDD R'!$G$2,E203='BBDD R'!$F$3,'BBDD R'!$G$3,E203='BBDD R'!$F$4,'BBDD R'!$G$4,E203='BBDD R'!$F$5,'BBDD R'!$G$5,E203='BBDD R'!$F$6,'BBDD R'!$G$6,E203='BBDD R'!$F$7,'BBDD R'!$G$7),"")</f>
        <v/>
      </c>
      <c r="O203" s="943" t="str">
        <f>IFERROR(IFS(E203='BBDD R'!$F$2,'BBDD R'!$H$2,E203='BBDD R'!$F$3,'BBDD R'!$H$3,E203='BBDD R'!$F$4,'BBDD R'!$H$4,E203='BBDD R'!$F$5,'BBDD R'!$H$5,E203='BBDD R'!$F$6,'BBDD R'!$H$6,E203='BBDD R'!$F$7,'BBDD R'!$H$7),"")</f>
        <v/>
      </c>
      <c r="P203" s="944" t="str">
        <f>IFERROR(IFS(E203='BBDD R'!$F$2,'BBDD R'!$I$2,E203='BBDD R'!$F$3,'BBDD R'!$I$3,E203='BBDD R'!$F$4,'BBDD R'!$I$4,E203='BBDD R'!$F$5,'BBDD R'!$I$5,E203='BBDD R'!$F$6,'BBDD R'!$I$6,E203='BBDD R'!$F$7,'BBDD R'!$I$7),"")</f>
        <v/>
      </c>
      <c r="Q203" s="945" t="str">
        <f>IFERROR(IFS(E203='BBDD R'!$F$2,'BBDD R'!$J$2,E203='BBDD R'!$F$3,'BBDD R'!$J$3,E203='BBDD R'!$F$4,'BBDD R'!$J$4,E203='BBDD R'!$F$5,'BBDD R'!$J$5,E203='BBDD R'!$F$6,'BBDD R'!$J$6,E203='BBDD R'!$F$7,'BBDD R'!$J$7))</f>
        <v/>
      </c>
      <c r="R203" s="945" t="str">
        <f>IFERROR(IFS(E203='BBDD R'!$F$2,'BBDD R'!$K$2,E203='BBDD R'!$F$3,'BBDD R'!$K$3,E203='BBDD R'!$F$4,'BBDD R'!$K$4,E203='BBDD R'!$F$5,'BBDD R'!$K$5,E203='BBDD R'!$F$6,'BBDD R'!$K$6,E203='BBDD R'!$F$7,'BBDD R'!$K$7),"")</f>
        <v/>
      </c>
      <c r="S203" s="944" t="str">
        <f>IFERROR(IFS(E203='BBDD R'!$F$2,'BBDD R'!$L$2,E203='BBDD R'!$F$3,'BBDD R'!$L$3,E203='BBDD R'!$F$4,'BBDD R'!$L$4,E203='BBDD R'!$F$5,'BBDD R'!$L$5,E203='BBDD R'!$F$6,'BBDD R'!$L$6,E203='BBDD R'!$F$7,'BBDD R'!$L$7),"")</f>
        <v/>
      </c>
      <c r="T203" s="944" t="str">
        <f>IFERROR(IFS(E203='BBDD R'!$F$2,'BBDD R'!$M$2,E203='BBDD R'!$F$3,'BBDD R'!$M$3,E203='BBDD R'!$F$4,'BBDD R'!$M$4,E203='BBDD R'!$F$5,'BBDD R'!$M$5,E203='BBDD R'!$F$6,'BBDD R'!$M$6,E203='BBDD R'!$F$7,'BBDD R'!$M$7),"")</f>
        <v/>
      </c>
      <c r="U203" s="944" t="str">
        <f>IFERROR(IFS(E203='BBDD R'!$F$2,'BBDD R'!$N$2,E203='BBDD R'!$F$3,'BBDD R'!$N$3,E203='BBDD R'!$F$4,'BBDD R'!$N$4,E203='BBDD R'!$F$5,'BBDD R'!$N$5,E203='BBDD R'!$F$6,'BBDD R'!$N$6,E203='BBDD R'!$F$7,'BBDD R'!$N$7),"")</f>
        <v/>
      </c>
      <c r="V203" s="944" t="str">
        <f>IFERROR(IFS(E203='BBDD R'!$F$2,'BBDD R'!$O$2,E203='BBDD R'!$F$3,'BBDD R'!$O$3,E203='BBDD R'!$F$4,'BBDD R'!$O$4,E203='BBDD R'!$F$5,'BBDD R'!$O$5,E203='BBDD R'!$F$6,'BBDD R'!$O$6,E203='BBDD R'!$F$7,'BBDD R'!$O$7),"")</f>
        <v/>
      </c>
      <c r="W203" s="946" t="str">
        <f>IFERROR(IFS(E203='BBDD R'!$F$2,'BBDD R'!$P$2,E203='BBDD R'!$F$3,'BBDD R'!$P$3,E203='BBDD R'!$F$4,'BBDD R'!$P$4,E203='BBDD R'!$F$5,'BBDD R'!$P$5,E203='BBDD R'!$F$6,'BBDD R'!$P$6,E203='BBDD R'!$F$7,'BBDD R'!$P$7),"")</f>
        <v/>
      </c>
      <c r="X203" s="944" t="str">
        <f>IFERROR(IFS(E203='BBDD R'!$F$2,'BBDD R'!$Q$2,E203='BBDD R'!$F$3,'BBDD R'!$Q$3,E203='BBDD R'!$F$4,'BBDD R'!$Q$4,E203='BBDD R'!$F$5,'BBDD R'!$Q$5,E203='BBDD R'!$F$6,'BBDD R'!$Q$6,E203='BBDD R'!$F$7,'BBDD R'!$Q$7),"")</f>
        <v/>
      </c>
      <c r="Y203" s="944" t="str">
        <f>IFERROR(IFS(E203='BBDD R'!$F$2,'BBDD R'!$R$2,E203='BBDD R'!$F$3,'BBDD R'!$R$3,E203='BBDD R'!$F$4,'BBDD R'!$R$4,E203='BBDD R'!$F$5,'BBDD R'!$R$5,E203='BBDD R'!$F$6,'BBDD R'!$R$6,E203='BBDD R'!$F$7,'BBDD R'!$R$7),"")</f>
        <v/>
      </c>
      <c r="Z203" s="944" t="str">
        <f t="array" ref="Z203">IFERROR(ifs(AND(M203="Gasolina",O203="Vehículo Liviano (Sedán, Compacto)"),1
,AND(M203="Gasolina",O203="Vehículo Liviano (SUV, Jeep, Station Wagon)"),2
,AND(M203="Gasolina",O203="Utilitario, Furgón"),3
,AND(M203="Gasolina",O203="Camioneta 4x2"),4
,AND(M203="Gasolina",O203="Camioneta 4x4"),5
,AND(M203="Gasolina",O203="Camión liviano (hasta 3.5 ton)"),6
,AND(M203="Gasolina",O203="Camión mediano"),7
,AND(M203="Gasolina",O203="Camión pesado"),8
,AND(M203="Gasolina",O203="Maquinaria"),9
,AND(M203="Gasolina",O203="Otro (especifique): "),10
,AND(M203="Diesel",O203="Vehículo Liviano (Sedán, Compacto)"),11
,AND(M203="Diesel",O203="Vehículo Liviano (SUV, Jeep, Station Wagon)"),12
,AND(M203="Diesel",O203="Utilitario, Furgón"),13
,AND(M203="Diesel",O203="Camioneta 4x2"),14
,AND(M203="Diesel",O203="Camioneta 4x4"),15
,AND(M203="Diesel",O203="Camión liviano (hasta 3.5 ton)"),16
,AND(M203="Diesel",O203="Camión mediano"),17
,AND(M203="Diesel",O203="Camión pesado"),18
,AND(M203="Diesel",O203="Maquinaria"),19
,AND(M203="Diesel",O203="Otro (especifique): "),20
,O203="Selecciona...",21),"")</f>
        <v/>
      </c>
      <c r="AA203" s="947" t="str">
        <f>IFERROR((ifs(Z203=1,Data!$D$100,Z203=2,Data!$D$101,Z203=3,Data!$D$102,Z203=4,Data!$D$103,Z203=5,Data!$D$104,Z203=6,Data!$D$105,Z203=7,Data!$D$106,Z203=8,Data!$D$107,Z203=9,Data!$D$108,Z203=10,Data!$D$109,Z203=11,Data!$D$110,Z203=12,Data!$D$111,Z203=13,Data!$D$112,Z203=14,Data!$D$113,Z203=15,Data!$D$114,Z203=16,Data!$D$115,Z203=17,Data!$D$116,Z203=18,Data!$D$117,Z203=19,Data!$D$118,Z203=20,Data!$D$119,Z203=21,Data!$D$120,Z203=0,Data!$D$121))*K203,"")</f>
        <v/>
      </c>
      <c r="AB203" s="947" t="str">
        <f>IFERROR((ifs(Z203=1,Data!$E$100,Z203=2,Data!$E$101,Z203=3,Data!$E$102,Z203=4,Data!$E$103,Z203=5,Data!$E$104,Z203=6,Data!$E$105,Z203=7,Data!$E$106,Z203=8,Data!$E$107,Z203=9,Data!$E$108,Z203=10,Data!$E$109,Z203=11,Data!$E$110,Z203=12,Data!$E$111,Z203=13,Data!$E$112,Z203=14,Data!$E$113,Z203=15,Data!$E$114,Z203=16,Data!$E$115,Z203=17,Data!$E$116,Z203=18,Data!$E$117,Z203=19,Data!$E$118,Z203=20,Data!$E$119,Z203=21,Data!$E$120,Z203=0,Data!$E$121))*K203/1000,"")</f>
        <v/>
      </c>
      <c r="AC203" s="948" t="str">
        <f>IFERROR((ifs(
Z203=1,Data!$G$100,
Z203=2,Data!$G$101,
Z203=3,Data!$G$102,
Z203=4,Data!$G$103,
Z203=5,Data!$G$104,
Z203=6,Data!$G$105,
Z203=7,Data!$G$106,
Z203=8,Data!$G$107,
Z203=9,Data!$G$108,
Z203=10,Data!G$109,
Z203=11,Data!G$110,
Z203=12,Data!G$111,
Z203=13,Data!$G$112,
Z203=14,Data!$G$113,
Z203=15,Data!$G$114,
Z203=16,Data!$G$115,
Z203=17,Data!$G$116,
Z203=18,Data!$G$117,
Z203=19,Data!$G$118,
Z203=20,Data!$G$119,
Z203=21,Data!$G$120,
Z203=0,Data!$G$121))
*K203/1000,"")</f>
        <v/>
      </c>
      <c r="AD203" s="949" t="str">
        <f>IFERROR((ifs(
Z203=1,Data!$H$100,
Z203=2,Data!$H$101,
Z203=3,Data!$H$102,
Z203=4,Data!$H$103,
Z203=5,Data!$H$104,
Z203=6,Data!$H$105,
Z203=7,Data!$H$106,
Z203=8,Data!$H$107,
Z203=9,Data!$H$108,
Z203=10,Data!H$109,
Z203=11,Data!H$110,
Z203=12,Data!H$111,
Z203=13,Data!$H$112,
Z203=14,Data!$H$113,
Z203=15,Data!$H$114,
Z203=16,Data!$H$115,
Z203=17,Data!$H$116,
Z203=18,Data!$H$117,
Z203=19,Data!$H$118,
Z203=20,Data!$H$119,
Z203=21,Data!$H$120,
Z203=0,Data!$H$121))*K203/1000,"")</f>
        <v/>
      </c>
      <c r="AE203" s="948" t="str">
        <f>IFERROR((ifs(
Z203=1,Data!$I$100,
Z203=2,Data!$I$101,
Z203=3,Data!$I$102,
Z203=4,Data!$I$103,
Z203=5,Data!$I$104,
Z203=6,Data!$I$105,
Z203=7,Data!$I$106,
Z203=8,Data!$I$107,
Z203=9,Data!$I$108,
Z203=10,Data!I$109,
Z203=11,Data!I$110,
Z203=12,Data!I$111,
Z203=13,Data!$I$112,
Z203=14,Data!$I$113,
Z203=15,Data!$I$114,
Z203=16,Data!$I$115,
Z203=17,Data!$I$116,
Z203=18,Data!$I$117,
Z203=19,Data!$I$118,
Z203=20,Data!$I$119,
Z203=21,Data!$I$120,
Z203=0,Data!$I$121)*K203/1000),"")</f>
        <v/>
      </c>
      <c r="AF203" s="947" t="str">
        <f>IFERROR((ifs(
Z203=1,Data!$J$100,
Z203=2,Data!$J$101,
Z203=3,Data!$J$102,
Z203=4,Data!$J$103,
Z203=5,Data!$J$104,
Z203=6,Data!$J$105,
Z203=7,Data!$J$106,
Z203=8,Data!$J$107,
Z203=9,Data!$J$108,
Z203=10,Data!J$109,
Z203=11,Data!J$110,
Z203=12,Data!J$111,
Z203=13,Data!J$112,
Z203=14,Data!$J$113,
Z203=15,Data!$J$114,
Z203=16,Data!$J$115,
Z203=17,Data!$J$116,
Z203=18,Data!$J$117,
Z203=19,Data!$J$118,
Z203=20,Data!$J$119,
Z203=21,Data!$J$120,
Z203=0,Data!$J$121)*K203),"")</f>
        <v/>
      </c>
      <c r="AG203" s="947" t="str">
        <f>IFERROR((ifs(
Z203=1,Data!$K$100,
Z203=2,Data!$K$101,
Z203=3,Data!$K$102,
Z203=4,Data!$K$103,
Z203=5,Data!$K$104,
Z203=6,Data!$K$105,
Z203=7,Data!$K$106,
Z203=8,Data!$K$107,
Z203=9,Data!$K$108,
Z203=10,Data!K$109,
Z203=11,Data!K$110,
Z203=12,Data!K$111,
Z203=13,Data!$K$112,
Z203=14,Data!$K$113,
Z203=15,Data!$K$114,
Z203=16,Data!$K$115,
Z203=17,Data!$K$116,
Z203=18,Data!$K$117,
Z203=19,Data!$K$118,
Z203=20,Data!$K$119,
Z203=21,Data!$K$120,
Z203=0,Data!$K$121)*K203),"")</f>
        <v/>
      </c>
      <c r="AH203" s="947" t="str">
        <f>IFERROR((ifs(
Z203=1,Data!$L$100,
Z203=2,Data!$L$101,
Z203=3,Data!$L$102,
Z203=4,Data!$L$103,
Z203=5,Data!$L$104,
Z203=6,Data!$L$105,
Z203=7,Data!$L$106,
Z203=8,Data!$L$107,
Z203=9,Data!$L$108,
Z203=10,Data!L$109,
Z203=11,Data!L$110,
Z203=12,Data!L$111,
Z203=13,Data!$L$112,
Z203=14,Data!$L$113,
Z203=15,Data!$L$114,
Z203=16,Data!$L$115,
Z203=17,Data!$L$116,
Z203=18,Data!$L$117,
Z203=19,Data!$L$118,
Z203=20,Data!$L$119,
Z203=21,Data!$L$120,
Z203=0,Data!$L$121)*K203),"")</f>
        <v/>
      </c>
      <c r="AI203" s="950" t="str">
        <f>'Registro Veh'!J215</f>
        <v/>
      </c>
      <c r="AJ203" s="950" t="str">
        <f>'Registro Veh'!M215</f>
        <v/>
      </c>
      <c r="AK203" s="951"/>
      <c r="AL203" s="951"/>
      <c r="AM203" s="951"/>
      <c r="AN203" s="951"/>
    </row>
    <row r="204">
      <c r="A204" s="941" t="str">
        <f>'Registro Veh'!B215</f>
        <v/>
      </c>
      <c r="B204" s="941" t="str">
        <f>Equipo!$F$2</f>
        <v>4.0</v>
      </c>
      <c r="C204" s="941" t="str">
        <f>Equipo!$E$14</f>
        <v/>
      </c>
      <c r="D204" s="941" t="str">
        <f>Equipo!$E$10</f>
        <v/>
      </c>
      <c r="E204" s="941" t="str">
        <f>'Registro Veh'!C215</f>
        <v/>
      </c>
      <c r="F204" s="941" t="str">
        <f>'Registro Veh'!D215</f>
        <v/>
      </c>
      <c r="G204" s="941" t="str">
        <f>'Registro Veh'!E215</f>
        <v/>
      </c>
      <c r="H204" s="941" t="str">
        <f>'Registro Veh'!F215</f>
        <v/>
      </c>
      <c r="I204" s="942" t="str">
        <f>'Registro Veh'!G215</f>
        <v/>
      </c>
      <c r="J204" s="942" t="str">
        <f>'Registro Veh'!I215</f>
        <v/>
      </c>
      <c r="K204" s="942" t="str">
        <f>'Registro Veh'!K215</f>
        <v/>
      </c>
      <c r="L204" s="942" t="str">
        <f>'Registro Veh'!L215</f>
        <v/>
      </c>
      <c r="M204" s="942" t="str">
        <f>'Registro Veh'!N215</f>
        <v/>
      </c>
      <c r="N204" s="943" t="str">
        <f>IFERROR(IFS(E204='BBDD R'!$F$2,'BBDD R'!$G$2,E204='BBDD R'!$F$3,'BBDD R'!$G$3,E204='BBDD R'!$F$4,'BBDD R'!$G$4,E204='BBDD R'!$F$5,'BBDD R'!$G$5,E204='BBDD R'!$F$6,'BBDD R'!$G$6,E204='BBDD R'!$F$7,'BBDD R'!$G$7),"")</f>
        <v/>
      </c>
      <c r="O204" s="943" t="str">
        <f>IFERROR(IFS(E204='BBDD R'!$F$2,'BBDD R'!$H$2,E204='BBDD R'!$F$3,'BBDD R'!$H$3,E204='BBDD R'!$F$4,'BBDD R'!$H$4,E204='BBDD R'!$F$5,'BBDD R'!$H$5,E204='BBDD R'!$F$6,'BBDD R'!$H$6,E204='BBDD R'!$F$7,'BBDD R'!$H$7),"")</f>
        <v/>
      </c>
      <c r="P204" s="944" t="str">
        <f>IFERROR(IFS(E204='BBDD R'!$F$2,'BBDD R'!$I$2,E204='BBDD R'!$F$3,'BBDD R'!$I$3,E204='BBDD R'!$F$4,'BBDD R'!$I$4,E204='BBDD R'!$F$5,'BBDD R'!$I$5,E204='BBDD R'!$F$6,'BBDD R'!$I$6,E204='BBDD R'!$F$7,'BBDD R'!$I$7),"")</f>
        <v/>
      </c>
      <c r="Q204" s="945" t="str">
        <f>IFERROR(IFS(E204='BBDD R'!$F$2,'BBDD R'!$J$2,E204='BBDD R'!$F$3,'BBDD R'!$J$3,E204='BBDD R'!$F$4,'BBDD R'!$J$4,E204='BBDD R'!$F$5,'BBDD R'!$J$5,E204='BBDD R'!$F$6,'BBDD R'!$J$6,E204='BBDD R'!$F$7,'BBDD R'!$J$7))</f>
        <v/>
      </c>
      <c r="R204" s="945" t="str">
        <f>IFERROR(IFS(E204='BBDD R'!$F$2,'BBDD R'!$K$2,E204='BBDD R'!$F$3,'BBDD R'!$K$3,E204='BBDD R'!$F$4,'BBDD R'!$K$4,E204='BBDD R'!$F$5,'BBDD R'!$K$5,E204='BBDD R'!$F$6,'BBDD R'!$K$6,E204='BBDD R'!$F$7,'BBDD R'!$K$7),"")</f>
        <v/>
      </c>
      <c r="S204" s="944" t="str">
        <f>IFERROR(IFS(E204='BBDD R'!$F$2,'BBDD R'!$L$2,E204='BBDD R'!$F$3,'BBDD R'!$L$3,E204='BBDD R'!$F$4,'BBDD R'!$L$4,E204='BBDD R'!$F$5,'BBDD R'!$L$5,E204='BBDD R'!$F$6,'BBDD R'!$L$6,E204='BBDD R'!$F$7,'BBDD R'!$L$7),"")</f>
        <v/>
      </c>
      <c r="T204" s="944" t="str">
        <f>IFERROR(IFS(E204='BBDD R'!$F$2,'BBDD R'!$M$2,E204='BBDD R'!$F$3,'BBDD R'!$M$3,E204='BBDD R'!$F$4,'BBDD R'!$M$4,E204='BBDD R'!$F$5,'BBDD R'!$M$5,E204='BBDD R'!$F$6,'BBDD R'!$M$6,E204='BBDD R'!$F$7,'BBDD R'!$M$7),"")</f>
        <v/>
      </c>
      <c r="U204" s="944" t="str">
        <f>IFERROR(IFS(E204='BBDD R'!$F$2,'BBDD R'!$N$2,E204='BBDD R'!$F$3,'BBDD R'!$N$3,E204='BBDD R'!$F$4,'BBDD R'!$N$4,E204='BBDD R'!$F$5,'BBDD R'!$N$5,E204='BBDD R'!$F$6,'BBDD R'!$N$6,E204='BBDD R'!$F$7,'BBDD R'!$N$7),"")</f>
        <v/>
      </c>
      <c r="V204" s="944" t="str">
        <f>IFERROR(IFS(E204='BBDD R'!$F$2,'BBDD R'!$O$2,E204='BBDD R'!$F$3,'BBDD R'!$O$3,E204='BBDD R'!$F$4,'BBDD R'!$O$4,E204='BBDD R'!$F$5,'BBDD R'!$O$5,E204='BBDD R'!$F$6,'BBDD R'!$O$6,E204='BBDD R'!$F$7,'BBDD R'!$O$7),"")</f>
        <v/>
      </c>
      <c r="W204" s="946" t="str">
        <f>IFERROR(IFS(E204='BBDD R'!$F$2,'BBDD R'!$P$2,E204='BBDD R'!$F$3,'BBDD R'!$P$3,E204='BBDD R'!$F$4,'BBDD R'!$P$4,E204='BBDD R'!$F$5,'BBDD R'!$P$5,E204='BBDD R'!$F$6,'BBDD R'!$P$6,E204='BBDD R'!$F$7,'BBDD R'!$P$7),"")</f>
        <v/>
      </c>
      <c r="X204" s="944" t="str">
        <f>IFERROR(IFS(E204='BBDD R'!$F$2,'BBDD R'!$Q$2,E204='BBDD R'!$F$3,'BBDD R'!$Q$3,E204='BBDD R'!$F$4,'BBDD R'!$Q$4,E204='BBDD R'!$F$5,'BBDD R'!$Q$5,E204='BBDD R'!$F$6,'BBDD R'!$Q$6,E204='BBDD R'!$F$7,'BBDD R'!$Q$7),"")</f>
        <v/>
      </c>
      <c r="Y204" s="944" t="str">
        <f>IFERROR(IFS(E204='BBDD R'!$F$2,'BBDD R'!$R$2,E204='BBDD R'!$F$3,'BBDD R'!$R$3,E204='BBDD R'!$F$4,'BBDD R'!$R$4,E204='BBDD R'!$F$5,'BBDD R'!$R$5,E204='BBDD R'!$F$6,'BBDD R'!$R$6,E204='BBDD R'!$F$7,'BBDD R'!$R$7),"")</f>
        <v/>
      </c>
      <c r="Z204" s="944" t="str">
        <f t="array" ref="Z204">IFERROR(ifs(AND(M204="Gasolina",O204="Vehículo Liviano (Sedán, Compacto)"),1
,AND(M204="Gasolina",O204="Vehículo Liviano (SUV, Jeep, Station Wagon)"),2
,AND(M204="Gasolina",O204="Utilitario, Furgón"),3
,AND(M204="Gasolina",O204="Camioneta 4x2"),4
,AND(M204="Gasolina",O204="Camioneta 4x4"),5
,AND(M204="Gasolina",O204="Camión liviano (hasta 3.5 ton)"),6
,AND(M204="Gasolina",O204="Camión mediano"),7
,AND(M204="Gasolina",O204="Camión pesado"),8
,AND(M204="Gasolina",O204="Maquinaria"),9
,AND(M204="Gasolina",O204="Otro (especifique): "),10
,AND(M204="Diesel",O204="Vehículo Liviano (Sedán, Compacto)"),11
,AND(M204="Diesel",O204="Vehículo Liviano (SUV, Jeep, Station Wagon)"),12
,AND(M204="Diesel",O204="Utilitario, Furgón"),13
,AND(M204="Diesel",O204="Camioneta 4x2"),14
,AND(M204="Diesel",O204="Camioneta 4x4"),15
,AND(M204="Diesel",O204="Camión liviano (hasta 3.5 ton)"),16
,AND(M204="Diesel",O204="Camión mediano"),17
,AND(M204="Diesel",O204="Camión pesado"),18
,AND(M204="Diesel",O204="Maquinaria"),19
,AND(M204="Diesel",O204="Otro (especifique): "),20
,O204="Selecciona...",21),"")</f>
        <v/>
      </c>
      <c r="AA204" s="947" t="str">
        <f>IFERROR((ifs(Z204=1,Data!$D$100,Z204=2,Data!$D$101,Z204=3,Data!$D$102,Z204=4,Data!$D$103,Z204=5,Data!$D$104,Z204=6,Data!$D$105,Z204=7,Data!$D$106,Z204=8,Data!$D$107,Z204=9,Data!$D$108,Z204=10,Data!$D$109,Z204=11,Data!$D$110,Z204=12,Data!$D$111,Z204=13,Data!$D$112,Z204=14,Data!$D$113,Z204=15,Data!$D$114,Z204=16,Data!$D$115,Z204=17,Data!$D$116,Z204=18,Data!$D$117,Z204=19,Data!$D$118,Z204=20,Data!$D$119,Z204=21,Data!$D$120,Z204=0,Data!$D$121))*K204,"")</f>
        <v/>
      </c>
      <c r="AB204" s="947" t="str">
        <f>IFERROR((ifs(Z204=1,Data!$E$100,Z204=2,Data!$E$101,Z204=3,Data!$E$102,Z204=4,Data!$E$103,Z204=5,Data!$E$104,Z204=6,Data!$E$105,Z204=7,Data!$E$106,Z204=8,Data!$E$107,Z204=9,Data!$E$108,Z204=10,Data!$E$109,Z204=11,Data!$E$110,Z204=12,Data!$E$111,Z204=13,Data!$E$112,Z204=14,Data!$E$113,Z204=15,Data!$E$114,Z204=16,Data!$E$115,Z204=17,Data!$E$116,Z204=18,Data!$E$117,Z204=19,Data!$E$118,Z204=20,Data!$E$119,Z204=21,Data!$E$120,Z204=0,Data!$E$121))*K204/1000,"")</f>
        <v/>
      </c>
      <c r="AC204" s="948" t="str">
        <f>IFERROR((ifs(
Z204=1,Data!$G$100,
Z204=2,Data!$G$101,
Z204=3,Data!$G$102,
Z204=4,Data!$G$103,
Z204=5,Data!$G$104,
Z204=6,Data!$G$105,
Z204=7,Data!$G$106,
Z204=8,Data!$G$107,
Z204=9,Data!$G$108,
Z204=10,Data!G$109,
Z204=11,Data!G$110,
Z204=12,Data!G$111,
Z204=13,Data!$G$112,
Z204=14,Data!$G$113,
Z204=15,Data!$G$114,
Z204=16,Data!$G$115,
Z204=17,Data!$G$116,
Z204=18,Data!$G$117,
Z204=19,Data!$G$118,
Z204=20,Data!$G$119,
Z204=21,Data!$G$120,
Z204=0,Data!$G$121))
*K204/1000,"")</f>
        <v/>
      </c>
      <c r="AD204" s="949" t="str">
        <f>IFERROR((ifs(
Z204=1,Data!$H$100,
Z204=2,Data!$H$101,
Z204=3,Data!$H$102,
Z204=4,Data!$H$103,
Z204=5,Data!$H$104,
Z204=6,Data!$H$105,
Z204=7,Data!$H$106,
Z204=8,Data!$H$107,
Z204=9,Data!$H$108,
Z204=10,Data!H$109,
Z204=11,Data!H$110,
Z204=12,Data!H$111,
Z204=13,Data!$H$112,
Z204=14,Data!$H$113,
Z204=15,Data!$H$114,
Z204=16,Data!$H$115,
Z204=17,Data!$H$116,
Z204=18,Data!$H$117,
Z204=19,Data!$H$118,
Z204=20,Data!$H$119,
Z204=21,Data!$H$120,
Z204=0,Data!$H$121))*K204/1000,"")</f>
        <v/>
      </c>
      <c r="AE204" s="948" t="str">
        <f>IFERROR((ifs(
Z204=1,Data!$I$100,
Z204=2,Data!$I$101,
Z204=3,Data!$I$102,
Z204=4,Data!$I$103,
Z204=5,Data!$I$104,
Z204=6,Data!$I$105,
Z204=7,Data!$I$106,
Z204=8,Data!$I$107,
Z204=9,Data!$I$108,
Z204=10,Data!I$109,
Z204=11,Data!I$110,
Z204=12,Data!I$111,
Z204=13,Data!$I$112,
Z204=14,Data!$I$113,
Z204=15,Data!$I$114,
Z204=16,Data!$I$115,
Z204=17,Data!$I$116,
Z204=18,Data!$I$117,
Z204=19,Data!$I$118,
Z204=20,Data!$I$119,
Z204=21,Data!$I$120,
Z204=0,Data!$I$121)*K204/1000),"")</f>
        <v/>
      </c>
      <c r="AF204" s="947" t="str">
        <f>IFERROR((ifs(
Z204=1,Data!$J$100,
Z204=2,Data!$J$101,
Z204=3,Data!$J$102,
Z204=4,Data!$J$103,
Z204=5,Data!$J$104,
Z204=6,Data!$J$105,
Z204=7,Data!$J$106,
Z204=8,Data!$J$107,
Z204=9,Data!$J$108,
Z204=10,Data!J$109,
Z204=11,Data!J$110,
Z204=12,Data!J$111,
Z204=13,Data!J$112,
Z204=14,Data!$J$113,
Z204=15,Data!$J$114,
Z204=16,Data!$J$115,
Z204=17,Data!$J$116,
Z204=18,Data!$J$117,
Z204=19,Data!$J$118,
Z204=20,Data!$J$119,
Z204=21,Data!$J$120,
Z204=0,Data!$J$121)*K204),"")</f>
        <v/>
      </c>
      <c r="AG204" s="947" t="str">
        <f>IFERROR((ifs(
Z204=1,Data!$K$100,
Z204=2,Data!$K$101,
Z204=3,Data!$K$102,
Z204=4,Data!$K$103,
Z204=5,Data!$K$104,
Z204=6,Data!$K$105,
Z204=7,Data!$K$106,
Z204=8,Data!$K$107,
Z204=9,Data!$K$108,
Z204=10,Data!K$109,
Z204=11,Data!K$110,
Z204=12,Data!K$111,
Z204=13,Data!$K$112,
Z204=14,Data!$K$113,
Z204=15,Data!$K$114,
Z204=16,Data!$K$115,
Z204=17,Data!$K$116,
Z204=18,Data!$K$117,
Z204=19,Data!$K$118,
Z204=20,Data!$K$119,
Z204=21,Data!$K$120,
Z204=0,Data!$K$121)*K204),"")</f>
        <v/>
      </c>
      <c r="AH204" s="947" t="str">
        <f>IFERROR((ifs(
Z204=1,Data!$L$100,
Z204=2,Data!$L$101,
Z204=3,Data!$L$102,
Z204=4,Data!$L$103,
Z204=5,Data!$L$104,
Z204=6,Data!$L$105,
Z204=7,Data!$L$106,
Z204=8,Data!$L$107,
Z204=9,Data!$L$108,
Z204=10,Data!L$109,
Z204=11,Data!L$110,
Z204=12,Data!L$111,
Z204=13,Data!$L$112,
Z204=14,Data!$L$113,
Z204=15,Data!$L$114,
Z204=16,Data!$L$115,
Z204=17,Data!$L$116,
Z204=18,Data!$L$117,
Z204=19,Data!$L$118,
Z204=20,Data!$L$119,
Z204=21,Data!$L$120,
Z204=0,Data!$L$121)*K204),"")</f>
        <v/>
      </c>
      <c r="AI204" s="950" t="str">
        <f>'Registro Veh'!J216</f>
        <v/>
      </c>
      <c r="AJ204" s="950" t="str">
        <f>'Registro Veh'!M216</f>
        <v/>
      </c>
      <c r="AK204" s="951"/>
      <c r="AL204" s="951"/>
      <c r="AM204" s="951"/>
      <c r="AN204" s="951"/>
    </row>
    <row r="205">
      <c r="A205" s="941" t="str">
        <f>'Registro Veh'!B216</f>
        <v/>
      </c>
      <c r="B205" s="941" t="str">
        <f>Equipo!$F$2</f>
        <v>4.0</v>
      </c>
      <c r="C205" s="941" t="str">
        <f>Equipo!$E$14</f>
        <v/>
      </c>
      <c r="D205" s="941" t="str">
        <f>Equipo!$E$10</f>
        <v/>
      </c>
      <c r="E205" s="941" t="str">
        <f>'Registro Veh'!C216</f>
        <v/>
      </c>
      <c r="F205" s="941" t="str">
        <f>'Registro Veh'!D216</f>
        <v/>
      </c>
      <c r="G205" s="941" t="str">
        <f>'Registro Veh'!E216</f>
        <v/>
      </c>
      <c r="H205" s="941" t="str">
        <f>'Registro Veh'!F216</f>
        <v/>
      </c>
      <c r="I205" s="942" t="str">
        <f>'Registro Veh'!G216</f>
        <v/>
      </c>
      <c r="J205" s="942" t="str">
        <f>'Registro Veh'!I216</f>
        <v/>
      </c>
      <c r="K205" s="942" t="str">
        <f>'Registro Veh'!K216</f>
        <v/>
      </c>
      <c r="L205" s="942" t="str">
        <f>'Registro Veh'!L216</f>
        <v/>
      </c>
      <c r="M205" s="942" t="str">
        <f>'Registro Veh'!N216</f>
        <v/>
      </c>
      <c r="N205" s="943" t="str">
        <f>IFERROR(IFS(E205='BBDD R'!$F$2,'BBDD R'!$G$2,E205='BBDD R'!$F$3,'BBDD R'!$G$3,E205='BBDD R'!$F$4,'BBDD R'!$G$4,E205='BBDD R'!$F$5,'BBDD R'!$G$5,E205='BBDD R'!$F$6,'BBDD R'!$G$6,E205='BBDD R'!$F$7,'BBDD R'!$G$7),"")</f>
        <v/>
      </c>
      <c r="O205" s="943" t="str">
        <f>IFERROR(IFS(E205='BBDD R'!$F$2,'BBDD R'!$H$2,E205='BBDD R'!$F$3,'BBDD R'!$H$3,E205='BBDD R'!$F$4,'BBDD R'!$H$4,E205='BBDD R'!$F$5,'BBDD R'!$H$5,E205='BBDD R'!$F$6,'BBDD R'!$H$6,E205='BBDD R'!$F$7,'BBDD R'!$H$7),"")</f>
        <v/>
      </c>
      <c r="P205" s="944" t="str">
        <f>IFERROR(IFS(E205='BBDD R'!$F$2,'BBDD R'!$I$2,E205='BBDD R'!$F$3,'BBDD R'!$I$3,E205='BBDD R'!$F$4,'BBDD R'!$I$4,E205='BBDD R'!$F$5,'BBDD R'!$I$5,E205='BBDD R'!$F$6,'BBDD R'!$I$6,E205='BBDD R'!$F$7,'BBDD R'!$I$7),"")</f>
        <v/>
      </c>
      <c r="Q205" s="945" t="str">
        <f>IFERROR(IFS(E205='BBDD R'!$F$2,'BBDD R'!$J$2,E205='BBDD R'!$F$3,'BBDD R'!$J$3,E205='BBDD R'!$F$4,'BBDD R'!$J$4,E205='BBDD R'!$F$5,'BBDD R'!$J$5,E205='BBDD R'!$F$6,'BBDD R'!$J$6,E205='BBDD R'!$F$7,'BBDD R'!$J$7))</f>
        <v/>
      </c>
      <c r="R205" s="945" t="str">
        <f>IFERROR(IFS(E205='BBDD R'!$F$2,'BBDD R'!$K$2,E205='BBDD R'!$F$3,'BBDD R'!$K$3,E205='BBDD R'!$F$4,'BBDD R'!$K$4,E205='BBDD R'!$F$5,'BBDD R'!$K$5,E205='BBDD R'!$F$6,'BBDD R'!$K$6,E205='BBDD R'!$F$7,'BBDD R'!$K$7),"")</f>
        <v/>
      </c>
      <c r="S205" s="944" t="str">
        <f>IFERROR(IFS(E205='BBDD R'!$F$2,'BBDD R'!$L$2,E205='BBDD R'!$F$3,'BBDD R'!$L$3,E205='BBDD R'!$F$4,'BBDD R'!$L$4,E205='BBDD R'!$F$5,'BBDD R'!$L$5,E205='BBDD R'!$F$6,'BBDD R'!$L$6,E205='BBDD R'!$F$7,'BBDD R'!$L$7),"")</f>
        <v/>
      </c>
      <c r="T205" s="944" t="str">
        <f>IFERROR(IFS(E205='BBDD R'!$F$2,'BBDD R'!$M$2,E205='BBDD R'!$F$3,'BBDD R'!$M$3,E205='BBDD R'!$F$4,'BBDD R'!$M$4,E205='BBDD R'!$F$5,'BBDD R'!$M$5,E205='BBDD R'!$F$6,'BBDD R'!$M$6,E205='BBDD R'!$F$7,'BBDD R'!$M$7),"")</f>
        <v/>
      </c>
      <c r="U205" s="944" t="str">
        <f>IFERROR(IFS(E205='BBDD R'!$F$2,'BBDD R'!$N$2,E205='BBDD R'!$F$3,'BBDD R'!$N$3,E205='BBDD R'!$F$4,'BBDD R'!$N$4,E205='BBDD R'!$F$5,'BBDD R'!$N$5,E205='BBDD R'!$F$6,'BBDD R'!$N$6,E205='BBDD R'!$F$7,'BBDD R'!$N$7),"")</f>
        <v/>
      </c>
      <c r="V205" s="944" t="str">
        <f>IFERROR(IFS(E205='BBDD R'!$F$2,'BBDD R'!$O$2,E205='BBDD R'!$F$3,'BBDD R'!$O$3,E205='BBDD R'!$F$4,'BBDD R'!$O$4,E205='BBDD R'!$F$5,'BBDD R'!$O$5,E205='BBDD R'!$F$6,'BBDD R'!$O$6,E205='BBDD R'!$F$7,'BBDD R'!$O$7),"")</f>
        <v/>
      </c>
      <c r="W205" s="946" t="str">
        <f>IFERROR(IFS(E205='BBDD R'!$F$2,'BBDD R'!$P$2,E205='BBDD R'!$F$3,'BBDD R'!$P$3,E205='BBDD R'!$F$4,'BBDD R'!$P$4,E205='BBDD R'!$F$5,'BBDD R'!$P$5,E205='BBDD R'!$F$6,'BBDD R'!$P$6,E205='BBDD R'!$F$7,'BBDD R'!$P$7),"")</f>
        <v/>
      </c>
      <c r="X205" s="944" t="str">
        <f>IFERROR(IFS(E205='BBDD R'!$F$2,'BBDD R'!$Q$2,E205='BBDD R'!$F$3,'BBDD R'!$Q$3,E205='BBDD R'!$F$4,'BBDD R'!$Q$4,E205='BBDD R'!$F$5,'BBDD R'!$Q$5,E205='BBDD R'!$F$6,'BBDD R'!$Q$6,E205='BBDD R'!$F$7,'BBDD R'!$Q$7),"")</f>
        <v/>
      </c>
      <c r="Y205" s="944" t="str">
        <f>IFERROR(IFS(E205='BBDD R'!$F$2,'BBDD R'!$R$2,E205='BBDD R'!$F$3,'BBDD R'!$R$3,E205='BBDD R'!$F$4,'BBDD R'!$R$4,E205='BBDD R'!$F$5,'BBDD R'!$R$5,E205='BBDD R'!$F$6,'BBDD R'!$R$6,E205='BBDD R'!$F$7,'BBDD R'!$R$7),"")</f>
        <v/>
      </c>
      <c r="Z205" s="944" t="str">
        <f t="array" ref="Z205">IFERROR(ifs(AND(M205="Gasolina",O205="Vehículo Liviano (Sedán, Compacto)"),1
,AND(M205="Gasolina",O205="Vehículo Liviano (SUV, Jeep, Station Wagon)"),2
,AND(M205="Gasolina",O205="Utilitario, Furgón"),3
,AND(M205="Gasolina",O205="Camioneta 4x2"),4
,AND(M205="Gasolina",O205="Camioneta 4x4"),5
,AND(M205="Gasolina",O205="Camión liviano (hasta 3.5 ton)"),6
,AND(M205="Gasolina",O205="Camión mediano"),7
,AND(M205="Gasolina",O205="Camión pesado"),8
,AND(M205="Gasolina",O205="Maquinaria"),9
,AND(M205="Gasolina",O205="Otro (especifique): "),10
,AND(M205="Diesel",O205="Vehículo Liviano (Sedán, Compacto)"),11
,AND(M205="Diesel",O205="Vehículo Liviano (SUV, Jeep, Station Wagon)"),12
,AND(M205="Diesel",O205="Utilitario, Furgón"),13
,AND(M205="Diesel",O205="Camioneta 4x2"),14
,AND(M205="Diesel",O205="Camioneta 4x4"),15
,AND(M205="Diesel",O205="Camión liviano (hasta 3.5 ton)"),16
,AND(M205="Diesel",O205="Camión mediano"),17
,AND(M205="Diesel",O205="Camión pesado"),18
,AND(M205="Diesel",O205="Maquinaria"),19
,AND(M205="Diesel",O205="Otro (especifique): "),20
,O205="Selecciona...",21),"")</f>
        <v/>
      </c>
      <c r="AA205" s="947" t="str">
        <f>IFERROR((ifs(Z205=1,Data!$D$100,Z205=2,Data!$D$101,Z205=3,Data!$D$102,Z205=4,Data!$D$103,Z205=5,Data!$D$104,Z205=6,Data!$D$105,Z205=7,Data!$D$106,Z205=8,Data!$D$107,Z205=9,Data!$D$108,Z205=10,Data!$D$109,Z205=11,Data!$D$110,Z205=12,Data!$D$111,Z205=13,Data!$D$112,Z205=14,Data!$D$113,Z205=15,Data!$D$114,Z205=16,Data!$D$115,Z205=17,Data!$D$116,Z205=18,Data!$D$117,Z205=19,Data!$D$118,Z205=20,Data!$D$119,Z205=21,Data!$D$120,Z205=0,Data!$D$121))*K205,"")</f>
        <v/>
      </c>
      <c r="AB205" s="947" t="str">
        <f>IFERROR((ifs(Z205=1,Data!$E$100,Z205=2,Data!$E$101,Z205=3,Data!$E$102,Z205=4,Data!$E$103,Z205=5,Data!$E$104,Z205=6,Data!$E$105,Z205=7,Data!$E$106,Z205=8,Data!$E$107,Z205=9,Data!$E$108,Z205=10,Data!$E$109,Z205=11,Data!$E$110,Z205=12,Data!$E$111,Z205=13,Data!$E$112,Z205=14,Data!$E$113,Z205=15,Data!$E$114,Z205=16,Data!$E$115,Z205=17,Data!$E$116,Z205=18,Data!$E$117,Z205=19,Data!$E$118,Z205=20,Data!$E$119,Z205=21,Data!$E$120,Z205=0,Data!$E$121))*K205/1000,"")</f>
        <v/>
      </c>
      <c r="AC205" s="948" t="str">
        <f>IFERROR((ifs(
Z205=1,Data!$G$100,
Z205=2,Data!$G$101,
Z205=3,Data!$G$102,
Z205=4,Data!$G$103,
Z205=5,Data!$G$104,
Z205=6,Data!$G$105,
Z205=7,Data!$G$106,
Z205=8,Data!$G$107,
Z205=9,Data!$G$108,
Z205=10,Data!G$109,
Z205=11,Data!G$110,
Z205=12,Data!G$111,
Z205=13,Data!$G$112,
Z205=14,Data!$G$113,
Z205=15,Data!$G$114,
Z205=16,Data!$G$115,
Z205=17,Data!$G$116,
Z205=18,Data!$G$117,
Z205=19,Data!$G$118,
Z205=20,Data!$G$119,
Z205=21,Data!$G$120,
Z205=0,Data!$G$121))
*K205/1000,"")</f>
        <v/>
      </c>
      <c r="AD205" s="949" t="str">
        <f>IFERROR((ifs(
Z205=1,Data!$H$100,
Z205=2,Data!$H$101,
Z205=3,Data!$H$102,
Z205=4,Data!$H$103,
Z205=5,Data!$H$104,
Z205=6,Data!$H$105,
Z205=7,Data!$H$106,
Z205=8,Data!$H$107,
Z205=9,Data!$H$108,
Z205=10,Data!H$109,
Z205=11,Data!H$110,
Z205=12,Data!H$111,
Z205=13,Data!$H$112,
Z205=14,Data!$H$113,
Z205=15,Data!$H$114,
Z205=16,Data!$H$115,
Z205=17,Data!$H$116,
Z205=18,Data!$H$117,
Z205=19,Data!$H$118,
Z205=20,Data!$H$119,
Z205=21,Data!$H$120,
Z205=0,Data!$H$121))*K205/1000,"")</f>
        <v/>
      </c>
      <c r="AE205" s="948" t="str">
        <f>IFERROR((ifs(
Z205=1,Data!$I$100,
Z205=2,Data!$I$101,
Z205=3,Data!$I$102,
Z205=4,Data!$I$103,
Z205=5,Data!$I$104,
Z205=6,Data!$I$105,
Z205=7,Data!$I$106,
Z205=8,Data!$I$107,
Z205=9,Data!$I$108,
Z205=10,Data!I$109,
Z205=11,Data!I$110,
Z205=12,Data!I$111,
Z205=13,Data!$I$112,
Z205=14,Data!$I$113,
Z205=15,Data!$I$114,
Z205=16,Data!$I$115,
Z205=17,Data!$I$116,
Z205=18,Data!$I$117,
Z205=19,Data!$I$118,
Z205=20,Data!$I$119,
Z205=21,Data!$I$120,
Z205=0,Data!$I$121)*K205/1000),"")</f>
        <v/>
      </c>
      <c r="AF205" s="947" t="str">
        <f>IFERROR((ifs(
Z205=1,Data!$J$100,
Z205=2,Data!$J$101,
Z205=3,Data!$J$102,
Z205=4,Data!$J$103,
Z205=5,Data!$J$104,
Z205=6,Data!$J$105,
Z205=7,Data!$J$106,
Z205=8,Data!$J$107,
Z205=9,Data!$J$108,
Z205=10,Data!J$109,
Z205=11,Data!J$110,
Z205=12,Data!J$111,
Z205=13,Data!J$112,
Z205=14,Data!$J$113,
Z205=15,Data!$J$114,
Z205=16,Data!$J$115,
Z205=17,Data!$J$116,
Z205=18,Data!$J$117,
Z205=19,Data!$J$118,
Z205=20,Data!$J$119,
Z205=21,Data!$J$120,
Z205=0,Data!$J$121)*K205),"")</f>
        <v/>
      </c>
      <c r="AG205" s="947" t="str">
        <f>IFERROR((ifs(
Z205=1,Data!$K$100,
Z205=2,Data!$K$101,
Z205=3,Data!$K$102,
Z205=4,Data!$K$103,
Z205=5,Data!$K$104,
Z205=6,Data!$K$105,
Z205=7,Data!$K$106,
Z205=8,Data!$K$107,
Z205=9,Data!$K$108,
Z205=10,Data!K$109,
Z205=11,Data!K$110,
Z205=12,Data!K$111,
Z205=13,Data!$K$112,
Z205=14,Data!$K$113,
Z205=15,Data!$K$114,
Z205=16,Data!$K$115,
Z205=17,Data!$K$116,
Z205=18,Data!$K$117,
Z205=19,Data!$K$118,
Z205=20,Data!$K$119,
Z205=21,Data!$K$120,
Z205=0,Data!$K$121)*K205),"")</f>
        <v/>
      </c>
      <c r="AH205" s="947" t="str">
        <f>IFERROR((ifs(
Z205=1,Data!$L$100,
Z205=2,Data!$L$101,
Z205=3,Data!$L$102,
Z205=4,Data!$L$103,
Z205=5,Data!$L$104,
Z205=6,Data!$L$105,
Z205=7,Data!$L$106,
Z205=8,Data!$L$107,
Z205=9,Data!$L$108,
Z205=10,Data!L$109,
Z205=11,Data!L$110,
Z205=12,Data!L$111,
Z205=13,Data!$L$112,
Z205=14,Data!$L$113,
Z205=15,Data!$L$114,
Z205=16,Data!$L$115,
Z205=17,Data!$L$116,
Z205=18,Data!$L$117,
Z205=19,Data!$L$118,
Z205=20,Data!$L$119,
Z205=21,Data!$L$120,
Z205=0,Data!$L$121)*K205),"")</f>
        <v/>
      </c>
      <c r="AI205" s="950" t="str">
        <f>'Registro Veh'!J217</f>
        <v/>
      </c>
      <c r="AJ205" s="950" t="str">
        <f>'Registro Veh'!M217</f>
        <v/>
      </c>
      <c r="AK205" s="951"/>
      <c r="AL205" s="951"/>
      <c r="AM205" s="951"/>
      <c r="AN205" s="951"/>
    </row>
    <row r="206">
      <c r="A206" s="941" t="str">
        <f>'Registro Veh'!B217</f>
        <v/>
      </c>
      <c r="B206" s="941" t="str">
        <f>Equipo!$F$2</f>
        <v>4.0</v>
      </c>
      <c r="C206" s="941" t="str">
        <f>Equipo!$E$14</f>
        <v/>
      </c>
      <c r="D206" s="941" t="str">
        <f>Equipo!$E$10</f>
        <v/>
      </c>
      <c r="E206" s="941" t="str">
        <f>'Registro Veh'!C217</f>
        <v/>
      </c>
      <c r="F206" s="941" t="str">
        <f>'Registro Veh'!D217</f>
        <v/>
      </c>
      <c r="G206" s="941" t="str">
        <f>'Registro Veh'!E217</f>
        <v/>
      </c>
      <c r="H206" s="941" t="str">
        <f>'Registro Veh'!F217</f>
        <v/>
      </c>
      <c r="I206" s="942" t="str">
        <f>'Registro Veh'!G217</f>
        <v/>
      </c>
      <c r="J206" s="942" t="str">
        <f>'Registro Veh'!I217</f>
        <v/>
      </c>
      <c r="K206" s="942" t="str">
        <f>'Registro Veh'!K217</f>
        <v/>
      </c>
      <c r="L206" s="942" t="str">
        <f>'Registro Veh'!L217</f>
        <v/>
      </c>
      <c r="M206" s="942" t="str">
        <f>'Registro Veh'!N217</f>
        <v/>
      </c>
      <c r="N206" s="943" t="str">
        <f>IFERROR(IFS(E206='BBDD R'!$F$2,'BBDD R'!$G$2,E206='BBDD R'!$F$3,'BBDD R'!$G$3,E206='BBDD R'!$F$4,'BBDD R'!$G$4,E206='BBDD R'!$F$5,'BBDD R'!$G$5,E206='BBDD R'!$F$6,'BBDD R'!$G$6,E206='BBDD R'!$F$7,'BBDD R'!$G$7),"")</f>
        <v/>
      </c>
      <c r="O206" s="943" t="str">
        <f>IFERROR(IFS(E206='BBDD R'!$F$2,'BBDD R'!$H$2,E206='BBDD R'!$F$3,'BBDD R'!$H$3,E206='BBDD R'!$F$4,'BBDD R'!$H$4,E206='BBDD R'!$F$5,'BBDD R'!$H$5,E206='BBDD R'!$F$6,'BBDD R'!$H$6,E206='BBDD R'!$F$7,'BBDD R'!$H$7),"")</f>
        <v/>
      </c>
      <c r="P206" s="944" t="str">
        <f>IFERROR(IFS(E206='BBDD R'!$F$2,'BBDD R'!$I$2,E206='BBDD R'!$F$3,'BBDD R'!$I$3,E206='BBDD R'!$F$4,'BBDD R'!$I$4,E206='BBDD R'!$F$5,'BBDD R'!$I$5,E206='BBDD R'!$F$6,'BBDD R'!$I$6,E206='BBDD R'!$F$7,'BBDD R'!$I$7),"")</f>
        <v/>
      </c>
      <c r="Q206" s="945" t="str">
        <f>IFERROR(IFS(E206='BBDD R'!$F$2,'BBDD R'!$J$2,E206='BBDD R'!$F$3,'BBDD R'!$J$3,E206='BBDD R'!$F$4,'BBDD R'!$J$4,E206='BBDD R'!$F$5,'BBDD R'!$J$5,E206='BBDD R'!$F$6,'BBDD R'!$J$6,E206='BBDD R'!$F$7,'BBDD R'!$J$7))</f>
        <v/>
      </c>
      <c r="R206" s="945" t="str">
        <f>IFERROR(IFS(E206='BBDD R'!$F$2,'BBDD R'!$K$2,E206='BBDD R'!$F$3,'BBDD R'!$K$3,E206='BBDD R'!$F$4,'BBDD R'!$K$4,E206='BBDD R'!$F$5,'BBDD R'!$K$5,E206='BBDD R'!$F$6,'BBDD R'!$K$6,E206='BBDD R'!$F$7,'BBDD R'!$K$7),"")</f>
        <v/>
      </c>
      <c r="S206" s="944" t="str">
        <f>IFERROR(IFS(E206='BBDD R'!$F$2,'BBDD R'!$L$2,E206='BBDD R'!$F$3,'BBDD R'!$L$3,E206='BBDD R'!$F$4,'BBDD R'!$L$4,E206='BBDD R'!$F$5,'BBDD R'!$L$5,E206='BBDD R'!$F$6,'BBDD R'!$L$6,E206='BBDD R'!$F$7,'BBDD R'!$L$7),"")</f>
        <v/>
      </c>
      <c r="T206" s="944" t="str">
        <f>IFERROR(IFS(E206='BBDD R'!$F$2,'BBDD R'!$M$2,E206='BBDD R'!$F$3,'BBDD R'!$M$3,E206='BBDD R'!$F$4,'BBDD R'!$M$4,E206='BBDD R'!$F$5,'BBDD R'!$M$5,E206='BBDD R'!$F$6,'BBDD R'!$M$6,E206='BBDD R'!$F$7,'BBDD R'!$M$7),"")</f>
        <v/>
      </c>
      <c r="U206" s="944" t="str">
        <f>IFERROR(IFS(E206='BBDD R'!$F$2,'BBDD R'!$N$2,E206='BBDD R'!$F$3,'BBDD R'!$N$3,E206='BBDD R'!$F$4,'BBDD R'!$N$4,E206='BBDD R'!$F$5,'BBDD R'!$N$5,E206='BBDD R'!$F$6,'BBDD R'!$N$6,E206='BBDD R'!$F$7,'BBDD R'!$N$7),"")</f>
        <v/>
      </c>
      <c r="V206" s="944" t="str">
        <f>IFERROR(IFS(E206='BBDD R'!$F$2,'BBDD R'!$O$2,E206='BBDD R'!$F$3,'BBDD R'!$O$3,E206='BBDD R'!$F$4,'BBDD R'!$O$4,E206='BBDD R'!$F$5,'BBDD R'!$O$5,E206='BBDD R'!$F$6,'BBDD R'!$O$6,E206='BBDD R'!$F$7,'BBDD R'!$O$7),"")</f>
        <v/>
      </c>
      <c r="W206" s="946" t="str">
        <f>IFERROR(IFS(E206='BBDD R'!$F$2,'BBDD R'!$P$2,E206='BBDD R'!$F$3,'BBDD R'!$P$3,E206='BBDD R'!$F$4,'BBDD R'!$P$4,E206='BBDD R'!$F$5,'BBDD R'!$P$5,E206='BBDD R'!$F$6,'BBDD R'!$P$6,E206='BBDD R'!$F$7,'BBDD R'!$P$7),"")</f>
        <v/>
      </c>
      <c r="X206" s="944" t="str">
        <f>IFERROR(IFS(E206='BBDD R'!$F$2,'BBDD R'!$Q$2,E206='BBDD R'!$F$3,'BBDD R'!$Q$3,E206='BBDD R'!$F$4,'BBDD R'!$Q$4,E206='BBDD R'!$F$5,'BBDD R'!$Q$5,E206='BBDD R'!$F$6,'BBDD R'!$Q$6,E206='BBDD R'!$F$7,'BBDD R'!$Q$7),"")</f>
        <v/>
      </c>
      <c r="Y206" s="944" t="str">
        <f>IFERROR(IFS(E206='BBDD R'!$F$2,'BBDD R'!$R$2,E206='BBDD R'!$F$3,'BBDD R'!$R$3,E206='BBDD R'!$F$4,'BBDD R'!$R$4,E206='BBDD R'!$F$5,'BBDD R'!$R$5,E206='BBDD R'!$F$6,'BBDD R'!$R$6,E206='BBDD R'!$F$7,'BBDD R'!$R$7),"")</f>
        <v/>
      </c>
      <c r="Z206" s="944" t="str">
        <f t="array" ref="Z206">IFERROR(ifs(AND(M206="Gasolina",O206="Vehículo Liviano (Sedán, Compacto)"),1
,AND(M206="Gasolina",O206="Vehículo Liviano (SUV, Jeep, Station Wagon)"),2
,AND(M206="Gasolina",O206="Utilitario, Furgón"),3
,AND(M206="Gasolina",O206="Camioneta 4x2"),4
,AND(M206="Gasolina",O206="Camioneta 4x4"),5
,AND(M206="Gasolina",O206="Camión liviano (hasta 3.5 ton)"),6
,AND(M206="Gasolina",O206="Camión mediano"),7
,AND(M206="Gasolina",O206="Camión pesado"),8
,AND(M206="Gasolina",O206="Maquinaria"),9
,AND(M206="Gasolina",O206="Otro (especifique): "),10
,AND(M206="Diesel",O206="Vehículo Liviano (Sedán, Compacto)"),11
,AND(M206="Diesel",O206="Vehículo Liviano (SUV, Jeep, Station Wagon)"),12
,AND(M206="Diesel",O206="Utilitario, Furgón"),13
,AND(M206="Diesel",O206="Camioneta 4x2"),14
,AND(M206="Diesel",O206="Camioneta 4x4"),15
,AND(M206="Diesel",O206="Camión liviano (hasta 3.5 ton)"),16
,AND(M206="Diesel",O206="Camión mediano"),17
,AND(M206="Diesel",O206="Camión pesado"),18
,AND(M206="Diesel",O206="Maquinaria"),19
,AND(M206="Diesel",O206="Otro (especifique): "),20
,O206="Selecciona...",21),"")</f>
        <v/>
      </c>
      <c r="AA206" s="947" t="str">
        <f>IFERROR((ifs(Z206=1,Data!$D$100,Z206=2,Data!$D$101,Z206=3,Data!$D$102,Z206=4,Data!$D$103,Z206=5,Data!$D$104,Z206=6,Data!$D$105,Z206=7,Data!$D$106,Z206=8,Data!$D$107,Z206=9,Data!$D$108,Z206=10,Data!$D$109,Z206=11,Data!$D$110,Z206=12,Data!$D$111,Z206=13,Data!$D$112,Z206=14,Data!$D$113,Z206=15,Data!$D$114,Z206=16,Data!$D$115,Z206=17,Data!$D$116,Z206=18,Data!$D$117,Z206=19,Data!$D$118,Z206=20,Data!$D$119,Z206=21,Data!$D$120,Z206=0,Data!$D$121))*K206,"")</f>
        <v/>
      </c>
      <c r="AB206" s="947" t="str">
        <f>IFERROR((ifs(Z206=1,Data!$E$100,Z206=2,Data!$E$101,Z206=3,Data!$E$102,Z206=4,Data!$E$103,Z206=5,Data!$E$104,Z206=6,Data!$E$105,Z206=7,Data!$E$106,Z206=8,Data!$E$107,Z206=9,Data!$E$108,Z206=10,Data!$E$109,Z206=11,Data!$E$110,Z206=12,Data!$E$111,Z206=13,Data!$E$112,Z206=14,Data!$E$113,Z206=15,Data!$E$114,Z206=16,Data!$E$115,Z206=17,Data!$E$116,Z206=18,Data!$E$117,Z206=19,Data!$E$118,Z206=20,Data!$E$119,Z206=21,Data!$E$120,Z206=0,Data!$E$121))*K206/1000,"")</f>
        <v/>
      </c>
      <c r="AC206" s="948" t="str">
        <f>IFERROR((ifs(
Z206=1,Data!$G$100,
Z206=2,Data!$G$101,
Z206=3,Data!$G$102,
Z206=4,Data!$G$103,
Z206=5,Data!$G$104,
Z206=6,Data!$G$105,
Z206=7,Data!$G$106,
Z206=8,Data!$G$107,
Z206=9,Data!$G$108,
Z206=10,Data!G$109,
Z206=11,Data!G$110,
Z206=12,Data!G$111,
Z206=13,Data!$G$112,
Z206=14,Data!$G$113,
Z206=15,Data!$G$114,
Z206=16,Data!$G$115,
Z206=17,Data!$G$116,
Z206=18,Data!$G$117,
Z206=19,Data!$G$118,
Z206=20,Data!$G$119,
Z206=21,Data!$G$120,
Z206=0,Data!$G$121))
*K206/1000,"")</f>
        <v/>
      </c>
      <c r="AD206" s="949" t="str">
        <f>IFERROR((ifs(
Z206=1,Data!$H$100,
Z206=2,Data!$H$101,
Z206=3,Data!$H$102,
Z206=4,Data!$H$103,
Z206=5,Data!$H$104,
Z206=6,Data!$H$105,
Z206=7,Data!$H$106,
Z206=8,Data!$H$107,
Z206=9,Data!$H$108,
Z206=10,Data!H$109,
Z206=11,Data!H$110,
Z206=12,Data!H$111,
Z206=13,Data!$H$112,
Z206=14,Data!$H$113,
Z206=15,Data!$H$114,
Z206=16,Data!$H$115,
Z206=17,Data!$H$116,
Z206=18,Data!$H$117,
Z206=19,Data!$H$118,
Z206=20,Data!$H$119,
Z206=21,Data!$H$120,
Z206=0,Data!$H$121))*K206/1000,"")</f>
        <v/>
      </c>
      <c r="AE206" s="948" t="str">
        <f>IFERROR((ifs(
Z206=1,Data!$I$100,
Z206=2,Data!$I$101,
Z206=3,Data!$I$102,
Z206=4,Data!$I$103,
Z206=5,Data!$I$104,
Z206=6,Data!$I$105,
Z206=7,Data!$I$106,
Z206=8,Data!$I$107,
Z206=9,Data!$I$108,
Z206=10,Data!I$109,
Z206=11,Data!I$110,
Z206=12,Data!I$111,
Z206=13,Data!$I$112,
Z206=14,Data!$I$113,
Z206=15,Data!$I$114,
Z206=16,Data!$I$115,
Z206=17,Data!$I$116,
Z206=18,Data!$I$117,
Z206=19,Data!$I$118,
Z206=20,Data!$I$119,
Z206=21,Data!$I$120,
Z206=0,Data!$I$121)*K206/1000),"")</f>
        <v/>
      </c>
      <c r="AF206" s="947" t="str">
        <f>IFERROR((ifs(
Z206=1,Data!$J$100,
Z206=2,Data!$J$101,
Z206=3,Data!$J$102,
Z206=4,Data!$J$103,
Z206=5,Data!$J$104,
Z206=6,Data!$J$105,
Z206=7,Data!$J$106,
Z206=8,Data!$J$107,
Z206=9,Data!$J$108,
Z206=10,Data!J$109,
Z206=11,Data!J$110,
Z206=12,Data!J$111,
Z206=13,Data!J$112,
Z206=14,Data!$J$113,
Z206=15,Data!$J$114,
Z206=16,Data!$J$115,
Z206=17,Data!$J$116,
Z206=18,Data!$J$117,
Z206=19,Data!$J$118,
Z206=20,Data!$J$119,
Z206=21,Data!$J$120,
Z206=0,Data!$J$121)*K206),"")</f>
        <v/>
      </c>
      <c r="AG206" s="947" t="str">
        <f>IFERROR((ifs(
Z206=1,Data!$K$100,
Z206=2,Data!$K$101,
Z206=3,Data!$K$102,
Z206=4,Data!$K$103,
Z206=5,Data!$K$104,
Z206=6,Data!$K$105,
Z206=7,Data!$K$106,
Z206=8,Data!$K$107,
Z206=9,Data!$K$108,
Z206=10,Data!K$109,
Z206=11,Data!K$110,
Z206=12,Data!K$111,
Z206=13,Data!$K$112,
Z206=14,Data!$K$113,
Z206=15,Data!$K$114,
Z206=16,Data!$K$115,
Z206=17,Data!$K$116,
Z206=18,Data!$K$117,
Z206=19,Data!$K$118,
Z206=20,Data!$K$119,
Z206=21,Data!$K$120,
Z206=0,Data!$K$121)*K206),"")</f>
        <v/>
      </c>
      <c r="AH206" s="947" t="str">
        <f>IFERROR((ifs(
Z206=1,Data!$L$100,
Z206=2,Data!$L$101,
Z206=3,Data!$L$102,
Z206=4,Data!$L$103,
Z206=5,Data!$L$104,
Z206=6,Data!$L$105,
Z206=7,Data!$L$106,
Z206=8,Data!$L$107,
Z206=9,Data!$L$108,
Z206=10,Data!L$109,
Z206=11,Data!L$110,
Z206=12,Data!L$111,
Z206=13,Data!$L$112,
Z206=14,Data!$L$113,
Z206=15,Data!$L$114,
Z206=16,Data!$L$115,
Z206=17,Data!$L$116,
Z206=18,Data!$L$117,
Z206=19,Data!$L$118,
Z206=20,Data!$L$119,
Z206=21,Data!$L$120,
Z206=0,Data!$L$121)*K206),"")</f>
        <v/>
      </c>
      <c r="AI206" s="950" t="str">
        <f>'Registro Veh'!J218</f>
        <v/>
      </c>
      <c r="AJ206" s="950" t="str">
        <f>'Registro Veh'!M218</f>
        <v/>
      </c>
      <c r="AK206" s="951"/>
      <c r="AL206" s="951"/>
      <c r="AM206" s="951"/>
      <c r="AN206" s="951"/>
    </row>
    <row r="207">
      <c r="A207" s="941" t="str">
        <f>'Registro Veh'!B218</f>
        <v/>
      </c>
      <c r="B207" s="941" t="str">
        <f>Equipo!$F$2</f>
        <v>4.0</v>
      </c>
      <c r="C207" s="941" t="str">
        <f>Equipo!$E$14</f>
        <v/>
      </c>
      <c r="D207" s="941" t="str">
        <f>Equipo!$E$10</f>
        <v/>
      </c>
      <c r="E207" s="941" t="str">
        <f>'Registro Veh'!C218</f>
        <v/>
      </c>
      <c r="F207" s="941" t="str">
        <f>'Registro Veh'!D218</f>
        <v/>
      </c>
      <c r="G207" s="941" t="str">
        <f>'Registro Veh'!E218</f>
        <v/>
      </c>
      <c r="H207" s="941" t="str">
        <f>'Registro Veh'!F218</f>
        <v/>
      </c>
      <c r="I207" s="942" t="str">
        <f>'Registro Veh'!G218</f>
        <v/>
      </c>
      <c r="J207" s="942" t="str">
        <f>'Registro Veh'!I218</f>
        <v/>
      </c>
      <c r="K207" s="942" t="str">
        <f>'Registro Veh'!K218</f>
        <v/>
      </c>
      <c r="L207" s="942" t="str">
        <f>'Registro Veh'!L218</f>
        <v/>
      </c>
      <c r="M207" s="942" t="str">
        <f>'Registro Veh'!N218</f>
        <v/>
      </c>
      <c r="N207" s="943" t="str">
        <f>IFERROR(IFS(E207='BBDD R'!$F$2,'BBDD R'!$G$2,E207='BBDD R'!$F$3,'BBDD R'!$G$3,E207='BBDD R'!$F$4,'BBDD R'!$G$4,E207='BBDD R'!$F$5,'BBDD R'!$G$5,E207='BBDD R'!$F$6,'BBDD R'!$G$6,E207='BBDD R'!$F$7,'BBDD R'!$G$7),"")</f>
        <v/>
      </c>
      <c r="O207" s="943" t="str">
        <f>IFERROR(IFS(E207='BBDD R'!$F$2,'BBDD R'!$H$2,E207='BBDD R'!$F$3,'BBDD R'!$H$3,E207='BBDD R'!$F$4,'BBDD R'!$H$4,E207='BBDD R'!$F$5,'BBDD R'!$H$5,E207='BBDD R'!$F$6,'BBDD R'!$H$6,E207='BBDD R'!$F$7,'BBDD R'!$H$7),"")</f>
        <v/>
      </c>
      <c r="P207" s="944" t="str">
        <f>IFERROR(IFS(E207='BBDD R'!$F$2,'BBDD R'!$I$2,E207='BBDD R'!$F$3,'BBDD R'!$I$3,E207='BBDD R'!$F$4,'BBDD R'!$I$4,E207='BBDD R'!$F$5,'BBDD R'!$I$5,E207='BBDD R'!$F$6,'BBDD R'!$I$6,E207='BBDD R'!$F$7,'BBDD R'!$I$7),"")</f>
        <v/>
      </c>
      <c r="Q207" s="945" t="str">
        <f>IFERROR(IFS(E207='BBDD R'!$F$2,'BBDD R'!$J$2,E207='BBDD R'!$F$3,'BBDD R'!$J$3,E207='BBDD R'!$F$4,'BBDD R'!$J$4,E207='BBDD R'!$F$5,'BBDD R'!$J$5,E207='BBDD R'!$F$6,'BBDD R'!$J$6,E207='BBDD R'!$F$7,'BBDD R'!$J$7))</f>
        <v/>
      </c>
      <c r="R207" s="945" t="str">
        <f>IFERROR(IFS(E207='BBDD R'!$F$2,'BBDD R'!$K$2,E207='BBDD R'!$F$3,'BBDD R'!$K$3,E207='BBDD R'!$F$4,'BBDD R'!$K$4,E207='BBDD R'!$F$5,'BBDD R'!$K$5,E207='BBDD R'!$F$6,'BBDD R'!$K$6,E207='BBDD R'!$F$7,'BBDD R'!$K$7),"")</f>
        <v/>
      </c>
      <c r="S207" s="944" t="str">
        <f>IFERROR(IFS(E207='BBDD R'!$F$2,'BBDD R'!$L$2,E207='BBDD R'!$F$3,'BBDD R'!$L$3,E207='BBDD R'!$F$4,'BBDD R'!$L$4,E207='BBDD R'!$F$5,'BBDD R'!$L$5,E207='BBDD R'!$F$6,'BBDD R'!$L$6,E207='BBDD R'!$F$7,'BBDD R'!$L$7),"")</f>
        <v/>
      </c>
      <c r="T207" s="944" t="str">
        <f>IFERROR(IFS(E207='BBDD R'!$F$2,'BBDD R'!$M$2,E207='BBDD R'!$F$3,'BBDD R'!$M$3,E207='BBDD R'!$F$4,'BBDD R'!$M$4,E207='BBDD R'!$F$5,'BBDD R'!$M$5,E207='BBDD R'!$F$6,'BBDD R'!$M$6,E207='BBDD R'!$F$7,'BBDD R'!$M$7),"")</f>
        <v/>
      </c>
      <c r="U207" s="944" t="str">
        <f>IFERROR(IFS(E207='BBDD R'!$F$2,'BBDD R'!$N$2,E207='BBDD R'!$F$3,'BBDD R'!$N$3,E207='BBDD R'!$F$4,'BBDD R'!$N$4,E207='BBDD R'!$F$5,'BBDD R'!$N$5,E207='BBDD R'!$F$6,'BBDD R'!$N$6,E207='BBDD R'!$F$7,'BBDD R'!$N$7),"")</f>
        <v/>
      </c>
      <c r="V207" s="944" t="str">
        <f>IFERROR(IFS(E207='BBDD R'!$F$2,'BBDD R'!$O$2,E207='BBDD R'!$F$3,'BBDD R'!$O$3,E207='BBDD R'!$F$4,'BBDD R'!$O$4,E207='BBDD R'!$F$5,'BBDD R'!$O$5,E207='BBDD R'!$F$6,'BBDD R'!$O$6,E207='BBDD R'!$F$7,'BBDD R'!$O$7),"")</f>
        <v/>
      </c>
      <c r="W207" s="946" t="str">
        <f>IFERROR(IFS(E207='BBDD R'!$F$2,'BBDD R'!$P$2,E207='BBDD R'!$F$3,'BBDD R'!$P$3,E207='BBDD R'!$F$4,'BBDD R'!$P$4,E207='BBDD R'!$F$5,'BBDD R'!$P$5,E207='BBDD R'!$F$6,'BBDD R'!$P$6,E207='BBDD R'!$F$7,'BBDD R'!$P$7),"")</f>
        <v/>
      </c>
      <c r="X207" s="944" t="str">
        <f>IFERROR(IFS(E207='BBDD R'!$F$2,'BBDD R'!$Q$2,E207='BBDD R'!$F$3,'BBDD R'!$Q$3,E207='BBDD R'!$F$4,'BBDD R'!$Q$4,E207='BBDD R'!$F$5,'BBDD R'!$Q$5,E207='BBDD R'!$F$6,'BBDD R'!$Q$6,E207='BBDD R'!$F$7,'BBDD R'!$Q$7),"")</f>
        <v/>
      </c>
      <c r="Y207" s="944" t="str">
        <f>IFERROR(IFS(E207='BBDD R'!$F$2,'BBDD R'!$R$2,E207='BBDD R'!$F$3,'BBDD R'!$R$3,E207='BBDD R'!$F$4,'BBDD R'!$R$4,E207='BBDD R'!$F$5,'BBDD R'!$R$5,E207='BBDD R'!$F$6,'BBDD R'!$R$6,E207='BBDD R'!$F$7,'BBDD R'!$R$7),"")</f>
        <v/>
      </c>
      <c r="Z207" s="944" t="str">
        <f t="array" ref="Z207">IFERROR(ifs(AND(M207="Gasolina",O207="Vehículo Liviano (Sedán, Compacto)"),1
,AND(M207="Gasolina",O207="Vehículo Liviano (SUV, Jeep, Station Wagon)"),2
,AND(M207="Gasolina",O207="Utilitario, Furgón"),3
,AND(M207="Gasolina",O207="Camioneta 4x2"),4
,AND(M207="Gasolina",O207="Camioneta 4x4"),5
,AND(M207="Gasolina",O207="Camión liviano (hasta 3.5 ton)"),6
,AND(M207="Gasolina",O207="Camión mediano"),7
,AND(M207="Gasolina",O207="Camión pesado"),8
,AND(M207="Gasolina",O207="Maquinaria"),9
,AND(M207="Gasolina",O207="Otro (especifique): "),10
,AND(M207="Diesel",O207="Vehículo Liviano (Sedán, Compacto)"),11
,AND(M207="Diesel",O207="Vehículo Liviano (SUV, Jeep, Station Wagon)"),12
,AND(M207="Diesel",O207="Utilitario, Furgón"),13
,AND(M207="Diesel",O207="Camioneta 4x2"),14
,AND(M207="Diesel",O207="Camioneta 4x4"),15
,AND(M207="Diesel",O207="Camión liviano (hasta 3.5 ton)"),16
,AND(M207="Diesel",O207="Camión mediano"),17
,AND(M207="Diesel",O207="Camión pesado"),18
,AND(M207="Diesel",O207="Maquinaria"),19
,AND(M207="Diesel",O207="Otro (especifique): "),20
,O207="Selecciona...",21),"")</f>
        <v/>
      </c>
      <c r="AA207" s="947" t="str">
        <f>IFERROR((ifs(Z207=1,Data!$D$100,Z207=2,Data!$D$101,Z207=3,Data!$D$102,Z207=4,Data!$D$103,Z207=5,Data!$D$104,Z207=6,Data!$D$105,Z207=7,Data!$D$106,Z207=8,Data!$D$107,Z207=9,Data!$D$108,Z207=10,Data!$D$109,Z207=11,Data!$D$110,Z207=12,Data!$D$111,Z207=13,Data!$D$112,Z207=14,Data!$D$113,Z207=15,Data!$D$114,Z207=16,Data!$D$115,Z207=17,Data!$D$116,Z207=18,Data!$D$117,Z207=19,Data!$D$118,Z207=20,Data!$D$119,Z207=21,Data!$D$120,Z207=0,Data!$D$121))*K207,"")</f>
        <v/>
      </c>
      <c r="AB207" s="947" t="str">
        <f>IFERROR((ifs(Z207=1,Data!$E$100,Z207=2,Data!$E$101,Z207=3,Data!$E$102,Z207=4,Data!$E$103,Z207=5,Data!$E$104,Z207=6,Data!$E$105,Z207=7,Data!$E$106,Z207=8,Data!$E$107,Z207=9,Data!$E$108,Z207=10,Data!$E$109,Z207=11,Data!$E$110,Z207=12,Data!$E$111,Z207=13,Data!$E$112,Z207=14,Data!$E$113,Z207=15,Data!$E$114,Z207=16,Data!$E$115,Z207=17,Data!$E$116,Z207=18,Data!$E$117,Z207=19,Data!$E$118,Z207=20,Data!$E$119,Z207=21,Data!$E$120,Z207=0,Data!$E$121))*K207/1000,"")</f>
        <v/>
      </c>
      <c r="AC207" s="948" t="str">
        <f>IFERROR((ifs(
Z207=1,Data!$G$100,
Z207=2,Data!$G$101,
Z207=3,Data!$G$102,
Z207=4,Data!$G$103,
Z207=5,Data!$G$104,
Z207=6,Data!$G$105,
Z207=7,Data!$G$106,
Z207=8,Data!$G$107,
Z207=9,Data!$G$108,
Z207=10,Data!G$109,
Z207=11,Data!G$110,
Z207=12,Data!G$111,
Z207=13,Data!$G$112,
Z207=14,Data!$G$113,
Z207=15,Data!$G$114,
Z207=16,Data!$G$115,
Z207=17,Data!$G$116,
Z207=18,Data!$G$117,
Z207=19,Data!$G$118,
Z207=20,Data!$G$119,
Z207=21,Data!$G$120,
Z207=0,Data!$G$121))
*K207/1000,"")</f>
        <v/>
      </c>
      <c r="AD207" s="949" t="str">
        <f>IFERROR((ifs(
Z207=1,Data!$H$100,
Z207=2,Data!$H$101,
Z207=3,Data!$H$102,
Z207=4,Data!$H$103,
Z207=5,Data!$H$104,
Z207=6,Data!$H$105,
Z207=7,Data!$H$106,
Z207=8,Data!$H$107,
Z207=9,Data!$H$108,
Z207=10,Data!H$109,
Z207=11,Data!H$110,
Z207=12,Data!H$111,
Z207=13,Data!$H$112,
Z207=14,Data!$H$113,
Z207=15,Data!$H$114,
Z207=16,Data!$H$115,
Z207=17,Data!$H$116,
Z207=18,Data!$H$117,
Z207=19,Data!$H$118,
Z207=20,Data!$H$119,
Z207=21,Data!$H$120,
Z207=0,Data!$H$121))*K207/1000,"")</f>
        <v/>
      </c>
      <c r="AE207" s="948" t="str">
        <f>IFERROR((ifs(
Z207=1,Data!$I$100,
Z207=2,Data!$I$101,
Z207=3,Data!$I$102,
Z207=4,Data!$I$103,
Z207=5,Data!$I$104,
Z207=6,Data!$I$105,
Z207=7,Data!$I$106,
Z207=8,Data!$I$107,
Z207=9,Data!$I$108,
Z207=10,Data!I$109,
Z207=11,Data!I$110,
Z207=12,Data!I$111,
Z207=13,Data!$I$112,
Z207=14,Data!$I$113,
Z207=15,Data!$I$114,
Z207=16,Data!$I$115,
Z207=17,Data!$I$116,
Z207=18,Data!$I$117,
Z207=19,Data!$I$118,
Z207=20,Data!$I$119,
Z207=21,Data!$I$120,
Z207=0,Data!$I$121)*K207/1000),"")</f>
        <v/>
      </c>
      <c r="AF207" s="947" t="str">
        <f>IFERROR((ifs(
Z207=1,Data!$J$100,
Z207=2,Data!$J$101,
Z207=3,Data!$J$102,
Z207=4,Data!$J$103,
Z207=5,Data!$J$104,
Z207=6,Data!$J$105,
Z207=7,Data!$J$106,
Z207=8,Data!$J$107,
Z207=9,Data!$J$108,
Z207=10,Data!J$109,
Z207=11,Data!J$110,
Z207=12,Data!J$111,
Z207=13,Data!J$112,
Z207=14,Data!$J$113,
Z207=15,Data!$J$114,
Z207=16,Data!$J$115,
Z207=17,Data!$J$116,
Z207=18,Data!$J$117,
Z207=19,Data!$J$118,
Z207=20,Data!$J$119,
Z207=21,Data!$J$120,
Z207=0,Data!$J$121)*K207),"")</f>
        <v/>
      </c>
      <c r="AG207" s="947" t="str">
        <f>IFERROR((ifs(
Z207=1,Data!$K$100,
Z207=2,Data!$K$101,
Z207=3,Data!$K$102,
Z207=4,Data!$K$103,
Z207=5,Data!$K$104,
Z207=6,Data!$K$105,
Z207=7,Data!$K$106,
Z207=8,Data!$K$107,
Z207=9,Data!$K$108,
Z207=10,Data!K$109,
Z207=11,Data!K$110,
Z207=12,Data!K$111,
Z207=13,Data!$K$112,
Z207=14,Data!$K$113,
Z207=15,Data!$K$114,
Z207=16,Data!$K$115,
Z207=17,Data!$K$116,
Z207=18,Data!$K$117,
Z207=19,Data!$K$118,
Z207=20,Data!$K$119,
Z207=21,Data!$K$120,
Z207=0,Data!$K$121)*K207),"")</f>
        <v/>
      </c>
      <c r="AH207" s="947" t="str">
        <f>IFERROR((ifs(
Z207=1,Data!$L$100,
Z207=2,Data!$L$101,
Z207=3,Data!$L$102,
Z207=4,Data!$L$103,
Z207=5,Data!$L$104,
Z207=6,Data!$L$105,
Z207=7,Data!$L$106,
Z207=8,Data!$L$107,
Z207=9,Data!$L$108,
Z207=10,Data!L$109,
Z207=11,Data!L$110,
Z207=12,Data!L$111,
Z207=13,Data!$L$112,
Z207=14,Data!$L$113,
Z207=15,Data!$L$114,
Z207=16,Data!$L$115,
Z207=17,Data!$L$116,
Z207=18,Data!$L$117,
Z207=19,Data!$L$118,
Z207=20,Data!$L$119,
Z207=21,Data!$L$120,
Z207=0,Data!$L$121)*K207),"")</f>
        <v/>
      </c>
      <c r="AI207" s="950" t="str">
        <f>'Registro Veh'!J219</f>
        <v/>
      </c>
      <c r="AJ207" s="950" t="str">
        <f>'Registro Veh'!M219</f>
        <v/>
      </c>
      <c r="AK207" s="951"/>
      <c r="AL207" s="951"/>
      <c r="AM207" s="951"/>
      <c r="AN207" s="951"/>
    </row>
    <row r="208">
      <c r="A208" s="941" t="str">
        <f>'Registro Veh'!B219</f>
        <v/>
      </c>
      <c r="B208" s="941" t="str">
        <f>Equipo!$F$2</f>
        <v>4.0</v>
      </c>
      <c r="C208" s="941" t="str">
        <f>Equipo!$E$14</f>
        <v/>
      </c>
      <c r="D208" s="941" t="str">
        <f>Equipo!$E$10</f>
        <v/>
      </c>
      <c r="E208" s="941" t="str">
        <f>'Registro Veh'!C219</f>
        <v/>
      </c>
      <c r="F208" s="941" t="str">
        <f>'Registro Veh'!D219</f>
        <v/>
      </c>
      <c r="G208" s="941" t="str">
        <f>'Registro Veh'!E219</f>
        <v/>
      </c>
      <c r="H208" s="941" t="str">
        <f>'Registro Veh'!F219</f>
        <v/>
      </c>
      <c r="I208" s="942" t="str">
        <f>'Registro Veh'!G219</f>
        <v/>
      </c>
      <c r="J208" s="942" t="str">
        <f>'Registro Veh'!I219</f>
        <v/>
      </c>
      <c r="K208" s="942" t="str">
        <f>'Registro Veh'!K219</f>
        <v/>
      </c>
      <c r="L208" s="942" t="str">
        <f>'Registro Veh'!L219</f>
        <v/>
      </c>
      <c r="M208" s="942" t="str">
        <f>'Registro Veh'!N219</f>
        <v/>
      </c>
      <c r="N208" s="943" t="str">
        <f>IFERROR(IFS(E208='BBDD R'!$F$2,'BBDD R'!$G$2,E208='BBDD R'!$F$3,'BBDD R'!$G$3,E208='BBDD R'!$F$4,'BBDD R'!$G$4,E208='BBDD R'!$F$5,'BBDD R'!$G$5,E208='BBDD R'!$F$6,'BBDD R'!$G$6,E208='BBDD R'!$F$7,'BBDD R'!$G$7),"")</f>
        <v/>
      </c>
      <c r="O208" s="943" t="str">
        <f>IFERROR(IFS(E208='BBDD R'!$F$2,'BBDD R'!$H$2,E208='BBDD R'!$F$3,'BBDD R'!$H$3,E208='BBDD R'!$F$4,'BBDD R'!$H$4,E208='BBDD R'!$F$5,'BBDD R'!$H$5,E208='BBDD R'!$F$6,'BBDD R'!$H$6,E208='BBDD R'!$F$7,'BBDD R'!$H$7),"")</f>
        <v/>
      </c>
      <c r="P208" s="944" t="str">
        <f>IFERROR(IFS(E208='BBDD R'!$F$2,'BBDD R'!$I$2,E208='BBDD R'!$F$3,'BBDD R'!$I$3,E208='BBDD R'!$F$4,'BBDD R'!$I$4,E208='BBDD R'!$F$5,'BBDD R'!$I$5,E208='BBDD R'!$F$6,'BBDD R'!$I$6,E208='BBDD R'!$F$7,'BBDD R'!$I$7),"")</f>
        <v/>
      </c>
      <c r="Q208" s="945" t="str">
        <f>IFERROR(IFS(E208='BBDD R'!$F$2,'BBDD R'!$J$2,E208='BBDD R'!$F$3,'BBDD R'!$J$3,E208='BBDD R'!$F$4,'BBDD R'!$J$4,E208='BBDD R'!$F$5,'BBDD R'!$J$5,E208='BBDD R'!$F$6,'BBDD R'!$J$6,E208='BBDD R'!$F$7,'BBDD R'!$J$7))</f>
        <v/>
      </c>
      <c r="R208" s="945" t="str">
        <f>IFERROR(IFS(E208='BBDD R'!$F$2,'BBDD R'!$K$2,E208='BBDD R'!$F$3,'BBDD R'!$K$3,E208='BBDD R'!$F$4,'BBDD R'!$K$4,E208='BBDD R'!$F$5,'BBDD R'!$K$5,E208='BBDD R'!$F$6,'BBDD R'!$K$6,E208='BBDD R'!$F$7,'BBDD R'!$K$7),"")</f>
        <v/>
      </c>
      <c r="S208" s="944" t="str">
        <f>IFERROR(IFS(E208='BBDD R'!$F$2,'BBDD R'!$L$2,E208='BBDD R'!$F$3,'BBDD R'!$L$3,E208='BBDD R'!$F$4,'BBDD R'!$L$4,E208='BBDD R'!$F$5,'BBDD R'!$L$5,E208='BBDD R'!$F$6,'BBDD R'!$L$6,E208='BBDD R'!$F$7,'BBDD R'!$L$7),"")</f>
        <v/>
      </c>
      <c r="T208" s="944" t="str">
        <f>IFERROR(IFS(E208='BBDD R'!$F$2,'BBDD R'!$M$2,E208='BBDD R'!$F$3,'BBDD R'!$M$3,E208='BBDD R'!$F$4,'BBDD R'!$M$4,E208='BBDD R'!$F$5,'BBDD R'!$M$5,E208='BBDD R'!$F$6,'BBDD R'!$M$6,E208='BBDD R'!$F$7,'BBDD R'!$M$7),"")</f>
        <v/>
      </c>
      <c r="U208" s="944" t="str">
        <f>IFERROR(IFS(E208='BBDD R'!$F$2,'BBDD R'!$N$2,E208='BBDD R'!$F$3,'BBDD R'!$N$3,E208='BBDD R'!$F$4,'BBDD R'!$N$4,E208='BBDD R'!$F$5,'BBDD R'!$N$5,E208='BBDD R'!$F$6,'BBDD R'!$N$6,E208='BBDD R'!$F$7,'BBDD R'!$N$7),"")</f>
        <v/>
      </c>
      <c r="V208" s="944" t="str">
        <f>IFERROR(IFS(E208='BBDD R'!$F$2,'BBDD R'!$O$2,E208='BBDD R'!$F$3,'BBDD R'!$O$3,E208='BBDD R'!$F$4,'BBDD R'!$O$4,E208='BBDD R'!$F$5,'BBDD R'!$O$5,E208='BBDD R'!$F$6,'BBDD R'!$O$6,E208='BBDD R'!$F$7,'BBDD R'!$O$7),"")</f>
        <v/>
      </c>
      <c r="W208" s="946" t="str">
        <f>IFERROR(IFS(E208='BBDD R'!$F$2,'BBDD R'!$P$2,E208='BBDD R'!$F$3,'BBDD R'!$P$3,E208='BBDD R'!$F$4,'BBDD R'!$P$4,E208='BBDD R'!$F$5,'BBDD R'!$P$5,E208='BBDD R'!$F$6,'BBDD R'!$P$6,E208='BBDD R'!$F$7,'BBDD R'!$P$7),"")</f>
        <v/>
      </c>
      <c r="X208" s="944" t="str">
        <f>IFERROR(IFS(E208='BBDD R'!$F$2,'BBDD R'!$Q$2,E208='BBDD R'!$F$3,'BBDD R'!$Q$3,E208='BBDD R'!$F$4,'BBDD R'!$Q$4,E208='BBDD R'!$F$5,'BBDD R'!$Q$5,E208='BBDD R'!$F$6,'BBDD R'!$Q$6,E208='BBDD R'!$F$7,'BBDD R'!$Q$7),"")</f>
        <v/>
      </c>
      <c r="Y208" s="944" t="str">
        <f>IFERROR(IFS(E208='BBDD R'!$F$2,'BBDD R'!$R$2,E208='BBDD R'!$F$3,'BBDD R'!$R$3,E208='BBDD R'!$F$4,'BBDD R'!$R$4,E208='BBDD R'!$F$5,'BBDD R'!$R$5,E208='BBDD R'!$F$6,'BBDD R'!$R$6,E208='BBDD R'!$F$7,'BBDD R'!$R$7),"")</f>
        <v/>
      </c>
      <c r="Z208" s="944" t="str">
        <f t="array" ref="Z208">IFERROR(ifs(AND(M208="Gasolina",O208="Vehículo Liviano (Sedán, Compacto)"),1
,AND(M208="Gasolina",O208="Vehículo Liviano (SUV, Jeep, Station Wagon)"),2
,AND(M208="Gasolina",O208="Utilitario, Furgón"),3
,AND(M208="Gasolina",O208="Camioneta 4x2"),4
,AND(M208="Gasolina",O208="Camioneta 4x4"),5
,AND(M208="Gasolina",O208="Camión liviano (hasta 3.5 ton)"),6
,AND(M208="Gasolina",O208="Camión mediano"),7
,AND(M208="Gasolina",O208="Camión pesado"),8
,AND(M208="Gasolina",O208="Maquinaria"),9
,AND(M208="Gasolina",O208="Otro (especifique): "),10
,AND(M208="Diesel",O208="Vehículo Liviano (Sedán, Compacto)"),11
,AND(M208="Diesel",O208="Vehículo Liviano (SUV, Jeep, Station Wagon)"),12
,AND(M208="Diesel",O208="Utilitario, Furgón"),13
,AND(M208="Diesel",O208="Camioneta 4x2"),14
,AND(M208="Diesel",O208="Camioneta 4x4"),15
,AND(M208="Diesel",O208="Camión liviano (hasta 3.5 ton)"),16
,AND(M208="Diesel",O208="Camión mediano"),17
,AND(M208="Diesel",O208="Camión pesado"),18
,AND(M208="Diesel",O208="Maquinaria"),19
,AND(M208="Diesel",O208="Otro (especifique): "),20
,O208="Selecciona...",21),"")</f>
        <v/>
      </c>
      <c r="AA208" s="947" t="str">
        <f>IFERROR((ifs(Z208=1,Data!$D$100,Z208=2,Data!$D$101,Z208=3,Data!$D$102,Z208=4,Data!$D$103,Z208=5,Data!$D$104,Z208=6,Data!$D$105,Z208=7,Data!$D$106,Z208=8,Data!$D$107,Z208=9,Data!$D$108,Z208=10,Data!$D$109,Z208=11,Data!$D$110,Z208=12,Data!$D$111,Z208=13,Data!$D$112,Z208=14,Data!$D$113,Z208=15,Data!$D$114,Z208=16,Data!$D$115,Z208=17,Data!$D$116,Z208=18,Data!$D$117,Z208=19,Data!$D$118,Z208=20,Data!$D$119,Z208=21,Data!$D$120,Z208=0,Data!$D$121))*K208,"")</f>
        <v/>
      </c>
      <c r="AB208" s="947" t="str">
        <f>IFERROR((ifs(Z208=1,Data!$E$100,Z208=2,Data!$E$101,Z208=3,Data!$E$102,Z208=4,Data!$E$103,Z208=5,Data!$E$104,Z208=6,Data!$E$105,Z208=7,Data!$E$106,Z208=8,Data!$E$107,Z208=9,Data!$E$108,Z208=10,Data!$E$109,Z208=11,Data!$E$110,Z208=12,Data!$E$111,Z208=13,Data!$E$112,Z208=14,Data!$E$113,Z208=15,Data!$E$114,Z208=16,Data!$E$115,Z208=17,Data!$E$116,Z208=18,Data!$E$117,Z208=19,Data!$E$118,Z208=20,Data!$E$119,Z208=21,Data!$E$120,Z208=0,Data!$E$121))*K208/1000,"")</f>
        <v/>
      </c>
      <c r="AC208" s="948" t="str">
        <f>IFERROR((ifs(
Z208=1,Data!$G$100,
Z208=2,Data!$G$101,
Z208=3,Data!$G$102,
Z208=4,Data!$G$103,
Z208=5,Data!$G$104,
Z208=6,Data!$G$105,
Z208=7,Data!$G$106,
Z208=8,Data!$G$107,
Z208=9,Data!$G$108,
Z208=10,Data!G$109,
Z208=11,Data!G$110,
Z208=12,Data!G$111,
Z208=13,Data!$G$112,
Z208=14,Data!$G$113,
Z208=15,Data!$G$114,
Z208=16,Data!$G$115,
Z208=17,Data!$G$116,
Z208=18,Data!$G$117,
Z208=19,Data!$G$118,
Z208=20,Data!$G$119,
Z208=21,Data!$G$120,
Z208=0,Data!$G$121))
*K208/1000,"")</f>
        <v/>
      </c>
      <c r="AD208" s="949" t="str">
        <f>IFERROR((ifs(
Z208=1,Data!$H$100,
Z208=2,Data!$H$101,
Z208=3,Data!$H$102,
Z208=4,Data!$H$103,
Z208=5,Data!$H$104,
Z208=6,Data!$H$105,
Z208=7,Data!$H$106,
Z208=8,Data!$H$107,
Z208=9,Data!$H$108,
Z208=10,Data!H$109,
Z208=11,Data!H$110,
Z208=12,Data!H$111,
Z208=13,Data!$H$112,
Z208=14,Data!$H$113,
Z208=15,Data!$H$114,
Z208=16,Data!$H$115,
Z208=17,Data!$H$116,
Z208=18,Data!$H$117,
Z208=19,Data!$H$118,
Z208=20,Data!$H$119,
Z208=21,Data!$H$120,
Z208=0,Data!$H$121))*K208/1000,"")</f>
        <v/>
      </c>
      <c r="AE208" s="948" t="str">
        <f>IFERROR((ifs(
Z208=1,Data!$I$100,
Z208=2,Data!$I$101,
Z208=3,Data!$I$102,
Z208=4,Data!$I$103,
Z208=5,Data!$I$104,
Z208=6,Data!$I$105,
Z208=7,Data!$I$106,
Z208=8,Data!$I$107,
Z208=9,Data!$I$108,
Z208=10,Data!I$109,
Z208=11,Data!I$110,
Z208=12,Data!I$111,
Z208=13,Data!$I$112,
Z208=14,Data!$I$113,
Z208=15,Data!$I$114,
Z208=16,Data!$I$115,
Z208=17,Data!$I$116,
Z208=18,Data!$I$117,
Z208=19,Data!$I$118,
Z208=20,Data!$I$119,
Z208=21,Data!$I$120,
Z208=0,Data!$I$121)*K208/1000),"")</f>
        <v/>
      </c>
      <c r="AF208" s="947" t="str">
        <f>IFERROR((ifs(
Z208=1,Data!$J$100,
Z208=2,Data!$J$101,
Z208=3,Data!$J$102,
Z208=4,Data!$J$103,
Z208=5,Data!$J$104,
Z208=6,Data!$J$105,
Z208=7,Data!$J$106,
Z208=8,Data!$J$107,
Z208=9,Data!$J$108,
Z208=10,Data!J$109,
Z208=11,Data!J$110,
Z208=12,Data!J$111,
Z208=13,Data!J$112,
Z208=14,Data!$J$113,
Z208=15,Data!$J$114,
Z208=16,Data!$J$115,
Z208=17,Data!$J$116,
Z208=18,Data!$J$117,
Z208=19,Data!$J$118,
Z208=20,Data!$J$119,
Z208=21,Data!$J$120,
Z208=0,Data!$J$121)*K208),"")</f>
        <v/>
      </c>
      <c r="AG208" s="947" t="str">
        <f>IFERROR((ifs(
Z208=1,Data!$K$100,
Z208=2,Data!$K$101,
Z208=3,Data!$K$102,
Z208=4,Data!$K$103,
Z208=5,Data!$K$104,
Z208=6,Data!$K$105,
Z208=7,Data!$K$106,
Z208=8,Data!$K$107,
Z208=9,Data!$K$108,
Z208=10,Data!K$109,
Z208=11,Data!K$110,
Z208=12,Data!K$111,
Z208=13,Data!$K$112,
Z208=14,Data!$K$113,
Z208=15,Data!$K$114,
Z208=16,Data!$K$115,
Z208=17,Data!$K$116,
Z208=18,Data!$K$117,
Z208=19,Data!$K$118,
Z208=20,Data!$K$119,
Z208=21,Data!$K$120,
Z208=0,Data!$K$121)*K208),"")</f>
        <v/>
      </c>
      <c r="AH208" s="947" t="str">
        <f>IFERROR((ifs(
Z208=1,Data!$L$100,
Z208=2,Data!$L$101,
Z208=3,Data!$L$102,
Z208=4,Data!$L$103,
Z208=5,Data!$L$104,
Z208=6,Data!$L$105,
Z208=7,Data!$L$106,
Z208=8,Data!$L$107,
Z208=9,Data!$L$108,
Z208=10,Data!L$109,
Z208=11,Data!L$110,
Z208=12,Data!L$111,
Z208=13,Data!$L$112,
Z208=14,Data!$L$113,
Z208=15,Data!$L$114,
Z208=16,Data!$L$115,
Z208=17,Data!$L$116,
Z208=18,Data!$L$117,
Z208=19,Data!$L$118,
Z208=20,Data!$L$119,
Z208=21,Data!$L$120,
Z208=0,Data!$L$121)*K208),"")</f>
        <v/>
      </c>
      <c r="AI208" s="950" t="str">
        <f>'Registro Veh'!J220</f>
        <v/>
      </c>
      <c r="AJ208" s="950" t="str">
        <f>'Registro Veh'!M220</f>
        <v/>
      </c>
      <c r="AK208" s="951"/>
      <c r="AL208" s="951"/>
      <c r="AM208" s="951"/>
      <c r="AN208" s="951"/>
    </row>
    <row r="209">
      <c r="A209" s="941" t="str">
        <f>'Registro Veh'!B220</f>
        <v/>
      </c>
      <c r="B209" s="941" t="str">
        <f>Equipo!$F$2</f>
        <v>4.0</v>
      </c>
      <c r="C209" s="941" t="str">
        <f>Equipo!$E$14</f>
        <v/>
      </c>
      <c r="D209" s="941" t="str">
        <f>Equipo!$E$10</f>
        <v/>
      </c>
      <c r="E209" s="941" t="str">
        <f>'Registro Veh'!C220</f>
        <v/>
      </c>
      <c r="F209" s="941" t="str">
        <f>'Registro Veh'!D220</f>
        <v/>
      </c>
      <c r="G209" s="941" t="str">
        <f>'Registro Veh'!E220</f>
        <v/>
      </c>
      <c r="H209" s="941" t="str">
        <f>'Registro Veh'!F220</f>
        <v/>
      </c>
      <c r="I209" s="942" t="str">
        <f>'Registro Veh'!G220</f>
        <v/>
      </c>
      <c r="J209" s="942" t="str">
        <f>'Registro Veh'!I220</f>
        <v/>
      </c>
      <c r="K209" s="942" t="str">
        <f>'Registro Veh'!K220</f>
        <v/>
      </c>
      <c r="L209" s="942" t="str">
        <f>'Registro Veh'!L220</f>
        <v/>
      </c>
      <c r="M209" s="942" t="str">
        <f>'Registro Veh'!N220</f>
        <v/>
      </c>
      <c r="N209" s="943" t="str">
        <f>IFERROR(IFS(E209='BBDD R'!$F$2,'BBDD R'!$G$2,E209='BBDD R'!$F$3,'BBDD R'!$G$3,E209='BBDD R'!$F$4,'BBDD R'!$G$4,E209='BBDD R'!$F$5,'BBDD R'!$G$5,E209='BBDD R'!$F$6,'BBDD R'!$G$6,E209='BBDD R'!$F$7,'BBDD R'!$G$7),"")</f>
        <v/>
      </c>
      <c r="O209" s="943" t="str">
        <f>IFERROR(IFS(E209='BBDD R'!$F$2,'BBDD R'!$H$2,E209='BBDD R'!$F$3,'BBDD R'!$H$3,E209='BBDD R'!$F$4,'BBDD R'!$H$4,E209='BBDD R'!$F$5,'BBDD R'!$H$5,E209='BBDD R'!$F$6,'BBDD R'!$H$6,E209='BBDD R'!$F$7,'BBDD R'!$H$7),"")</f>
        <v/>
      </c>
      <c r="P209" s="944" t="str">
        <f>IFERROR(IFS(E209='BBDD R'!$F$2,'BBDD R'!$I$2,E209='BBDD R'!$F$3,'BBDD R'!$I$3,E209='BBDD R'!$F$4,'BBDD R'!$I$4,E209='BBDD R'!$F$5,'BBDD R'!$I$5,E209='BBDD R'!$F$6,'BBDD R'!$I$6,E209='BBDD R'!$F$7,'BBDD R'!$I$7),"")</f>
        <v/>
      </c>
      <c r="Q209" s="945" t="str">
        <f>IFERROR(IFS(E209='BBDD R'!$F$2,'BBDD R'!$J$2,E209='BBDD R'!$F$3,'BBDD R'!$J$3,E209='BBDD R'!$F$4,'BBDD R'!$J$4,E209='BBDD R'!$F$5,'BBDD R'!$J$5,E209='BBDD R'!$F$6,'BBDD R'!$J$6,E209='BBDD R'!$F$7,'BBDD R'!$J$7))</f>
        <v/>
      </c>
      <c r="R209" s="945" t="str">
        <f>IFERROR(IFS(E209='BBDD R'!$F$2,'BBDD R'!$K$2,E209='BBDD R'!$F$3,'BBDD R'!$K$3,E209='BBDD R'!$F$4,'BBDD R'!$K$4,E209='BBDD R'!$F$5,'BBDD R'!$K$5,E209='BBDD R'!$F$6,'BBDD R'!$K$6,E209='BBDD R'!$F$7,'BBDD R'!$K$7),"")</f>
        <v/>
      </c>
      <c r="S209" s="944" t="str">
        <f>IFERROR(IFS(E209='BBDD R'!$F$2,'BBDD R'!$L$2,E209='BBDD R'!$F$3,'BBDD R'!$L$3,E209='BBDD R'!$F$4,'BBDD R'!$L$4,E209='BBDD R'!$F$5,'BBDD R'!$L$5,E209='BBDD R'!$F$6,'BBDD R'!$L$6,E209='BBDD R'!$F$7,'BBDD R'!$L$7),"")</f>
        <v/>
      </c>
      <c r="T209" s="944" t="str">
        <f>IFERROR(IFS(E209='BBDD R'!$F$2,'BBDD R'!$M$2,E209='BBDD R'!$F$3,'BBDD R'!$M$3,E209='BBDD R'!$F$4,'BBDD R'!$M$4,E209='BBDD R'!$F$5,'BBDD R'!$M$5,E209='BBDD R'!$F$6,'BBDD R'!$M$6,E209='BBDD R'!$F$7,'BBDD R'!$M$7),"")</f>
        <v/>
      </c>
      <c r="U209" s="944" t="str">
        <f>IFERROR(IFS(E209='BBDD R'!$F$2,'BBDD R'!$N$2,E209='BBDD R'!$F$3,'BBDD R'!$N$3,E209='BBDD R'!$F$4,'BBDD R'!$N$4,E209='BBDD R'!$F$5,'BBDD R'!$N$5,E209='BBDD R'!$F$6,'BBDD R'!$N$6,E209='BBDD R'!$F$7,'BBDD R'!$N$7),"")</f>
        <v/>
      </c>
      <c r="V209" s="944" t="str">
        <f>IFERROR(IFS(E209='BBDD R'!$F$2,'BBDD R'!$O$2,E209='BBDD R'!$F$3,'BBDD R'!$O$3,E209='BBDD R'!$F$4,'BBDD R'!$O$4,E209='BBDD R'!$F$5,'BBDD R'!$O$5,E209='BBDD R'!$F$6,'BBDD R'!$O$6,E209='BBDD R'!$F$7,'BBDD R'!$O$7),"")</f>
        <v/>
      </c>
      <c r="W209" s="946" t="str">
        <f>IFERROR(IFS(E209='BBDD R'!$F$2,'BBDD R'!$P$2,E209='BBDD R'!$F$3,'BBDD R'!$P$3,E209='BBDD R'!$F$4,'BBDD R'!$P$4,E209='BBDD R'!$F$5,'BBDD R'!$P$5,E209='BBDD R'!$F$6,'BBDD R'!$P$6,E209='BBDD R'!$F$7,'BBDD R'!$P$7),"")</f>
        <v/>
      </c>
      <c r="X209" s="944" t="str">
        <f>IFERROR(IFS(E209='BBDD R'!$F$2,'BBDD R'!$Q$2,E209='BBDD R'!$F$3,'BBDD R'!$Q$3,E209='BBDD R'!$F$4,'BBDD R'!$Q$4,E209='BBDD R'!$F$5,'BBDD R'!$Q$5,E209='BBDD R'!$F$6,'BBDD R'!$Q$6,E209='BBDD R'!$F$7,'BBDD R'!$Q$7),"")</f>
        <v/>
      </c>
      <c r="Y209" s="944" t="str">
        <f>IFERROR(IFS(E209='BBDD R'!$F$2,'BBDD R'!$R$2,E209='BBDD R'!$F$3,'BBDD R'!$R$3,E209='BBDD R'!$F$4,'BBDD R'!$R$4,E209='BBDD R'!$F$5,'BBDD R'!$R$5,E209='BBDD R'!$F$6,'BBDD R'!$R$6,E209='BBDD R'!$F$7,'BBDD R'!$R$7),"")</f>
        <v/>
      </c>
      <c r="Z209" s="944" t="str">
        <f t="array" ref="Z209">IFERROR(ifs(AND(M209="Gasolina",O209="Vehículo Liviano (Sedán, Compacto)"),1
,AND(M209="Gasolina",O209="Vehículo Liviano (SUV, Jeep, Station Wagon)"),2
,AND(M209="Gasolina",O209="Utilitario, Furgón"),3
,AND(M209="Gasolina",O209="Camioneta 4x2"),4
,AND(M209="Gasolina",O209="Camioneta 4x4"),5
,AND(M209="Gasolina",O209="Camión liviano (hasta 3.5 ton)"),6
,AND(M209="Gasolina",O209="Camión mediano"),7
,AND(M209="Gasolina",O209="Camión pesado"),8
,AND(M209="Gasolina",O209="Maquinaria"),9
,AND(M209="Gasolina",O209="Otro (especifique): "),10
,AND(M209="Diesel",O209="Vehículo Liviano (Sedán, Compacto)"),11
,AND(M209="Diesel",O209="Vehículo Liviano (SUV, Jeep, Station Wagon)"),12
,AND(M209="Diesel",O209="Utilitario, Furgón"),13
,AND(M209="Diesel",O209="Camioneta 4x2"),14
,AND(M209="Diesel",O209="Camioneta 4x4"),15
,AND(M209="Diesel",O209="Camión liviano (hasta 3.5 ton)"),16
,AND(M209="Diesel",O209="Camión mediano"),17
,AND(M209="Diesel",O209="Camión pesado"),18
,AND(M209="Diesel",O209="Maquinaria"),19
,AND(M209="Diesel",O209="Otro (especifique): "),20
,O209="Selecciona...",21),"")</f>
        <v/>
      </c>
      <c r="AA209" s="947" t="str">
        <f>IFERROR((ifs(Z209=1,Data!$D$100,Z209=2,Data!$D$101,Z209=3,Data!$D$102,Z209=4,Data!$D$103,Z209=5,Data!$D$104,Z209=6,Data!$D$105,Z209=7,Data!$D$106,Z209=8,Data!$D$107,Z209=9,Data!$D$108,Z209=10,Data!$D$109,Z209=11,Data!$D$110,Z209=12,Data!$D$111,Z209=13,Data!$D$112,Z209=14,Data!$D$113,Z209=15,Data!$D$114,Z209=16,Data!$D$115,Z209=17,Data!$D$116,Z209=18,Data!$D$117,Z209=19,Data!$D$118,Z209=20,Data!$D$119,Z209=21,Data!$D$120,Z209=0,Data!$D$121))*K209,"")</f>
        <v/>
      </c>
      <c r="AB209" s="947" t="str">
        <f>IFERROR((ifs(Z209=1,Data!$E$100,Z209=2,Data!$E$101,Z209=3,Data!$E$102,Z209=4,Data!$E$103,Z209=5,Data!$E$104,Z209=6,Data!$E$105,Z209=7,Data!$E$106,Z209=8,Data!$E$107,Z209=9,Data!$E$108,Z209=10,Data!$E$109,Z209=11,Data!$E$110,Z209=12,Data!$E$111,Z209=13,Data!$E$112,Z209=14,Data!$E$113,Z209=15,Data!$E$114,Z209=16,Data!$E$115,Z209=17,Data!$E$116,Z209=18,Data!$E$117,Z209=19,Data!$E$118,Z209=20,Data!$E$119,Z209=21,Data!$E$120,Z209=0,Data!$E$121))*K209/1000,"")</f>
        <v/>
      </c>
      <c r="AC209" s="948" t="str">
        <f>IFERROR((ifs(
Z209=1,Data!$G$100,
Z209=2,Data!$G$101,
Z209=3,Data!$G$102,
Z209=4,Data!$G$103,
Z209=5,Data!$G$104,
Z209=6,Data!$G$105,
Z209=7,Data!$G$106,
Z209=8,Data!$G$107,
Z209=9,Data!$G$108,
Z209=10,Data!G$109,
Z209=11,Data!G$110,
Z209=12,Data!G$111,
Z209=13,Data!$G$112,
Z209=14,Data!$G$113,
Z209=15,Data!$G$114,
Z209=16,Data!$G$115,
Z209=17,Data!$G$116,
Z209=18,Data!$G$117,
Z209=19,Data!$G$118,
Z209=20,Data!$G$119,
Z209=21,Data!$G$120,
Z209=0,Data!$G$121))
*K209/1000,"")</f>
        <v/>
      </c>
      <c r="AD209" s="949" t="str">
        <f>IFERROR((ifs(
Z209=1,Data!$H$100,
Z209=2,Data!$H$101,
Z209=3,Data!$H$102,
Z209=4,Data!$H$103,
Z209=5,Data!$H$104,
Z209=6,Data!$H$105,
Z209=7,Data!$H$106,
Z209=8,Data!$H$107,
Z209=9,Data!$H$108,
Z209=10,Data!H$109,
Z209=11,Data!H$110,
Z209=12,Data!H$111,
Z209=13,Data!$H$112,
Z209=14,Data!$H$113,
Z209=15,Data!$H$114,
Z209=16,Data!$H$115,
Z209=17,Data!$H$116,
Z209=18,Data!$H$117,
Z209=19,Data!$H$118,
Z209=20,Data!$H$119,
Z209=21,Data!$H$120,
Z209=0,Data!$H$121))*K209/1000,"")</f>
        <v/>
      </c>
      <c r="AE209" s="948" t="str">
        <f>IFERROR((ifs(
Z209=1,Data!$I$100,
Z209=2,Data!$I$101,
Z209=3,Data!$I$102,
Z209=4,Data!$I$103,
Z209=5,Data!$I$104,
Z209=6,Data!$I$105,
Z209=7,Data!$I$106,
Z209=8,Data!$I$107,
Z209=9,Data!$I$108,
Z209=10,Data!I$109,
Z209=11,Data!I$110,
Z209=12,Data!I$111,
Z209=13,Data!$I$112,
Z209=14,Data!$I$113,
Z209=15,Data!$I$114,
Z209=16,Data!$I$115,
Z209=17,Data!$I$116,
Z209=18,Data!$I$117,
Z209=19,Data!$I$118,
Z209=20,Data!$I$119,
Z209=21,Data!$I$120,
Z209=0,Data!$I$121)*K209/1000),"")</f>
        <v/>
      </c>
      <c r="AF209" s="947" t="str">
        <f>IFERROR((ifs(
Z209=1,Data!$J$100,
Z209=2,Data!$J$101,
Z209=3,Data!$J$102,
Z209=4,Data!$J$103,
Z209=5,Data!$J$104,
Z209=6,Data!$J$105,
Z209=7,Data!$J$106,
Z209=8,Data!$J$107,
Z209=9,Data!$J$108,
Z209=10,Data!J$109,
Z209=11,Data!J$110,
Z209=12,Data!J$111,
Z209=13,Data!J$112,
Z209=14,Data!$J$113,
Z209=15,Data!$J$114,
Z209=16,Data!$J$115,
Z209=17,Data!$J$116,
Z209=18,Data!$J$117,
Z209=19,Data!$J$118,
Z209=20,Data!$J$119,
Z209=21,Data!$J$120,
Z209=0,Data!$J$121)*K209),"")</f>
        <v/>
      </c>
      <c r="AG209" s="947" t="str">
        <f>IFERROR((ifs(
Z209=1,Data!$K$100,
Z209=2,Data!$K$101,
Z209=3,Data!$K$102,
Z209=4,Data!$K$103,
Z209=5,Data!$K$104,
Z209=6,Data!$K$105,
Z209=7,Data!$K$106,
Z209=8,Data!$K$107,
Z209=9,Data!$K$108,
Z209=10,Data!K$109,
Z209=11,Data!K$110,
Z209=12,Data!K$111,
Z209=13,Data!$K$112,
Z209=14,Data!$K$113,
Z209=15,Data!$K$114,
Z209=16,Data!$K$115,
Z209=17,Data!$K$116,
Z209=18,Data!$K$117,
Z209=19,Data!$K$118,
Z209=20,Data!$K$119,
Z209=21,Data!$K$120,
Z209=0,Data!$K$121)*K209),"")</f>
        <v/>
      </c>
      <c r="AH209" s="947" t="str">
        <f>IFERROR((ifs(
Z209=1,Data!$L$100,
Z209=2,Data!$L$101,
Z209=3,Data!$L$102,
Z209=4,Data!$L$103,
Z209=5,Data!$L$104,
Z209=6,Data!$L$105,
Z209=7,Data!$L$106,
Z209=8,Data!$L$107,
Z209=9,Data!$L$108,
Z209=10,Data!L$109,
Z209=11,Data!L$110,
Z209=12,Data!L$111,
Z209=13,Data!$L$112,
Z209=14,Data!$L$113,
Z209=15,Data!$L$114,
Z209=16,Data!$L$115,
Z209=17,Data!$L$116,
Z209=18,Data!$L$117,
Z209=19,Data!$L$118,
Z209=20,Data!$L$119,
Z209=21,Data!$L$120,
Z209=0,Data!$L$121)*K209),"")</f>
        <v/>
      </c>
      <c r="AI209" s="950" t="str">
        <f>'Registro Veh'!J221</f>
        <v/>
      </c>
      <c r="AJ209" s="950" t="str">
        <f>'Registro Veh'!M221</f>
        <v/>
      </c>
      <c r="AK209" s="951"/>
      <c r="AL209" s="951"/>
      <c r="AM209" s="951"/>
      <c r="AN209" s="951"/>
    </row>
    <row r="210">
      <c r="A210" s="941" t="str">
        <f>'Registro Veh'!B221</f>
        <v/>
      </c>
      <c r="B210" s="941" t="str">
        <f>Equipo!$F$2</f>
        <v>4.0</v>
      </c>
      <c r="C210" s="941" t="str">
        <f>Equipo!$E$14</f>
        <v/>
      </c>
      <c r="D210" s="941" t="str">
        <f>Equipo!$E$10</f>
        <v/>
      </c>
      <c r="E210" s="941" t="str">
        <f>'Registro Veh'!C221</f>
        <v/>
      </c>
      <c r="F210" s="941" t="str">
        <f>'Registro Veh'!D221</f>
        <v/>
      </c>
      <c r="G210" s="941" t="str">
        <f>'Registro Veh'!E221</f>
        <v/>
      </c>
      <c r="H210" s="941" t="str">
        <f>'Registro Veh'!F221</f>
        <v/>
      </c>
      <c r="I210" s="942" t="str">
        <f>'Registro Veh'!G221</f>
        <v/>
      </c>
      <c r="J210" s="942" t="str">
        <f>'Registro Veh'!I221</f>
        <v/>
      </c>
      <c r="K210" s="942" t="str">
        <f>'Registro Veh'!K221</f>
        <v/>
      </c>
      <c r="L210" s="942" t="str">
        <f>'Registro Veh'!L221</f>
        <v/>
      </c>
      <c r="M210" s="942" t="str">
        <f>'Registro Veh'!N221</f>
        <v/>
      </c>
      <c r="N210" s="943" t="str">
        <f>IFERROR(IFS(E210='BBDD R'!$F$2,'BBDD R'!$G$2,E210='BBDD R'!$F$3,'BBDD R'!$G$3,E210='BBDD R'!$F$4,'BBDD R'!$G$4,E210='BBDD R'!$F$5,'BBDD R'!$G$5,E210='BBDD R'!$F$6,'BBDD R'!$G$6,E210='BBDD R'!$F$7,'BBDD R'!$G$7),"")</f>
        <v/>
      </c>
      <c r="O210" s="943" t="str">
        <f>IFERROR(IFS(E210='BBDD R'!$F$2,'BBDD R'!$H$2,E210='BBDD R'!$F$3,'BBDD R'!$H$3,E210='BBDD R'!$F$4,'BBDD R'!$H$4,E210='BBDD R'!$F$5,'BBDD R'!$H$5,E210='BBDD R'!$F$6,'BBDD R'!$H$6,E210='BBDD R'!$F$7,'BBDD R'!$H$7),"")</f>
        <v/>
      </c>
      <c r="P210" s="944" t="str">
        <f>IFERROR(IFS(E210='BBDD R'!$F$2,'BBDD R'!$I$2,E210='BBDD R'!$F$3,'BBDD R'!$I$3,E210='BBDD R'!$F$4,'BBDD R'!$I$4,E210='BBDD R'!$F$5,'BBDD R'!$I$5,E210='BBDD R'!$F$6,'BBDD R'!$I$6,E210='BBDD R'!$F$7,'BBDD R'!$I$7),"")</f>
        <v/>
      </c>
      <c r="Q210" s="945" t="str">
        <f>IFERROR(IFS(E210='BBDD R'!$F$2,'BBDD R'!$J$2,E210='BBDD R'!$F$3,'BBDD R'!$J$3,E210='BBDD R'!$F$4,'BBDD R'!$J$4,E210='BBDD R'!$F$5,'BBDD R'!$J$5,E210='BBDD R'!$F$6,'BBDD R'!$J$6,E210='BBDD R'!$F$7,'BBDD R'!$J$7))</f>
        <v/>
      </c>
      <c r="R210" s="945" t="str">
        <f>IFERROR(IFS(E210='BBDD R'!$F$2,'BBDD R'!$K$2,E210='BBDD R'!$F$3,'BBDD R'!$K$3,E210='BBDD R'!$F$4,'BBDD R'!$K$4,E210='BBDD R'!$F$5,'BBDD R'!$K$5,E210='BBDD R'!$F$6,'BBDD R'!$K$6,E210='BBDD R'!$F$7,'BBDD R'!$K$7),"")</f>
        <v/>
      </c>
      <c r="S210" s="944" t="str">
        <f>IFERROR(IFS(E210='BBDD R'!$F$2,'BBDD R'!$L$2,E210='BBDD R'!$F$3,'BBDD R'!$L$3,E210='BBDD R'!$F$4,'BBDD R'!$L$4,E210='BBDD R'!$F$5,'BBDD R'!$L$5,E210='BBDD R'!$F$6,'BBDD R'!$L$6,E210='BBDD R'!$F$7,'BBDD R'!$L$7),"")</f>
        <v/>
      </c>
      <c r="T210" s="944" t="str">
        <f>IFERROR(IFS(E210='BBDD R'!$F$2,'BBDD R'!$M$2,E210='BBDD R'!$F$3,'BBDD R'!$M$3,E210='BBDD R'!$F$4,'BBDD R'!$M$4,E210='BBDD R'!$F$5,'BBDD R'!$M$5,E210='BBDD R'!$F$6,'BBDD R'!$M$6,E210='BBDD R'!$F$7,'BBDD R'!$M$7),"")</f>
        <v/>
      </c>
      <c r="U210" s="944" t="str">
        <f>IFERROR(IFS(E210='BBDD R'!$F$2,'BBDD R'!$N$2,E210='BBDD R'!$F$3,'BBDD R'!$N$3,E210='BBDD R'!$F$4,'BBDD R'!$N$4,E210='BBDD R'!$F$5,'BBDD R'!$N$5,E210='BBDD R'!$F$6,'BBDD R'!$N$6,E210='BBDD R'!$F$7,'BBDD R'!$N$7),"")</f>
        <v/>
      </c>
      <c r="V210" s="944" t="str">
        <f>IFERROR(IFS(E210='BBDD R'!$F$2,'BBDD R'!$O$2,E210='BBDD R'!$F$3,'BBDD R'!$O$3,E210='BBDD R'!$F$4,'BBDD R'!$O$4,E210='BBDD R'!$F$5,'BBDD R'!$O$5,E210='BBDD R'!$F$6,'BBDD R'!$O$6,E210='BBDD R'!$F$7,'BBDD R'!$O$7),"")</f>
        <v/>
      </c>
      <c r="W210" s="946" t="str">
        <f>IFERROR(IFS(E210='BBDD R'!$F$2,'BBDD R'!$P$2,E210='BBDD R'!$F$3,'BBDD R'!$P$3,E210='BBDD R'!$F$4,'BBDD R'!$P$4,E210='BBDD R'!$F$5,'BBDD R'!$P$5,E210='BBDD R'!$F$6,'BBDD R'!$P$6,E210='BBDD R'!$F$7,'BBDD R'!$P$7),"")</f>
        <v/>
      </c>
      <c r="X210" s="944" t="str">
        <f>IFERROR(IFS(E210='BBDD R'!$F$2,'BBDD R'!$Q$2,E210='BBDD R'!$F$3,'BBDD R'!$Q$3,E210='BBDD R'!$F$4,'BBDD R'!$Q$4,E210='BBDD R'!$F$5,'BBDD R'!$Q$5,E210='BBDD R'!$F$6,'BBDD R'!$Q$6,E210='BBDD R'!$F$7,'BBDD R'!$Q$7),"")</f>
        <v/>
      </c>
      <c r="Y210" s="944" t="str">
        <f>IFERROR(IFS(E210='BBDD R'!$F$2,'BBDD R'!$R$2,E210='BBDD R'!$F$3,'BBDD R'!$R$3,E210='BBDD R'!$F$4,'BBDD R'!$R$4,E210='BBDD R'!$F$5,'BBDD R'!$R$5,E210='BBDD R'!$F$6,'BBDD R'!$R$6,E210='BBDD R'!$F$7,'BBDD R'!$R$7),"")</f>
        <v/>
      </c>
      <c r="Z210" s="944" t="str">
        <f t="array" ref="Z210">IFERROR(ifs(AND(M210="Gasolina",O210="Vehículo Liviano (Sedán, Compacto)"),1
,AND(M210="Gasolina",O210="Vehículo Liviano (SUV, Jeep, Station Wagon)"),2
,AND(M210="Gasolina",O210="Utilitario, Furgón"),3
,AND(M210="Gasolina",O210="Camioneta 4x2"),4
,AND(M210="Gasolina",O210="Camioneta 4x4"),5
,AND(M210="Gasolina",O210="Camión liviano (hasta 3.5 ton)"),6
,AND(M210="Gasolina",O210="Camión mediano"),7
,AND(M210="Gasolina",O210="Camión pesado"),8
,AND(M210="Gasolina",O210="Maquinaria"),9
,AND(M210="Gasolina",O210="Otro (especifique): "),10
,AND(M210="Diesel",O210="Vehículo Liviano (Sedán, Compacto)"),11
,AND(M210="Diesel",O210="Vehículo Liviano (SUV, Jeep, Station Wagon)"),12
,AND(M210="Diesel",O210="Utilitario, Furgón"),13
,AND(M210="Diesel",O210="Camioneta 4x2"),14
,AND(M210="Diesel",O210="Camioneta 4x4"),15
,AND(M210="Diesel",O210="Camión liviano (hasta 3.5 ton)"),16
,AND(M210="Diesel",O210="Camión mediano"),17
,AND(M210="Diesel",O210="Camión pesado"),18
,AND(M210="Diesel",O210="Maquinaria"),19
,AND(M210="Diesel",O210="Otro (especifique): "),20
,O210="Selecciona...",21),"")</f>
        <v/>
      </c>
      <c r="AA210" s="947" t="str">
        <f>IFERROR((ifs(Z210=1,Data!$D$100,Z210=2,Data!$D$101,Z210=3,Data!$D$102,Z210=4,Data!$D$103,Z210=5,Data!$D$104,Z210=6,Data!$D$105,Z210=7,Data!$D$106,Z210=8,Data!$D$107,Z210=9,Data!$D$108,Z210=10,Data!$D$109,Z210=11,Data!$D$110,Z210=12,Data!$D$111,Z210=13,Data!$D$112,Z210=14,Data!$D$113,Z210=15,Data!$D$114,Z210=16,Data!$D$115,Z210=17,Data!$D$116,Z210=18,Data!$D$117,Z210=19,Data!$D$118,Z210=20,Data!$D$119,Z210=21,Data!$D$120,Z210=0,Data!$D$121))*K210,"")</f>
        <v/>
      </c>
      <c r="AB210" s="947" t="str">
        <f>IFERROR((ifs(Z210=1,Data!$E$100,Z210=2,Data!$E$101,Z210=3,Data!$E$102,Z210=4,Data!$E$103,Z210=5,Data!$E$104,Z210=6,Data!$E$105,Z210=7,Data!$E$106,Z210=8,Data!$E$107,Z210=9,Data!$E$108,Z210=10,Data!$E$109,Z210=11,Data!$E$110,Z210=12,Data!$E$111,Z210=13,Data!$E$112,Z210=14,Data!$E$113,Z210=15,Data!$E$114,Z210=16,Data!$E$115,Z210=17,Data!$E$116,Z210=18,Data!$E$117,Z210=19,Data!$E$118,Z210=20,Data!$E$119,Z210=21,Data!$E$120,Z210=0,Data!$E$121))*K210/1000,"")</f>
        <v/>
      </c>
      <c r="AC210" s="948" t="str">
        <f>IFERROR((ifs(
Z210=1,Data!$G$100,
Z210=2,Data!$G$101,
Z210=3,Data!$G$102,
Z210=4,Data!$G$103,
Z210=5,Data!$G$104,
Z210=6,Data!$G$105,
Z210=7,Data!$G$106,
Z210=8,Data!$G$107,
Z210=9,Data!$G$108,
Z210=10,Data!G$109,
Z210=11,Data!G$110,
Z210=12,Data!G$111,
Z210=13,Data!$G$112,
Z210=14,Data!$G$113,
Z210=15,Data!$G$114,
Z210=16,Data!$G$115,
Z210=17,Data!$G$116,
Z210=18,Data!$G$117,
Z210=19,Data!$G$118,
Z210=20,Data!$G$119,
Z210=21,Data!$G$120,
Z210=0,Data!$G$121))
*K210/1000,"")</f>
        <v/>
      </c>
      <c r="AD210" s="949" t="str">
        <f>IFERROR((ifs(
Z210=1,Data!$H$100,
Z210=2,Data!$H$101,
Z210=3,Data!$H$102,
Z210=4,Data!$H$103,
Z210=5,Data!$H$104,
Z210=6,Data!$H$105,
Z210=7,Data!$H$106,
Z210=8,Data!$H$107,
Z210=9,Data!$H$108,
Z210=10,Data!H$109,
Z210=11,Data!H$110,
Z210=12,Data!H$111,
Z210=13,Data!$H$112,
Z210=14,Data!$H$113,
Z210=15,Data!$H$114,
Z210=16,Data!$H$115,
Z210=17,Data!$H$116,
Z210=18,Data!$H$117,
Z210=19,Data!$H$118,
Z210=20,Data!$H$119,
Z210=21,Data!$H$120,
Z210=0,Data!$H$121))*K210/1000,"")</f>
        <v/>
      </c>
      <c r="AE210" s="948" t="str">
        <f>IFERROR((ifs(
Z210=1,Data!$I$100,
Z210=2,Data!$I$101,
Z210=3,Data!$I$102,
Z210=4,Data!$I$103,
Z210=5,Data!$I$104,
Z210=6,Data!$I$105,
Z210=7,Data!$I$106,
Z210=8,Data!$I$107,
Z210=9,Data!$I$108,
Z210=10,Data!I$109,
Z210=11,Data!I$110,
Z210=12,Data!I$111,
Z210=13,Data!$I$112,
Z210=14,Data!$I$113,
Z210=15,Data!$I$114,
Z210=16,Data!$I$115,
Z210=17,Data!$I$116,
Z210=18,Data!$I$117,
Z210=19,Data!$I$118,
Z210=20,Data!$I$119,
Z210=21,Data!$I$120,
Z210=0,Data!$I$121)*K210/1000),"")</f>
        <v/>
      </c>
      <c r="AF210" s="947" t="str">
        <f>IFERROR((ifs(
Z210=1,Data!$J$100,
Z210=2,Data!$J$101,
Z210=3,Data!$J$102,
Z210=4,Data!$J$103,
Z210=5,Data!$J$104,
Z210=6,Data!$J$105,
Z210=7,Data!$J$106,
Z210=8,Data!$J$107,
Z210=9,Data!$J$108,
Z210=10,Data!J$109,
Z210=11,Data!J$110,
Z210=12,Data!J$111,
Z210=13,Data!J$112,
Z210=14,Data!$J$113,
Z210=15,Data!$J$114,
Z210=16,Data!$J$115,
Z210=17,Data!$J$116,
Z210=18,Data!$J$117,
Z210=19,Data!$J$118,
Z210=20,Data!$J$119,
Z210=21,Data!$J$120,
Z210=0,Data!$J$121)*K210),"")</f>
        <v/>
      </c>
      <c r="AG210" s="947" t="str">
        <f>IFERROR((ifs(
Z210=1,Data!$K$100,
Z210=2,Data!$K$101,
Z210=3,Data!$K$102,
Z210=4,Data!$K$103,
Z210=5,Data!$K$104,
Z210=6,Data!$K$105,
Z210=7,Data!$K$106,
Z210=8,Data!$K$107,
Z210=9,Data!$K$108,
Z210=10,Data!K$109,
Z210=11,Data!K$110,
Z210=12,Data!K$111,
Z210=13,Data!$K$112,
Z210=14,Data!$K$113,
Z210=15,Data!$K$114,
Z210=16,Data!$K$115,
Z210=17,Data!$K$116,
Z210=18,Data!$K$117,
Z210=19,Data!$K$118,
Z210=20,Data!$K$119,
Z210=21,Data!$K$120,
Z210=0,Data!$K$121)*K210),"")</f>
        <v/>
      </c>
      <c r="AH210" s="947" t="str">
        <f>IFERROR((ifs(
Z210=1,Data!$L$100,
Z210=2,Data!$L$101,
Z210=3,Data!$L$102,
Z210=4,Data!$L$103,
Z210=5,Data!$L$104,
Z210=6,Data!$L$105,
Z210=7,Data!$L$106,
Z210=8,Data!$L$107,
Z210=9,Data!$L$108,
Z210=10,Data!L$109,
Z210=11,Data!L$110,
Z210=12,Data!L$111,
Z210=13,Data!$L$112,
Z210=14,Data!$L$113,
Z210=15,Data!$L$114,
Z210=16,Data!$L$115,
Z210=17,Data!$L$116,
Z210=18,Data!$L$117,
Z210=19,Data!$L$118,
Z210=20,Data!$L$119,
Z210=21,Data!$L$120,
Z210=0,Data!$L$121)*K210),"")</f>
        <v/>
      </c>
      <c r="AI210" s="950" t="str">
        <f>'Registro Veh'!J222</f>
        <v/>
      </c>
      <c r="AJ210" s="950" t="str">
        <f>'Registro Veh'!M222</f>
        <v/>
      </c>
      <c r="AK210" s="951"/>
      <c r="AL210" s="951"/>
      <c r="AM210" s="951"/>
      <c r="AN210" s="951"/>
    </row>
    <row r="211">
      <c r="A211" s="941" t="str">
        <f>'Registro Veh'!B222</f>
        <v/>
      </c>
      <c r="B211" s="941" t="str">
        <f>Equipo!$F$2</f>
        <v>4.0</v>
      </c>
      <c r="C211" s="941" t="str">
        <f>Equipo!$E$14</f>
        <v/>
      </c>
      <c r="D211" s="941" t="str">
        <f>Equipo!$E$10</f>
        <v/>
      </c>
      <c r="E211" s="941" t="str">
        <f>'Registro Veh'!C222</f>
        <v/>
      </c>
      <c r="F211" s="941" t="str">
        <f>'Registro Veh'!D222</f>
        <v/>
      </c>
      <c r="G211" s="941" t="str">
        <f>'Registro Veh'!E222</f>
        <v/>
      </c>
      <c r="H211" s="941" t="str">
        <f>'Registro Veh'!F222</f>
        <v/>
      </c>
      <c r="I211" s="942" t="str">
        <f>'Registro Veh'!G222</f>
        <v/>
      </c>
      <c r="J211" s="942" t="str">
        <f>'Registro Veh'!I222</f>
        <v/>
      </c>
      <c r="K211" s="942" t="str">
        <f>'Registro Veh'!K222</f>
        <v/>
      </c>
      <c r="L211" s="942" t="str">
        <f>'Registro Veh'!L222</f>
        <v/>
      </c>
      <c r="M211" s="942" t="str">
        <f>'Registro Veh'!N222</f>
        <v/>
      </c>
      <c r="N211" s="943" t="str">
        <f>IFERROR(IFS(E211='BBDD R'!$F$2,'BBDD R'!$G$2,E211='BBDD R'!$F$3,'BBDD R'!$G$3,E211='BBDD R'!$F$4,'BBDD R'!$G$4,E211='BBDD R'!$F$5,'BBDD R'!$G$5,E211='BBDD R'!$F$6,'BBDD R'!$G$6,E211='BBDD R'!$F$7,'BBDD R'!$G$7),"")</f>
        <v/>
      </c>
      <c r="O211" s="943" t="str">
        <f>IFERROR(IFS(E211='BBDD R'!$F$2,'BBDD R'!$H$2,E211='BBDD R'!$F$3,'BBDD R'!$H$3,E211='BBDD R'!$F$4,'BBDD R'!$H$4,E211='BBDD R'!$F$5,'BBDD R'!$H$5,E211='BBDD R'!$F$6,'BBDD R'!$H$6,E211='BBDD R'!$F$7,'BBDD R'!$H$7),"")</f>
        <v/>
      </c>
      <c r="P211" s="944" t="str">
        <f>IFERROR(IFS(E211='BBDD R'!$F$2,'BBDD R'!$I$2,E211='BBDD R'!$F$3,'BBDD R'!$I$3,E211='BBDD R'!$F$4,'BBDD R'!$I$4,E211='BBDD R'!$F$5,'BBDD R'!$I$5,E211='BBDD R'!$F$6,'BBDD R'!$I$6,E211='BBDD R'!$F$7,'BBDD R'!$I$7),"")</f>
        <v/>
      </c>
      <c r="Q211" s="945" t="str">
        <f>IFERROR(IFS(E211='BBDD R'!$F$2,'BBDD R'!$J$2,E211='BBDD R'!$F$3,'BBDD R'!$J$3,E211='BBDD R'!$F$4,'BBDD R'!$J$4,E211='BBDD R'!$F$5,'BBDD R'!$J$5,E211='BBDD R'!$F$6,'BBDD R'!$J$6,E211='BBDD R'!$F$7,'BBDD R'!$J$7))</f>
        <v/>
      </c>
      <c r="R211" s="945" t="str">
        <f>IFERROR(IFS(E211='BBDD R'!$F$2,'BBDD R'!$K$2,E211='BBDD R'!$F$3,'BBDD R'!$K$3,E211='BBDD R'!$F$4,'BBDD R'!$K$4,E211='BBDD R'!$F$5,'BBDD R'!$K$5,E211='BBDD R'!$F$6,'BBDD R'!$K$6,E211='BBDD R'!$F$7,'BBDD R'!$K$7),"")</f>
        <v/>
      </c>
      <c r="S211" s="944" t="str">
        <f>IFERROR(IFS(E211='BBDD R'!$F$2,'BBDD R'!$L$2,E211='BBDD R'!$F$3,'BBDD R'!$L$3,E211='BBDD R'!$F$4,'BBDD R'!$L$4,E211='BBDD R'!$F$5,'BBDD R'!$L$5,E211='BBDD R'!$F$6,'BBDD R'!$L$6,E211='BBDD R'!$F$7,'BBDD R'!$L$7),"")</f>
        <v/>
      </c>
      <c r="T211" s="944" t="str">
        <f>IFERROR(IFS(E211='BBDD R'!$F$2,'BBDD R'!$M$2,E211='BBDD R'!$F$3,'BBDD R'!$M$3,E211='BBDD R'!$F$4,'BBDD R'!$M$4,E211='BBDD R'!$F$5,'BBDD R'!$M$5,E211='BBDD R'!$F$6,'BBDD R'!$M$6,E211='BBDD R'!$F$7,'BBDD R'!$M$7),"")</f>
        <v/>
      </c>
      <c r="U211" s="944" t="str">
        <f>IFERROR(IFS(E211='BBDD R'!$F$2,'BBDD R'!$N$2,E211='BBDD R'!$F$3,'BBDD R'!$N$3,E211='BBDD R'!$F$4,'BBDD R'!$N$4,E211='BBDD R'!$F$5,'BBDD R'!$N$5,E211='BBDD R'!$F$6,'BBDD R'!$N$6,E211='BBDD R'!$F$7,'BBDD R'!$N$7),"")</f>
        <v/>
      </c>
      <c r="V211" s="944" t="str">
        <f>IFERROR(IFS(E211='BBDD R'!$F$2,'BBDD R'!$O$2,E211='BBDD R'!$F$3,'BBDD R'!$O$3,E211='BBDD R'!$F$4,'BBDD R'!$O$4,E211='BBDD R'!$F$5,'BBDD R'!$O$5,E211='BBDD R'!$F$6,'BBDD R'!$O$6,E211='BBDD R'!$F$7,'BBDD R'!$O$7),"")</f>
        <v/>
      </c>
      <c r="W211" s="946" t="str">
        <f>IFERROR(IFS(E211='BBDD R'!$F$2,'BBDD R'!$P$2,E211='BBDD R'!$F$3,'BBDD R'!$P$3,E211='BBDD R'!$F$4,'BBDD R'!$P$4,E211='BBDD R'!$F$5,'BBDD R'!$P$5,E211='BBDD R'!$F$6,'BBDD R'!$P$6,E211='BBDD R'!$F$7,'BBDD R'!$P$7),"")</f>
        <v/>
      </c>
      <c r="X211" s="944" t="str">
        <f>IFERROR(IFS(E211='BBDD R'!$F$2,'BBDD R'!$Q$2,E211='BBDD R'!$F$3,'BBDD R'!$Q$3,E211='BBDD R'!$F$4,'BBDD R'!$Q$4,E211='BBDD R'!$F$5,'BBDD R'!$Q$5,E211='BBDD R'!$F$6,'BBDD R'!$Q$6,E211='BBDD R'!$F$7,'BBDD R'!$Q$7),"")</f>
        <v/>
      </c>
      <c r="Y211" s="944" t="str">
        <f>IFERROR(IFS(E211='BBDD R'!$F$2,'BBDD R'!$R$2,E211='BBDD R'!$F$3,'BBDD R'!$R$3,E211='BBDD R'!$F$4,'BBDD R'!$R$4,E211='BBDD R'!$F$5,'BBDD R'!$R$5,E211='BBDD R'!$F$6,'BBDD R'!$R$6,E211='BBDD R'!$F$7,'BBDD R'!$R$7),"")</f>
        <v/>
      </c>
      <c r="Z211" s="944" t="str">
        <f t="array" ref="Z211">IFERROR(ifs(AND(M211="Gasolina",O211="Vehículo Liviano (Sedán, Compacto)"),1
,AND(M211="Gasolina",O211="Vehículo Liviano (SUV, Jeep, Station Wagon)"),2
,AND(M211="Gasolina",O211="Utilitario, Furgón"),3
,AND(M211="Gasolina",O211="Camioneta 4x2"),4
,AND(M211="Gasolina",O211="Camioneta 4x4"),5
,AND(M211="Gasolina",O211="Camión liviano (hasta 3.5 ton)"),6
,AND(M211="Gasolina",O211="Camión mediano"),7
,AND(M211="Gasolina",O211="Camión pesado"),8
,AND(M211="Gasolina",O211="Maquinaria"),9
,AND(M211="Gasolina",O211="Otro (especifique): "),10
,AND(M211="Diesel",O211="Vehículo Liviano (Sedán, Compacto)"),11
,AND(M211="Diesel",O211="Vehículo Liviano (SUV, Jeep, Station Wagon)"),12
,AND(M211="Diesel",O211="Utilitario, Furgón"),13
,AND(M211="Diesel",O211="Camioneta 4x2"),14
,AND(M211="Diesel",O211="Camioneta 4x4"),15
,AND(M211="Diesel",O211="Camión liviano (hasta 3.5 ton)"),16
,AND(M211="Diesel",O211="Camión mediano"),17
,AND(M211="Diesel",O211="Camión pesado"),18
,AND(M211="Diesel",O211="Maquinaria"),19
,AND(M211="Diesel",O211="Otro (especifique): "),20
,O211="Selecciona...",21),"")</f>
        <v/>
      </c>
      <c r="AA211" s="947" t="str">
        <f>IFERROR((ifs(Z211=1,Data!$D$100,Z211=2,Data!$D$101,Z211=3,Data!$D$102,Z211=4,Data!$D$103,Z211=5,Data!$D$104,Z211=6,Data!$D$105,Z211=7,Data!$D$106,Z211=8,Data!$D$107,Z211=9,Data!$D$108,Z211=10,Data!$D$109,Z211=11,Data!$D$110,Z211=12,Data!$D$111,Z211=13,Data!$D$112,Z211=14,Data!$D$113,Z211=15,Data!$D$114,Z211=16,Data!$D$115,Z211=17,Data!$D$116,Z211=18,Data!$D$117,Z211=19,Data!$D$118,Z211=20,Data!$D$119,Z211=21,Data!$D$120,Z211=0,Data!$D$121))*K211,"")</f>
        <v/>
      </c>
      <c r="AB211" s="947" t="str">
        <f>IFERROR((ifs(Z211=1,Data!$E$100,Z211=2,Data!$E$101,Z211=3,Data!$E$102,Z211=4,Data!$E$103,Z211=5,Data!$E$104,Z211=6,Data!$E$105,Z211=7,Data!$E$106,Z211=8,Data!$E$107,Z211=9,Data!$E$108,Z211=10,Data!$E$109,Z211=11,Data!$E$110,Z211=12,Data!$E$111,Z211=13,Data!$E$112,Z211=14,Data!$E$113,Z211=15,Data!$E$114,Z211=16,Data!$E$115,Z211=17,Data!$E$116,Z211=18,Data!$E$117,Z211=19,Data!$E$118,Z211=20,Data!$E$119,Z211=21,Data!$E$120,Z211=0,Data!$E$121))*K211/1000,"")</f>
        <v/>
      </c>
      <c r="AC211" s="948" t="str">
        <f>IFERROR((ifs(
Z211=1,Data!$G$100,
Z211=2,Data!$G$101,
Z211=3,Data!$G$102,
Z211=4,Data!$G$103,
Z211=5,Data!$G$104,
Z211=6,Data!$G$105,
Z211=7,Data!$G$106,
Z211=8,Data!$G$107,
Z211=9,Data!$G$108,
Z211=10,Data!G$109,
Z211=11,Data!G$110,
Z211=12,Data!G$111,
Z211=13,Data!$G$112,
Z211=14,Data!$G$113,
Z211=15,Data!$G$114,
Z211=16,Data!$G$115,
Z211=17,Data!$G$116,
Z211=18,Data!$G$117,
Z211=19,Data!$G$118,
Z211=20,Data!$G$119,
Z211=21,Data!$G$120,
Z211=0,Data!$G$121))
*K211/1000,"")</f>
        <v/>
      </c>
      <c r="AD211" s="949" t="str">
        <f>IFERROR((ifs(
Z211=1,Data!$H$100,
Z211=2,Data!$H$101,
Z211=3,Data!$H$102,
Z211=4,Data!$H$103,
Z211=5,Data!$H$104,
Z211=6,Data!$H$105,
Z211=7,Data!$H$106,
Z211=8,Data!$H$107,
Z211=9,Data!$H$108,
Z211=10,Data!H$109,
Z211=11,Data!H$110,
Z211=12,Data!H$111,
Z211=13,Data!$H$112,
Z211=14,Data!$H$113,
Z211=15,Data!$H$114,
Z211=16,Data!$H$115,
Z211=17,Data!$H$116,
Z211=18,Data!$H$117,
Z211=19,Data!$H$118,
Z211=20,Data!$H$119,
Z211=21,Data!$H$120,
Z211=0,Data!$H$121))*K211/1000,"")</f>
        <v/>
      </c>
      <c r="AE211" s="948" t="str">
        <f>IFERROR((ifs(
Z211=1,Data!$I$100,
Z211=2,Data!$I$101,
Z211=3,Data!$I$102,
Z211=4,Data!$I$103,
Z211=5,Data!$I$104,
Z211=6,Data!$I$105,
Z211=7,Data!$I$106,
Z211=8,Data!$I$107,
Z211=9,Data!$I$108,
Z211=10,Data!I$109,
Z211=11,Data!I$110,
Z211=12,Data!I$111,
Z211=13,Data!$I$112,
Z211=14,Data!$I$113,
Z211=15,Data!$I$114,
Z211=16,Data!$I$115,
Z211=17,Data!$I$116,
Z211=18,Data!$I$117,
Z211=19,Data!$I$118,
Z211=20,Data!$I$119,
Z211=21,Data!$I$120,
Z211=0,Data!$I$121)*K211/1000),"")</f>
        <v/>
      </c>
      <c r="AF211" s="947" t="str">
        <f>IFERROR((ifs(
Z211=1,Data!$J$100,
Z211=2,Data!$J$101,
Z211=3,Data!$J$102,
Z211=4,Data!$J$103,
Z211=5,Data!$J$104,
Z211=6,Data!$J$105,
Z211=7,Data!$J$106,
Z211=8,Data!$J$107,
Z211=9,Data!$J$108,
Z211=10,Data!J$109,
Z211=11,Data!J$110,
Z211=12,Data!J$111,
Z211=13,Data!J$112,
Z211=14,Data!$J$113,
Z211=15,Data!$J$114,
Z211=16,Data!$J$115,
Z211=17,Data!$J$116,
Z211=18,Data!$J$117,
Z211=19,Data!$J$118,
Z211=20,Data!$J$119,
Z211=21,Data!$J$120,
Z211=0,Data!$J$121)*K211),"")</f>
        <v/>
      </c>
      <c r="AG211" s="947" t="str">
        <f>IFERROR((ifs(
Z211=1,Data!$K$100,
Z211=2,Data!$K$101,
Z211=3,Data!$K$102,
Z211=4,Data!$K$103,
Z211=5,Data!$K$104,
Z211=6,Data!$K$105,
Z211=7,Data!$K$106,
Z211=8,Data!$K$107,
Z211=9,Data!$K$108,
Z211=10,Data!K$109,
Z211=11,Data!K$110,
Z211=12,Data!K$111,
Z211=13,Data!$K$112,
Z211=14,Data!$K$113,
Z211=15,Data!$K$114,
Z211=16,Data!$K$115,
Z211=17,Data!$K$116,
Z211=18,Data!$K$117,
Z211=19,Data!$K$118,
Z211=20,Data!$K$119,
Z211=21,Data!$K$120,
Z211=0,Data!$K$121)*K211),"")</f>
        <v/>
      </c>
      <c r="AH211" s="947" t="str">
        <f>IFERROR((ifs(
Z211=1,Data!$L$100,
Z211=2,Data!$L$101,
Z211=3,Data!$L$102,
Z211=4,Data!$L$103,
Z211=5,Data!$L$104,
Z211=6,Data!$L$105,
Z211=7,Data!$L$106,
Z211=8,Data!$L$107,
Z211=9,Data!$L$108,
Z211=10,Data!L$109,
Z211=11,Data!L$110,
Z211=12,Data!L$111,
Z211=13,Data!$L$112,
Z211=14,Data!$L$113,
Z211=15,Data!$L$114,
Z211=16,Data!$L$115,
Z211=17,Data!$L$116,
Z211=18,Data!$L$117,
Z211=19,Data!$L$118,
Z211=20,Data!$L$119,
Z211=21,Data!$L$120,
Z211=0,Data!$L$121)*K211),"")</f>
        <v/>
      </c>
      <c r="AI211" s="950" t="str">
        <f>'Registro Veh'!J223</f>
        <v/>
      </c>
      <c r="AJ211" s="950" t="str">
        <f>'Registro Veh'!M223</f>
        <v/>
      </c>
      <c r="AK211" s="951"/>
      <c r="AL211" s="951"/>
      <c r="AM211" s="951"/>
      <c r="AN211" s="951"/>
    </row>
    <row r="212">
      <c r="A212" s="941" t="str">
        <f>'Registro Veh'!B223</f>
        <v/>
      </c>
      <c r="B212" s="941" t="str">
        <f>Equipo!$F$2</f>
        <v>4.0</v>
      </c>
      <c r="C212" s="941" t="str">
        <f>Equipo!$E$14</f>
        <v/>
      </c>
      <c r="D212" s="941" t="str">
        <f>Equipo!$E$10</f>
        <v/>
      </c>
      <c r="E212" s="941" t="str">
        <f>'Registro Veh'!C223</f>
        <v/>
      </c>
      <c r="F212" s="941" t="str">
        <f>'Registro Veh'!D223</f>
        <v/>
      </c>
      <c r="G212" s="941" t="str">
        <f>'Registro Veh'!E223</f>
        <v/>
      </c>
      <c r="H212" s="941" t="str">
        <f>'Registro Veh'!F223</f>
        <v/>
      </c>
      <c r="I212" s="942" t="str">
        <f>'Registro Veh'!G223</f>
        <v/>
      </c>
      <c r="J212" s="942" t="str">
        <f>'Registro Veh'!I223</f>
        <v/>
      </c>
      <c r="K212" s="942" t="str">
        <f>'Registro Veh'!K223</f>
        <v/>
      </c>
      <c r="L212" s="942" t="str">
        <f>'Registro Veh'!L223</f>
        <v/>
      </c>
      <c r="M212" s="942" t="str">
        <f>'Registro Veh'!N223</f>
        <v/>
      </c>
      <c r="N212" s="943" t="str">
        <f>IFERROR(IFS(E212='BBDD R'!$F$2,'BBDD R'!$G$2,E212='BBDD R'!$F$3,'BBDD R'!$G$3,E212='BBDD R'!$F$4,'BBDD R'!$G$4,E212='BBDD R'!$F$5,'BBDD R'!$G$5,E212='BBDD R'!$F$6,'BBDD R'!$G$6,E212='BBDD R'!$F$7,'BBDD R'!$G$7),"")</f>
        <v/>
      </c>
      <c r="O212" s="943" t="str">
        <f>IFERROR(IFS(E212='BBDD R'!$F$2,'BBDD R'!$H$2,E212='BBDD R'!$F$3,'BBDD R'!$H$3,E212='BBDD R'!$F$4,'BBDD R'!$H$4,E212='BBDD R'!$F$5,'BBDD R'!$H$5,E212='BBDD R'!$F$6,'BBDD R'!$H$6,E212='BBDD R'!$F$7,'BBDD R'!$H$7),"")</f>
        <v/>
      </c>
      <c r="P212" s="944" t="str">
        <f>IFERROR(IFS(E212='BBDD R'!$F$2,'BBDD R'!$I$2,E212='BBDD R'!$F$3,'BBDD R'!$I$3,E212='BBDD R'!$F$4,'BBDD R'!$I$4,E212='BBDD R'!$F$5,'BBDD R'!$I$5,E212='BBDD R'!$F$6,'BBDD R'!$I$6,E212='BBDD R'!$F$7,'BBDD R'!$I$7),"")</f>
        <v/>
      </c>
      <c r="Q212" s="945" t="str">
        <f>IFERROR(IFS(E212='BBDD R'!$F$2,'BBDD R'!$J$2,E212='BBDD R'!$F$3,'BBDD R'!$J$3,E212='BBDD R'!$F$4,'BBDD R'!$J$4,E212='BBDD R'!$F$5,'BBDD R'!$J$5,E212='BBDD R'!$F$6,'BBDD R'!$J$6,E212='BBDD R'!$F$7,'BBDD R'!$J$7))</f>
        <v/>
      </c>
      <c r="R212" s="945" t="str">
        <f>IFERROR(IFS(E212='BBDD R'!$F$2,'BBDD R'!$K$2,E212='BBDD R'!$F$3,'BBDD R'!$K$3,E212='BBDD R'!$F$4,'BBDD R'!$K$4,E212='BBDD R'!$F$5,'BBDD R'!$K$5,E212='BBDD R'!$F$6,'BBDD R'!$K$6,E212='BBDD R'!$F$7,'BBDD R'!$K$7),"")</f>
        <v/>
      </c>
      <c r="S212" s="944" t="str">
        <f>IFERROR(IFS(E212='BBDD R'!$F$2,'BBDD R'!$L$2,E212='BBDD R'!$F$3,'BBDD R'!$L$3,E212='BBDD R'!$F$4,'BBDD R'!$L$4,E212='BBDD R'!$F$5,'BBDD R'!$L$5,E212='BBDD R'!$F$6,'BBDD R'!$L$6,E212='BBDD R'!$F$7,'BBDD R'!$L$7),"")</f>
        <v/>
      </c>
      <c r="T212" s="944" t="str">
        <f>IFERROR(IFS(E212='BBDD R'!$F$2,'BBDD R'!$M$2,E212='BBDD R'!$F$3,'BBDD R'!$M$3,E212='BBDD R'!$F$4,'BBDD R'!$M$4,E212='BBDD R'!$F$5,'BBDD R'!$M$5,E212='BBDD R'!$F$6,'BBDD R'!$M$6,E212='BBDD R'!$F$7,'BBDD R'!$M$7),"")</f>
        <v/>
      </c>
      <c r="U212" s="944" t="str">
        <f>IFERROR(IFS(E212='BBDD R'!$F$2,'BBDD R'!$N$2,E212='BBDD R'!$F$3,'BBDD R'!$N$3,E212='BBDD R'!$F$4,'BBDD R'!$N$4,E212='BBDD R'!$F$5,'BBDD R'!$N$5,E212='BBDD R'!$F$6,'BBDD R'!$N$6,E212='BBDD R'!$F$7,'BBDD R'!$N$7),"")</f>
        <v/>
      </c>
      <c r="V212" s="944" t="str">
        <f>IFERROR(IFS(E212='BBDD R'!$F$2,'BBDD R'!$O$2,E212='BBDD R'!$F$3,'BBDD R'!$O$3,E212='BBDD R'!$F$4,'BBDD R'!$O$4,E212='BBDD R'!$F$5,'BBDD R'!$O$5,E212='BBDD R'!$F$6,'BBDD R'!$O$6,E212='BBDD R'!$F$7,'BBDD R'!$O$7),"")</f>
        <v/>
      </c>
      <c r="W212" s="946" t="str">
        <f>IFERROR(IFS(E212='BBDD R'!$F$2,'BBDD R'!$P$2,E212='BBDD R'!$F$3,'BBDD R'!$P$3,E212='BBDD R'!$F$4,'BBDD R'!$P$4,E212='BBDD R'!$F$5,'BBDD R'!$P$5,E212='BBDD R'!$F$6,'BBDD R'!$P$6,E212='BBDD R'!$F$7,'BBDD R'!$P$7),"")</f>
        <v/>
      </c>
      <c r="X212" s="944" t="str">
        <f>IFERROR(IFS(E212='BBDD R'!$F$2,'BBDD R'!$Q$2,E212='BBDD R'!$F$3,'BBDD R'!$Q$3,E212='BBDD R'!$F$4,'BBDD R'!$Q$4,E212='BBDD R'!$F$5,'BBDD R'!$Q$5,E212='BBDD R'!$F$6,'BBDD R'!$Q$6,E212='BBDD R'!$F$7,'BBDD R'!$Q$7),"")</f>
        <v/>
      </c>
      <c r="Y212" s="944" t="str">
        <f>IFERROR(IFS(E212='BBDD R'!$F$2,'BBDD R'!$R$2,E212='BBDD R'!$F$3,'BBDD R'!$R$3,E212='BBDD R'!$F$4,'BBDD R'!$R$4,E212='BBDD R'!$F$5,'BBDD R'!$R$5,E212='BBDD R'!$F$6,'BBDD R'!$R$6,E212='BBDD R'!$F$7,'BBDD R'!$R$7),"")</f>
        <v/>
      </c>
      <c r="Z212" s="944" t="str">
        <f t="array" ref="Z212">IFERROR(ifs(AND(M212="Gasolina",O212="Vehículo Liviano (Sedán, Compacto)"),1
,AND(M212="Gasolina",O212="Vehículo Liviano (SUV, Jeep, Station Wagon)"),2
,AND(M212="Gasolina",O212="Utilitario, Furgón"),3
,AND(M212="Gasolina",O212="Camioneta 4x2"),4
,AND(M212="Gasolina",O212="Camioneta 4x4"),5
,AND(M212="Gasolina",O212="Camión liviano (hasta 3.5 ton)"),6
,AND(M212="Gasolina",O212="Camión mediano"),7
,AND(M212="Gasolina",O212="Camión pesado"),8
,AND(M212="Gasolina",O212="Maquinaria"),9
,AND(M212="Gasolina",O212="Otro (especifique): "),10
,AND(M212="Diesel",O212="Vehículo Liviano (Sedán, Compacto)"),11
,AND(M212="Diesel",O212="Vehículo Liviano (SUV, Jeep, Station Wagon)"),12
,AND(M212="Diesel",O212="Utilitario, Furgón"),13
,AND(M212="Diesel",O212="Camioneta 4x2"),14
,AND(M212="Diesel",O212="Camioneta 4x4"),15
,AND(M212="Diesel",O212="Camión liviano (hasta 3.5 ton)"),16
,AND(M212="Diesel",O212="Camión mediano"),17
,AND(M212="Diesel",O212="Camión pesado"),18
,AND(M212="Diesel",O212="Maquinaria"),19
,AND(M212="Diesel",O212="Otro (especifique): "),20
,O212="Selecciona...",21),"")</f>
        <v/>
      </c>
      <c r="AA212" s="947" t="str">
        <f>IFERROR((ifs(Z212=1,Data!$D$100,Z212=2,Data!$D$101,Z212=3,Data!$D$102,Z212=4,Data!$D$103,Z212=5,Data!$D$104,Z212=6,Data!$D$105,Z212=7,Data!$D$106,Z212=8,Data!$D$107,Z212=9,Data!$D$108,Z212=10,Data!$D$109,Z212=11,Data!$D$110,Z212=12,Data!$D$111,Z212=13,Data!$D$112,Z212=14,Data!$D$113,Z212=15,Data!$D$114,Z212=16,Data!$D$115,Z212=17,Data!$D$116,Z212=18,Data!$D$117,Z212=19,Data!$D$118,Z212=20,Data!$D$119,Z212=21,Data!$D$120,Z212=0,Data!$D$121))*K212,"")</f>
        <v/>
      </c>
      <c r="AB212" s="947" t="str">
        <f>IFERROR((ifs(Z212=1,Data!$E$100,Z212=2,Data!$E$101,Z212=3,Data!$E$102,Z212=4,Data!$E$103,Z212=5,Data!$E$104,Z212=6,Data!$E$105,Z212=7,Data!$E$106,Z212=8,Data!$E$107,Z212=9,Data!$E$108,Z212=10,Data!$E$109,Z212=11,Data!$E$110,Z212=12,Data!$E$111,Z212=13,Data!$E$112,Z212=14,Data!$E$113,Z212=15,Data!$E$114,Z212=16,Data!$E$115,Z212=17,Data!$E$116,Z212=18,Data!$E$117,Z212=19,Data!$E$118,Z212=20,Data!$E$119,Z212=21,Data!$E$120,Z212=0,Data!$E$121))*K212/1000,"")</f>
        <v/>
      </c>
      <c r="AC212" s="948" t="str">
        <f>IFERROR((ifs(
Z212=1,Data!$G$100,
Z212=2,Data!$G$101,
Z212=3,Data!$G$102,
Z212=4,Data!$G$103,
Z212=5,Data!$G$104,
Z212=6,Data!$G$105,
Z212=7,Data!$G$106,
Z212=8,Data!$G$107,
Z212=9,Data!$G$108,
Z212=10,Data!G$109,
Z212=11,Data!G$110,
Z212=12,Data!G$111,
Z212=13,Data!$G$112,
Z212=14,Data!$G$113,
Z212=15,Data!$G$114,
Z212=16,Data!$G$115,
Z212=17,Data!$G$116,
Z212=18,Data!$G$117,
Z212=19,Data!$G$118,
Z212=20,Data!$G$119,
Z212=21,Data!$G$120,
Z212=0,Data!$G$121))
*K212/1000,"")</f>
        <v/>
      </c>
      <c r="AD212" s="949" t="str">
        <f>IFERROR((ifs(
Z212=1,Data!$H$100,
Z212=2,Data!$H$101,
Z212=3,Data!$H$102,
Z212=4,Data!$H$103,
Z212=5,Data!$H$104,
Z212=6,Data!$H$105,
Z212=7,Data!$H$106,
Z212=8,Data!$H$107,
Z212=9,Data!$H$108,
Z212=10,Data!H$109,
Z212=11,Data!H$110,
Z212=12,Data!H$111,
Z212=13,Data!$H$112,
Z212=14,Data!$H$113,
Z212=15,Data!$H$114,
Z212=16,Data!$H$115,
Z212=17,Data!$H$116,
Z212=18,Data!$H$117,
Z212=19,Data!$H$118,
Z212=20,Data!$H$119,
Z212=21,Data!$H$120,
Z212=0,Data!$H$121))*K212/1000,"")</f>
        <v/>
      </c>
      <c r="AE212" s="948" t="str">
        <f>IFERROR((ifs(
Z212=1,Data!$I$100,
Z212=2,Data!$I$101,
Z212=3,Data!$I$102,
Z212=4,Data!$I$103,
Z212=5,Data!$I$104,
Z212=6,Data!$I$105,
Z212=7,Data!$I$106,
Z212=8,Data!$I$107,
Z212=9,Data!$I$108,
Z212=10,Data!I$109,
Z212=11,Data!I$110,
Z212=12,Data!I$111,
Z212=13,Data!$I$112,
Z212=14,Data!$I$113,
Z212=15,Data!$I$114,
Z212=16,Data!$I$115,
Z212=17,Data!$I$116,
Z212=18,Data!$I$117,
Z212=19,Data!$I$118,
Z212=20,Data!$I$119,
Z212=21,Data!$I$120,
Z212=0,Data!$I$121)*K212/1000),"")</f>
        <v/>
      </c>
      <c r="AF212" s="947" t="str">
        <f>IFERROR((ifs(
Z212=1,Data!$J$100,
Z212=2,Data!$J$101,
Z212=3,Data!$J$102,
Z212=4,Data!$J$103,
Z212=5,Data!$J$104,
Z212=6,Data!$J$105,
Z212=7,Data!$J$106,
Z212=8,Data!$J$107,
Z212=9,Data!$J$108,
Z212=10,Data!J$109,
Z212=11,Data!J$110,
Z212=12,Data!J$111,
Z212=13,Data!J$112,
Z212=14,Data!$J$113,
Z212=15,Data!$J$114,
Z212=16,Data!$J$115,
Z212=17,Data!$J$116,
Z212=18,Data!$J$117,
Z212=19,Data!$J$118,
Z212=20,Data!$J$119,
Z212=21,Data!$J$120,
Z212=0,Data!$J$121)*K212),"")</f>
        <v/>
      </c>
      <c r="AG212" s="947" t="str">
        <f>IFERROR((ifs(
Z212=1,Data!$K$100,
Z212=2,Data!$K$101,
Z212=3,Data!$K$102,
Z212=4,Data!$K$103,
Z212=5,Data!$K$104,
Z212=6,Data!$K$105,
Z212=7,Data!$K$106,
Z212=8,Data!$K$107,
Z212=9,Data!$K$108,
Z212=10,Data!K$109,
Z212=11,Data!K$110,
Z212=12,Data!K$111,
Z212=13,Data!$K$112,
Z212=14,Data!$K$113,
Z212=15,Data!$K$114,
Z212=16,Data!$K$115,
Z212=17,Data!$K$116,
Z212=18,Data!$K$117,
Z212=19,Data!$K$118,
Z212=20,Data!$K$119,
Z212=21,Data!$K$120,
Z212=0,Data!$K$121)*K212),"")</f>
        <v/>
      </c>
      <c r="AH212" s="947" t="str">
        <f>IFERROR((ifs(
Z212=1,Data!$L$100,
Z212=2,Data!$L$101,
Z212=3,Data!$L$102,
Z212=4,Data!$L$103,
Z212=5,Data!$L$104,
Z212=6,Data!$L$105,
Z212=7,Data!$L$106,
Z212=8,Data!$L$107,
Z212=9,Data!$L$108,
Z212=10,Data!L$109,
Z212=11,Data!L$110,
Z212=12,Data!L$111,
Z212=13,Data!$L$112,
Z212=14,Data!$L$113,
Z212=15,Data!$L$114,
Z212=16,Data!$L$115,
Z212=17,Data!$L$116,
Z212=18,Data!$L$117,
Z212=19,Data!$L$118,
Z212=20,Data!$L$119,
Z212=21,Data!$L$120,
Z212=0,Data!$L$121)*K212),"")</f>
        <v/>
      </c>
      <c r="AI212" s="950" t="str">
        <f>'Registro Veh'!J224</f>
        <v/>
      </c>
      <c r="AJ212" s="950" t="str">
        <f>'Registro Veh'!M224</f>
        <v/>
      </c>
      <c r="AK212" s="951"/>
      <c r="AL212" s="951"/>
      <c r="AM212" s="951"/>
      <c r="AN212" s="951"/>
    </row>
    <row r="213">
      <c r="A213" s="941" t="str">
        <f>'Registro Veh'!B224</f>
        <v/>
      </c>
      <c r="B213" s="941" t="str">
        <f>Equipo!$F$2</f>
        <v>4.0</v>
      </c>
      <c r="C213" s="941" t="str">
        <f>Equipo!$E$14</f>
        <v/>
      </c>
      <c r="D213" s="941" t="str">
        <f>Equipo!$E$10</f>
        <v/>
      </c>
      <c r="E213" s="941" t="str">
        <f>'Registro Veh'!C224</f>
        <v/>
      </c>
      <c r="F213" s="941" t="str">
        <f>'Registro Veh'!D224</f>
        <v/>
      </c>
      <c r="G213" s="941" t="str">
        <f>'Registro Veh'!E224</f>
        <v/>
      </c>
      <c r="H213" s="941" t="str">
        <f>'Registro Veh'!F224</f>
        <v/>
      </c>
      <c r="I213" s="942" t="str">
        <f>'Registro Veh'!G224</f>
        <v/>
      </c>
      <c r="J213" s="942" t="str">
        <f>'Registro Veh'!I224</f>
        <v/>
      </c>
      <c r="K213" s="942" t="str">
        <f>'Registro Veh'!K224</f>
        <v/>
      </c>
      <c r="L213" s="942" t="str">
        <f>'Registro Veh'!L224</f>
        <v/>
      </c>
      <c r="M213" s="942" t="str">
        <f>'Registro Veh'!N224</f>
        <v/>
      </c>
      <c r="N213" s="943" t="str">
        <f>IFERROR(IFS(E213='BBDD R'!$F$2,'BBDD R'!$G$2,E213='BBDD R'!$F$3,'BBDD R'!$G$3,E213='BBDD R'!$F$4,'BBDD R'!$G$4,E213='BBDD R'!$F$5,'BBDD R'!$G$5,E213='BBDD R'!$F$6,'BBDD R'!$G$6,E213='BBDD R'!$F$7,'BBDD R'!$G$7),"")</f>
        <v/>
      </c>
      <c r="O213" s="943" t="str">
        <f>IFERROR(IFS(E213='BBDD R'!$F$2,'BBDD R'!$H$2,E213='BBDD R'!$F$3,'BBDD R'!$H$3,E213='BBDD R'!$F$4,'BBDD R'!$H$4,E213='BBDD R'!$F$5,'BBDD R'!$H$5,E213='BBDD R'!$F$6,'BBDD R'!$H$6,E213='BBDD R'!$F$7,'BBDD R'!$H$7),"")</f>
        <v/>
      </c>
      <c r="P213" s="944" t="str">
        <f>IFERROR(IFS(E213='BBDD R'!$F$2,'BBDD R'!$I$2,E213='BBDD R'!$F$3,'BBDD R'!$I$3,E213='BBDD R'!$F$4,'BBDD R'!$I$4,E213='BBDD R'!$F$5,'BBDD R'!$I$5,E213='BBDD R'!$F$6,'BBDD R'!$I$6,E213='BBDD R'!$F$7,'BBDD R'!$I$7),"")</f>
        <v/>
      </c>
      <c r="Q213" s="945" t="str">
        <f>IFERROR(IFS(E213='BBDD R'!$F$2,'BBDD R'!$J$2,E213='BBDD R'!$F$3,'BBDD R'!$J$3,E213='BBDD R'!$F$4,'BBDD R'!$J$4,E213='BBDD R'!$F$5,'BBDD R'!$J$5,E213='BBDD R'!$F$6,'BBDD R'!$J$6,E213='BBDD R'!$F$7,'BBDD R'!$J$7))</f>
        <v/>
      </c>
      <c r="R213" s="945" t="str">
        <f>IFERROR(IFS(E213='BBDD R'!$F$2,'BBDD R'!$K$2,E213='BBDD R'!$F$3,'BBDD R'!$K$3,E213='BBDD R'!$F$4,'BBDD R'!$K$4,E213='BBDD R'!$F$5,'BBDD R'!$K$5,E213='BBDD R'!$F$6,'BBDD R'!$K$6,E213='BBDD R'!$F$7,'BBDD R'!$K$7),"")</f>
        <v/>
      </c>
      <c r="S213" s="944" t="str">
        <f>IFERROR(IFS(E213='BBDD R'!$F$2,'BBDD R'!$L$2,E213='BBDD R'!$F$3,'BBDD R'!$L$3,E213='BBDD R'!$F$4,'BBDD R'!$L$4,E213='BBDD R'!$F$5,'BBDD R'!$L$5,E213='BBDD R'!$F$6,'BBDD R'!$L$6,E213='BBDD R'!$F$7,'BBDD R'!$L$7),"")</f>
        <v/>
      </c>
      <c r="T213" s="944" t="str">
        <f>IFERROR(IFS(E213='BBDD R'!$F$2,'BBDD R'!$M$2,E213='BBDD R'!$F$3,'BBDD R'!$M$3,E213='BBDD R'!$F$4,'BBDD R'!$M$4,E213='BBDD R'!$F$5,'BBDD R'!$M$5,E213='BBDD R'!$F$6,'BBDD R'!$M$6,E213='BBDD R'!$F$7,'BBDD R'!$M$7),"")</f>
        <v/>
      </c>
      <c r="U213" s="944" t="str">
        <f>IFERROR(IFS(E213='BBDD R'!$F$2,'BBDD R'!$N$2,E213='BBDD R'!$F$3,'BBDD R'!$N$3,E213='BBDD R'!$F$4,'BBDD R'!$N$4,E213='BBDD R'!$F$5,'BBDD R'!$N$5,E213='BBDD R'!$F$6,'BBDD R'!$N$6,E213='BBDD R'!$F$7,'BBDD R'!$N$7),"")</f>
        <v/>
      </c>
      <c r="V213" s="944" t="str">
        <f>IFERROR(IFS(E213='BBDD R'!$F$2,'BBDD R'!$O$2,E213='BBDD R'!$F$3,'BBDD R'!$O$3,E213='BBDD R'!$F$4,'BBDD R'!$O$4,E213='BBDD R'!$F$5,'BBDD R'!$O$5,E213='BBDD R'!$F$6,'BBDD R'!$O$6,E213='BBDD R'!$F$7,'BBDD R'!$O$7),"")</f>
        <v/>
      </c>
      <c r="W213" s="946" t="str">
        <f>IFERROR(IFS(E213='BBDD R'!$F$2,'BBDD R'!$P$2,E213='BBDD R'!$F$3,'BBDD R'!$P$3,E213='BBDD R'!$F$4,'BBDD R'!$P$4,E213='BBDD R'!$F$5,'BBDD R'!$P$5,E213='BBDD R'!$F$6,'BBDD R'!$P$6,E213='BBDD R'!$F$7,'BBDD R'!$P$7),"")</f>
        <v/>
      </c>
      <c r="X213" s="944" t="str">
        <f>IFERROR(IFS(E213='BBDD R'!$F$2,'BBDD R'!$Q$2,E213='BBDD R'!$F$3,'BBDD R'!$Q$3,E213='BBDD R'!$F$4,'BBDD R'!$Q$4,E213='BBDD R'!$F$5,'BBDD R'!$Q$5,E213='BBDD R'!$F$6,'BBDD R'!$Q$6,E213='BBDD R'!$F$7,'BBDD R'!$Q$7),"")</f>
        <v/>
      </c>
      <c r="Y213" s="944" t="str">
        <f>IFERROR(IFS(E213='BBDD R'!$F$2,'BBDD R'!$R$2,E213='BBDD R'!$F$3,'BBDD R'!$R$3,E213='BBDD R'!$F$4,'BBDD R'!$R$4,E213='BBDD R'!$F$5,'BBDD R'!$R$5,E213='BBDD R'!$F$6,'BBDD R'!$R$6,E213='BBDD R'!$F$7,'BBDD R'!$R$7),"")</f>
        <v/>
      </c>
      <c r="Z213" s="944" t="str">
        <f t="array" ref="Z213">IFERROR(ifs(AND(M213="Gasolina",O213="Vehículo Liviano (Sedán, Compacto)"),1
,AND(M213="Gasolina",O213="Vehículo Liviano (SUV, Jeep, Station Wagon)"),2
,AND(M213="Gasolina",O213="Utilitario, Furgón"),3
,AND(M213="Gasolina",O213="Camioneta 4x2"),4
,AND(M213="Gasolina",O213="Camioneta 4x4"),5
,AND(M213="Gasolina",O213="Camión liviano (hasta 3.5 ton)"),6
,AND(M213="Gasolina",O213="Camión mediano"),7
,AND(M213="Gasolina",O213="Camión pesado"),8
,AND(M213="Gasolina",O213="Maquinaria"),9
,AND(M213="Gasolina",O213="Otro (especifique): "),10
,AND(M213="Diesel",O213="Vehículo Liviano (Sedán, Compacto)"),11
,AND(M213="Diesel",O213="Vehículo Liviano (SUV, Jeep, Station Wagon)"),12
,AND(M213="Diesel",O213="Utilitario, Furgón"),13
,AND(M213="Diesel",O213="Camioneta 4x2"),14
,AND(M213="Diesel",O213="Camioneta 4x4"),15
,AND(M213="Diesel",O213="Camión liviano (hasta 3.5 ton)"),16
,AND(M213="Diesel",O213="Camión mediano"),17
,AND(M213="Diesel",O213="Camión pesado"),18
,AND(M213="Diesel",O213="Maquinaria"),19
,AND(M213="Diesel",O213="Otro (especifique): "),20
,O213="Selecciona...",21),"")</f>
        <v/>
      </c>
      <c r="AA213" s="947" t="str">
        <f>IFERROR((ifs(Z213=1,Data!$D$100,Z213=2,Data!$D$101,Z213=3,Data!$D$102,Z213=4,Data!$D$103,Z213=5,Data!$D$104,Z213=6,Data!$D$105,Z213=7,Data!$D$106,Z213=8,Data!$D$107,Z213=9,Data!$D$108,Z213=10,Data!$D$109,Z213=11,Data!$D$110,Z213=12,Data!$D$111,Z213=13,Data!$D$112,Z213=14,Data!$D$113,Z213=15,Data!$D$114,Z213=16,Data!$D$115,Z213=17,Data!$D$116,Z213=18,Data!$D$117,Z213=19,Data!$D$118,Z213=20,Data!$D$119,Z213=21,Data!$D$120,Z213=0,Data!$D$121))*K213,"")</f>
        <v/>
      </c>
      <c r="AB213" s="947" t="str">
        <f>IFERROR((ifs(Z213=1,Data!$E$100,Z213=2,Data!$E$101,Z213=3,Data!$E$102,Z213=4,Data!$E$103,Z213=5,Data!$E$104,Z213=6,Data!$E$105,Z213=7,Data!$E$106,Z213=8,Data!$E$107,Z213=9,Data!$E$108,Z213=10,Data!$E$109,Z213=11,Data!$E$110,Z213=12,Data!$E$111,Z213=13,Data!$E$112,Z213=14,Data!$E$113,Z213=15,Data!$E$114,Z213=16,Data!$E$115,Z213=17,Data!$E$116,Z213=18,Data!$E$117,Z213=19,Data!$E$118,Z213=20,Data!$E$119,Z213=21,Data!$E$120,Z213=0,Data!$E$121))*K213/1000,"")</f>
        <v/>
      </c>
      <c r="AC213" s="948" t="str">
        <f>IFERROR((ifs(
Z213=1,Data!$G$100,
Z213=2,Data!$G$101,
Z213=3,Data!$G$102,
Z213=4,Data!$G$103,
Z213=5,Data!$G$104,
Z213=6,Data!$G$105,
Z213=7,Data!$G$106,
Z213=8,Data!$G$107,
Z213=9,Data!$G$108,
Z213=10,Data!G$109,
Z213=11,Data!G$110,
Z213=12,Data!G$111,
Z213=13,Data!$G$112,
Z213=14,Data!$G$113,
Z213=15,Data!$G$114,
Z213=16,Data!$G$115,
Z213=17,Data!$G$116,
Z213=18,Data!$G$117,
Z213=19,Data!$G$118,
Z213=20,Data!$G$119,
Z213=21,Data!$G$120,
Z213=0,Data!$G$121))
*K213/1000,"")</f>
        <v/>
      </c>
      <c r="AD213" s="949" t="str">
        <f>IFERROR((ifs(
Z213=1,Data!$H$100,
Z213=2,Data!$H$101,
Z213=3,Data!$H$102,
Z213=4,Data!$H$103,
Z213=5,Data!$H$104,
Z213=6,Data!$H$105,
Z213=7,Data!$H$106,
Z213=8,Data!$H$107,
Z213=9,Data!$H$108,
Z213=10,Data!H$109,
Z213=11,Data!H$110,
Z213=12,Data!H$111,
Z213=13,Data!$H$112,
Z213=14,Data!$H$113,
Z213=15,Data!$H$114,
Z213=16,Data!$H$115,
Z213=17,Data!$H$116,
Z213=18,Data!$H$117,
Z213=19,Data!$H$118,
Z213=20,Data!$H$119,
Z213=21,Data!$H$120,
Z213=0,Data!$H$121))*K213/1000,"")</f>
        <v/>
      </c>
      <c r="AE213" s="948" t="str">
        <f>IFERROR((ifs(
Z213=1,Data!$I$100,
Z213=2,Data!$I$101,
Z213=3,Data!$I$102,
Z213=4,Data!$I$103,
Z213=5,Data!$I$104,
Z213=6,Data!$I$105,
Z213=7,Data!$I$106,
Z213=8,Data!$I$107,
Z213=9,Data!$I$108,
Z213=10,Data!I$109,
Z213=11,Data!I$110,
Z213=12,Data!I$111,
Z213=13,Data!$I$112,
Z213=14,Data!$I$113,
Z213=15,Data!$I$114,
Z213=16,Data!$I$115,
Z213=17,Data!$I$116,
Z213=18,Data!$I$117,
Z213=19,Data!$I$118,
Z213=20,Data!$I$119,
Z213=21,Data!$I$120,
Z213=0,Data!$I$121)*K213/1000),"")</f>
        <v/>
      </c>
      <c r="AF213" s="947" t="str">
        <f>IFERROR((ifs(
Z213=1,Data!$J$100,
Z213=2,Data!$J$101,
Z213=3,Data!$J$102,
Z213=4,Data!$J$103,
Z213=5,Data!$J$104,
Z213=6,Data!$J$105,
Z213=7,Data!$J$106,
Z213=8,Data!$J$107,
Z213=9,Data!$J$108,
Z213=10,Data!J$109,
Z213=11,Data!J$110,
Z213=12,Data!J$111,
Z213=13,Data!J$112,
Z213=14,Data!$J$113,
Z213=15,Data!$J$114,
Z213=16,Data!$J$115,
Z213=17,Data!$J$116,
Z213=18,Data!$J$117,
Z213=19,Data!$J$118,
Z213=20,Data!$J$119,
Z213=21,Data!$J$120,
Z213=0,Data!$J$121)*K213),"")</f>
        <v/>
      </c>
      <c r="AG213" s="947" t="str">
        <f>IFERROR((ifs(
Z213=1,Data!$K$100,
Z213=2,Data!$K$101,
Z213=3,Data!$K$102,
Z213=4,Data!$K$103,
Z213=5,Data!$K$104,
Z213=6,Data!$K$105,
Z213=7,Data!$K$106,
Z213=8,Data!$K$107,
Z213=9,Data!$K$108,
Z213=10,Data!K$109,
Z213=11,Data!K$110,
Z213=12,Data!K$111,
Z213=13,Data!$K$112,
Z213=14,Data!$K$113,
Z213=15,Data!$K$114,
Z213=16,Data!$K$115,
Z213=17,Data!$K$116,
Z213=18,Data!$K$117,
Z213=19,Data!$K$118,
Z213=20,Data!$K$119,
Z213=21,Data!$K$120,
Z213=0,Data!$K$121)*K213),"")</f>
        <v/>
      </c>
      <c r="AH213" s="947" t="str">
        <f>IFERROR((ifs(
Z213=1,Data!$L$100,
Z213=2,Data!$L$101,
Z213=3,Data!$L$102,
Z213=4,Data!$L$103,
Z213=5,Data!$L$104,
Z213=6,Data!$L$105,
Z213=7,Data!$L$106,
Z213=8,Data!$L$107,
Z213=9,Data!$L$108,
Z213=10,Data!L$109,
Z213=11,Data!L$110,
Z213=12,Data!L$111,
Z213=13,Data!$L$112,
Z213=14,Data!$L$113,
Z213=15,Data!$L$114,
Z213=16,Data!$L$115,
Z213=17,Data!$L$116,
Z213=18,Data!$L$117,
Z213=19,Data!$L$118,
Z213=20,Data!$L$119,
Z213=21,Data!$L$120,
Z213=0,Data!$L$121)*K213),"")</f>
        <v/>
      </c>
      <c r="AI213" s="950" t="str">
        <f>'Registro Veh'!J225</f>
        <v/>
      </c>
      <c r="AJ213" s="950" t="str">
        <f>'Registro Veh'!M225</f>
        <v/>
      </c>
      <c r="AK213" s="951"/>
      <c r="AL213" s="951"/>
      <c r="AM213" s="951"/>
      <c r="AN213" s="951"/>
    </row>
    <row r="214">
      <c r="A214" s="941" t="str">
        <f>'Registro Veh'!B225</f>
        <v/>
      </c>
      <c r="B214" s="941" t="str">
        <f>Equipo!$F$2</f>
        <v>4.0</v>
      </c>
      <c r="C214" s="941" t="str">
        <f>Equipo!$E$14</f>
        <v/>
      </c>
      <c r="D214" s="941" t="str">
        <f>Equipo!$E$10</f>
        <v/>
      </c>
      <c r="E214" s="941" t="str">
        <f>'Registro Veh'!C225</f>
        <v/>
      </c>
      <c r="F214" s="941" t="str">
        <f>'Registro Veh'!D225</f>
        <v/>
      </c>
      <c r="G214" s="941" t="str">
        <f>'Registro Veh'!E225</f>
        <v/>
      </c>
      <c r="H214" s="941" t="str">
        <f>'Registro Veh'!F225</f>
        <v/>
      </c>
      <c r="I214" s="942" t="str">
        <f>'Registro Veh'!G225</f>
        <v/>
      </c>
      <c r="J214" s="942" t="str">
        <f>'Registro Veh'!I225</f>
        <v/>
      </c>
      <c r="K214" s="942" t="str">
        <f>'Registro Veh'!K225</f>
        <v/>
      </c>
      <c r="L214" s="942" t="str">
        <f>'Registro Veh'!L225</f>
        <v/>
      </c>
      <c r="M214" s="942" t="str">
        <f>'Registro Veh'!N225</f>
        <v/>
      </c>
      <c r="N214" s="943" t="str">
        <f>IFERROR(IFS(E214='BBDD R'!$F$2,'BBDD R'!$G$2,E214='BBDD R'!$F$3,'BBDD R'!$G$3,E214='BBDD R'!$F$4,'BBDD R'!$G$4,E214='BBDD R'!$F$5,'BBDD R'!$G$5,E214='BBDD R'!$F$6,'BBDD R'!$G$6,E214='BBDD R'!$F$7,'BBDD R'!$G$7),"")</f>
        <v/>
      </c>
      <c r="O214" s="943" t="str">
        <f>IFERROR(IFS(E214='BBDD R'!$F$2,'BBDD R'!$H$2,E214='BBDD R'!$F$3,'BBDD R'!$H$3,E214='BBDD R'!$F$4,'BBDD R'!$H$4,E214='BBDD R'!$F$5,'BBDD R'!$H$5,E214='BBDD R'!$F$6,'BBDD R'!$H$6,E214='BBDD R'!$F$7,'BBDD R'!$H$7),"")</f>
        <v/>
      </c>
      <c r="P214" s="944" t="str">
        <f>IFERROR(IFS(E214='BBDD R'!$F$2,'BBDD R'!$I$2,E214='BBDD R'!$F$3,'BBDD R'!$I$3,E214='BBDD R'!$F$4,'BBDD R'!$I$4,E214='BBDD R'!$F$5,'BBDD R'!$I$5,E214='BBDD R'!$F$6,'BBDD R'!$I$6,E214='BBDD R'!$F$7,'BBDD R'!$I$7),"")</f>
        <v/>
      </c>
      <c r="Q214" s="945" t="str">
        <f>IFERROR(IFS(E214='BBDD R'!$F$2,'BBDD R'!$J$2,E214='BBDD R'!$F$3,'BBDD R'!$J$3,E214='BBDD R'!$F$4,'BBDD R'!$J$4,E214='BBDD R'!$F$5,'BBDD R'!$J$5,E214='BBDD R'!$F$6,'BBDD R'!$J$6,E214='BBDD R'!$F$7,'BBDD R'!$J$7))</f>
        <v/>
      </c>
      <c r="R214" s="945" t="str">
        <f>IFERROR(IFS(E214='BBDD R'!$F$2,'BBDD R'!$K$2,E214='BBDD R'!$F$3,'BBDD R'!$K$3,E214='BBDD R'!$F$4,'BBDD R'!$K$4,E214='BBDD R'!$F$5,'BBDD R'!$K$5,E214='BBDD R'!$F$6,'BBDD R'!$K$6,E214='BBDD R'!$F$7,'BBDD R'!$K$7),"")</f>
        <v/>
      </c>
      <c r="S214" s="944" t="str">
        <f>IFERROR(IFS(E214='BBDD R'!$F$2,'BBDD R'!$L$2,E214='BBDD R'!$F$3,'BBDD R'!$L$3,E214='BBDD R'!$F$4,'BBDD R'!$L$4,E214='BBDD R'!$F$5,'BBDD R'!$L$5,E214='BBDD R'!$F$6,'BBDD R'!$L$6,E214='BBDD R'!$F$7,'BBDD R'!$L$7),"")</f>
        <v/>
      </c>
      <c r="T214" s="944" t="str">
        <f>IFERROR(IFS(E214='BBDD R'!$F$2,'BBDD R'!$M$2,E214='BBDD R'!$F$3,'BBDD R'!$M$3,E214='BBDD R'!$F$4,'BBDD R'!$M$4,E214='BBDD R'!$F$5,'BBDD R'!$M$5,E214='BBDD R'!$F$6,'BBDD R'!$M$6,E214='BBDD R'!$F$7,'BBDD R'!$M$7),"")</f>
        <v/>
      </c>
      <c r="U214" s="944" t="str">
        <f>IFERROR(IFS(E214='BBDD R'!$F$2,'BBDD R'!$N$2,E214='BBDD R'!$F$3,'BBDD R'!$N$3,E214='BBDD R'!$F$4,'BBDD R'!$N$4,E214='BBDD R'!$F$5,'BBDD R'!$N$5,E214='BBDD R'!$F$6,'BBDD R'!$N$6,E214='BBDD R'!$F$7,'BBDD R'!$N$7),"")</f>
        <v/>
      </c>
      <c r="V214" s="944" t="str">
        <f>IFERROR(IFS(E214='BBDD R'!$F$2,'BBDD R'!$O$2,E214='BBDD R'!$F$3,'BBDD R'!$O$3,E214='BBDD R'!$F$4,'BBDD R'!$O$4,E214='BBDD R'!$F$5,'BBDD R'!$O$5,E214='BBDD R'!$F$6,'BBDD R'!$O$6,E214='BBDD R'!$F$7,'BBDD R'!$O$7),"")</f>
        <v/>
      </c>
      <c r="W214" s="946" t="str">
        <f>IFERROR(IFS(E214='BBDD R'!$F$2,'BBDD R'!$P$2,E214='BBDD R'!$F$3,'BBDD R'!$P$3,E214='BBDD R'!$F$4,'BBDD R'!$P$4,E214='BBDD R'!$F$5,'BBDD R'!$P$5,E214='BBDD R'!$F$6,'BBDD R'!$P$6,E214='BBDD R'!$F$7,'BBDD R'!$P$7),"")</f>
        <v/>
      </c>
      <c r="X214" s="944" t="str">
        <f>IFERROR(IFS(E214='BBDD R'!$F$2,'BBDD R'!$Q$2,E214='BBDD R'!$F$3,'BBDD R'!$Q$3,E214='BBDD R'!$F$4,'BBDD R'!$Q$4,E214='BBDD R'!$F$5,'BBDD R'!$Q$5,E214='BBDD R'!$F$6,'BBDD R'!$Q$6,E214='BBDD R'!$F$7,'BBDD R'!$Q$7),"")</f>
        <v/>
      </c>
      <c r="Y214" s="944" t="str">
        <f>IFERROR(IFS(E214='BBDD R'!$F$2,'BBDD R'!$R$2,E214='BBDD R'!$F$3,'BBDD R'!$R$3,E214='BBDD R'!$F$4,'BBDD R'!$R$4,E214='BBDD R'!$F$5,'BBDD R'!$R$5,E214='BBDD R'!$F$6,'BBDD R'!$R$6,E214='BBDD R'!$F$7,'BBDD R'!$R$7),"")</f>
        <v/>
      </c>
      <c r="Z214" s="944" t="str">
        <f t="array" ref="Z214">IFERROR(ifs(AND(M214="Gasolina",O214="Vehículo Liviano (Sedán, Compacto)"),1
,AND(M214="Gasolina",O214="Vehículo Liviano (SUV, Jeep, Station Wagon)"),2
,AND(M214="Gasolina",O214="Utilitario, Furgón"),3
,AND(M214="Gasolina",O214="Camioneta 4x2"),4
,AND(M214="Gasolina",O214="Camioneta 4x4"),5
,AND(M214="Gasolina",O214="Camión liviano (hasta 3.5 ton)"),6
,AND(M214="Gasolina",O214="Camión mediano"),7
,AND(M214="Gasolina",O214="Camión pesado"),8
,AND(M214="Gasolina",O214="Maquinaria"),9
,AND(M214="Gasolina",O214="Otro (especifique): "),10
,AND(M214="Diesel",O214="Vehículo Liviano (Sedán, Compacto)"),11
,AND(M214="Diesel",O214="Vehículo Liviano (SUV, Jeep, Station Wagon)"),12
,AND(M214="Diesel",O214="Utilitario, Furgón"),13
,AND(M214="Diesel",O214="Camioneta 4x2"),14
,AND(M214="Diesel",O214="Camioneta 4x4"),15
,AND(M214="Diesel",O214="Camión liviano (hasta 3.5 ton)"),16
,AND(M214="Diesel",O214="Camión mediano"),17
,AND(M214="Diesel",O214="Camión pesado"),18
,AND(M214="Diesel",O214="Maquinaria"),19
,AND(M214="Diesel",O214="Otro (especifique): "),20
,O214="Selecciona...",21),"")</f>
        <v/>
      </c>
      <c r="AA214" s="947" t="str">
        <f>IFERROR((ifs(Z214=1,Data!$D$100,Z214=2,Data!$D$101,Z214=3,Data!$D$102,Z214=4,Data!$D$103,Z214=5,Data!$D$104,Z214=6,Data!$D$105,Z214=7,Data!$D$106,Z214=8,Data!$D$107,Z214=9,Data!$D$108,Z214=10,Data!$D$109,Z214=11,Data!$D$110,Z214=12,Data!$D$111,Z214=13,Data!$D$112,Z214=14,Data!$D$113,Z214=15,Data!$D$114,Z214=16,Data!$D$115,Z214=17,Data!$D$116,Z214=18,Data!$D$117,Z214=19,Data!$D$118,Z214=20,Data!$D$119,Z214=21,Data!$D$120,Z214=0,Data!$D$121))*K214,"")</f>
        <v/>
      </c>
      <c r="AB214" s="947" t="str">
        <f>IFERROR((ifs(Z214=1,Data!$E$100,Z214=2,Data!$E$101,Z214=3,Data!$E$102,Z214=4,Data!$E$103,Z214=5,Data!$E$104,Z214=6,Data!$E$105,Z214=7,Data!$E$106,Z214=8,Data!$E$107,Z214=9,Data!$E$108,Z214=10,Data!$E$109,Z214=11,Data!$E$110,Z214=12,Data!$E$111,Z214=13,Data!$E$112,Z214=14,Data!$E$113,Z214=15,Data!$E$114,Z214=16,Data!$E$115,Z214=17,Data!$E$116,Z214=18,Data!$E$117,Z214=19,Data!$E$118,Z214=20,Data!$E$119,Z214=21,Data!$E$120,Z214=0,Data!$E$121))*K214/1000,"")</f>
        <v/>
      </c>
      <c r="AC214" s="948" t="str">
        <f>IFERROR((ifs(
Z214=1,Data!$G$100,
Z214=2,Data!$G$101,
Z214=3,Data!$G$102,
Z214=4,Data!$G$103,
Z214=5,Data!$G$104,
Z214=6,Data!$G$105,
Z214=7,Data!$G$106,
Z214=8,Data!$G$107,
Z214=9,Data!$G$108,
Z214=10,Data!G$109,
Z214=11,Data!G$110,
Z214=12,Data!G$111,
Z214=13,Data!$G$112,
Z214=14,Data!$G$113,
Z214=15,Data!$G$114,
Z214=16,Data!$G$115,
Z214=17,Data!$G$116,
Z214=18,Data!$G$117,
Z214=19,Data!$G$118,
Z214=20,Data!$G$119,
Z214=21,Data!$G$120,
Z214=0,Data!$G$121))
*K214/1000,"")</f>
        <v/>
      </c>
      <c r="AD214" s="949" t="str">
        <f>IFERROR((ifs(
Z214=1,Data!$H$100,
Z214=2,Data!$H$101,
Z214=3,Data!$H$102,
Z214=4,Data!$H$103,
Z214=5,Data!$H$104,
Z214=6,Data!$H$105,
Z214=7,Data!$H$106,
Z214=8,Data!$H$107,
Z214=9,Data!$H$108,
Z214=10,Data!H$109,
Z214=11,Data!H$110,
Z214=12,Data!H$111,
Z214=13,Data!$H$112,
Z214=14,Data!$H$113,
Z214=15,Data!$H$114,
Z214=16,Data!$H$115,
Z214=17,Data!$H$116,
Z214=18,Data!$H$117,
Z214=19,Data!$H$118,
Z214=20,Data!$H$119,
Z214=21,Data!$H$120,
Z214=0,Data!$H$121))*K214/1000,"")</f>
        <v/>
      </c>
      <c r="AE214" s="948" t="str">
        <f>IFERROR((ifs(
Z214=1,Data!$I$100,
Z214=2,Data!$I$101,
Z214=3,Data!$I$102,
Z214=4,Data!$I$103,
Z214=5,Data!$I$104,
Z214=6,Data!$I$105,
Z214=7,Data!$I$106,
Z214=8,Data!$I$107,
Z214=9,Data!$I$108,
Z214=10,Data!I$109,
Z214=11,Data!I$110,
Z214=12,Data!I$111,
Z214=13,Data!$I$112,
Z214=14,Data!$I$113,
Z214=15,Data!$I$114,
Z214=16,Data!$I$115,
Z214=17,Data!$I$116,
Z214=18,Data!$I$117,
Z214=19,Data!$I$118,
Z214=20,Data!$I$119,
Z214=21,Data!$I$120,
Z214=0,Data!$I$121)*K214/1000),"")</f>
        <v/>
      </c>
      <c r="AF214" s="947" t="str">
        <f>IFERROR((ifs(
Z214=1,Data!$J$100,
Z214=2,Data!$J$101,
Z214=3,Data!$J$102,
Z214=4,Data!$J$103,
Z214=5,Data!$J$104,
Z214=6,Data!$J$105,
Z214=7,Data!$J$106,
Z214=8,Data!$J$107,
Z214=9,Data!$J$108,
Z214=10,Data!J$109,
Z214=11,Data!J$110,
Z214=12,Data!J$111,
Z214=13,Data!J$112,
Z214=14,Data!$J$113,
Z214=15,Data!$J$114,
Z214=16,Data!$J$115,
Z214=17,Data!$J$116,
Z214=18,Data!$J$117,
Z214=19,Data!$J$118,
Z214=20,Data!$J$119,
Z214=21,Data!$J$120,
Z214=0,Data!$J$121)*K214),"")</f>
        <v/>
      </c>
      <c r="AG214" s="947" t="str">
        <f>IFERROR((ifs(
Z214=1,Data!$K$100,
Z214=2,Data!$K$101,
Z214=3,Data!$K$102,
Z214=4,Data!$K$103,
Z214=5,Data!$K$104,
Z214=6,Data!$K$105,
Z214=7,Data!$K$106,
Z214=8,Data!$K$107,
Z214=9,Data!$K$108,
Z214=10,Data!K$109,
Z214=11,Data!K$110,
Z214=12,Data!K$111,
Z214=13,Data!$K$112,
Z214=14,Data!$K$113,
Z214=15,Data!$K$114,
Z214=16,Data!$K$115,
Z214=17,Data!$K$116,
Z214=18,Data!$K$117,
Z214=19,Data!$K$118,
Z214=20,Data!$K$119,
Z214=21,Data!$K$120,
Z214=0,Data!$K$121)*K214),"")</f>
        <v/>
      </c>
      <c r="AH214" s="947" t="str">
        <f>IFERROR((ifs(
Z214=1,Data!$L$100,
Z214=2,Data!$L$101,
Z214=3,Data!$L$102,
Z214=4,Data!$L$103,
Z214=5,Data!$L$104,
Z214=6,Data!$L$105,
Z214=7,Data!$L$106,
Z214=8,Data!$L$107,
Z214=9,Data!$L$108,
Z214=10,Data!L$109,
Z214=11,Data!L$110,
Z214=12,Data!L$111,
Z214=13,Data!$L$112,
Z214=14,Data!$L$113,
Z214=15,Data!$L$114,
Z214=16,Data!$L$115,
Z214=17,Data!$L$116,
Z214=18,Data!$L$117,
Z214=19,Data!$L$118,
Z214=20,Data!$L$119,
Z214=21,Data!$L$120,
Z214=0,Data!$L$121)*K214),"")</f>
        <v/>
      </c>
      <c r="AI214" s="950" t="str">
        <f>'Registro Veh'!J226</f>
        <v/>
      </c>
      <c r="AJ214" s="950" t="str">
        <f>'Registro Veh'!M226</f>
        <v/>
      </c>
      <c r="AK214" s="951"/>
      <c r="AL214" s="951"/>
      <c r="AM214" s="951"/>
      <c r="AN214" s="951"/>
    </row>
    <row r="215">
      <c r="A215" s="941" t="str">
        <f>'Registro Veh'!B226</f>
        <v/>
      </c>
      <c r="B215" s="941" t="str">
        <f>Equipo!$F$2</f>
        <v>4.0</v>
      </c>
      <c r="C215" s="941" t="str">
        <f>Equipo!$E$14</f>
        <v/>
      </c>
      <c r="D215" s="941" t="str">
        <f>Equipo!$E$10</f>
        <v/>
      </c>
      <c r="E215" s="941" t="str">
        <f>'Registro Veh'!C226</f>
        <v/>
      </c>
      <c r="F215" s="941" t="str">
        <f>'Registro Veh'!D226</f>
        <v/>
      </c>
      <c r="G215" s="941" t="str">
        <f>'Registro Veh'!E226</f>
        <v/>
      </c>
      <c r="H215" s="941" t="str">
        <f>'Registro Veh'!F226</f>
        <v/>
      </c>
      <c r="I215" s="942" t="str">
        <f>'Registro Veh'!G226</f>
        <v/>
      </c>
      <c r="J215" s="942" t="str">
        <f>'Registro Veh'!I226</f>
        <v/>
      </c>
      <c r="K215" s="942" t="str">
        <f>'Registro Veh'!K226</f>
        <v/>
      </c>
      <c r="L215" s="942" t="str">
        <f>'Registro Veh'!L226</f>
        <v/>
      </c>
      <c r="M215" s="942" t="str">
        <f>'Registro Veh'!N226</f>
        <v/>
      </c>
      <c r="N215" s="943" t="str">
        <f>IFERROR(IFS(E215='BBDD R'!$F$2,'BBDD R'!$G$2,E215='BBDD R'!$F$3,'BBDD R'!$G$3,E215='BBDD R'!$F$4,'BBDD R'!$G$4,E215='BBDD R'!$F$5,'BBDD R'!$G$5,E215='BBDD R'!$F$6,'BBDD R'!$G$6,E215='BBDD R'!$F$7,'BBDD R'!$G$7),"")</f>
        <v/>
      </c>
      <c r="O215" s="943" t="str">
        <f>IFERROR(IFS(E215='BBDD R'!$F$2,'BBDD R'!$H$2,E215='BBDD R'!$F$3,'BBDD R'!$H$3,E215='BBDD R'!$F$4,'BBDD R'!$H$4,E215='BBDD R'!$F$5,'BBDD R'!$H$5,E215='BBDD R'!$F$6,'BBDD R'!$H$6,E215='BBDD R'!$F$7,'BBDD R'!$H$7),"")</f>
        <v/>
      </c>
      <c r="P215" s="944" t="str">
        <f>IFERROR(IFS(E215='BBDD R'!$F$2,'BBDD R'!$I$2,E215='BBDD R'!$F$3,'BBDD R'!$I$3,E215='BBDD R'!$F$4,'BBDD R'!$I$4,E215='BBDD R'!$F$5,'BBDD R'!$I$5,E215='BBDD R'!$F$6,'BBDD R'!$I$6,E215='BBDD R'!$F$7,'BBDD R'!$I$7),"")</f>
        <v/>
      </c>
      <c r="Q215" s="945" t="str">
        <f>IFERROR(IFS(E215='BBDD R'!$F$2,'BBDD R'!$J$2,E215='BBDD R'!$F$3,'BBDD R'!$J$3,E215='BBDD R'!$F$4,'BBDD R'!$J$4,E215='BBDD R'!$F$5,'BBDD R'!$J$5,E215='BBDD R'!$F$6,'BBDD R'!$J$6,E215='BBDD R'!$F$7,'BBDD R'!$J$7))</f>
        <v/>
      </c>
      <c r="R215" s="945" t="str">
        <f>IFERROR(IFS(E215='BBDD R'!$F$2,'BBDD R'!$K$2,E215='BBDD R'!$F$3,'BBDD R'!$K$3,E215='BBDD R'!$F$4,'BBDD R'!$K$4,E215='BBDD R'!$F$5,'BBDD R'!$K$5,E215='BBDD R'!$F$6,'BBDD R'!$K$6,E215='BBDD R'!$F$7,'BBDD R'!$K$7),"")</f>
        <v/>
      </c>
      <c r="S215" s="944" t="str">
        <f>IFERROR(IFS(E215='BBDD R'!$F$2,'BBDD R'!$L$2,E215='BBDD R'!$F$3,'BBDD R'!$L$3,E215='BBDD R'!$F$4,'BBDD R'!$L$4,E215='BBDD R'!$F$5,'BBDD R'!$L$5,E215='BBDD R'!$F$6,'BBDD R'!$L$6,E215='BBDD R'!$F$7,'BBDD R'!$L$7),"")</f>
        <v/>
      </c>
      <c r="T215" s="944" t="str">
        <f>IFERROR(IFS(E215='BBDD R'!$F$2,'BBDD R'!$M$2,E215='BBDD R'!$F$3,'BBDD R'!$M$3,E215='BBDD R'!$F$4,'BBDD R'!$M$4,E215='BBDD R'!$F$5,'BBDD R'!$M$5,E215='BBDD R'!$F$6,'BBDD R'!$M$6,E215='BBDD R'!$F$7,'BBDD R'!$M$7),"")</f>
        <v/>
      </c>
      <c r="U215" s="944" t="str">
        <f>IFERROR(IFS(E215='BBDD R'!$F$2,'BBDD R'!$N$2,E215='BBDD R'!$F$3,'BBDD R'!$N$3,E215='BBDD R'!$F$4,'BBDD R'!$N$4,E215='BBDD R'!$F$5,'BBDD R'!$N$5,E215='BBDD R'!$F$6,'BBDD R'!$N$6,E215='BBDD R'!$F$7,'BBDD R'!$N$7),"")</f>
        <v/>
      </c>
      <c r="V215" s="944" t="str">
        <f>IFERROR(IFS(E215='BBDD R'!$F$2,'BBDD R'!$O$2,E215='BBDD R'!$F$3,'BBDD R'!$O$3,E215='BBDD R'!$F$4,'BBDD R'!$O$4,E215='BBDD R'!$F$5,'BBDD R'!$O$5,E215='BBDD R'!$F$6,'BBDD R'!$O$6,E215='BBDD R'!$F$7,'BBDD R'!$O$7),"")</f>
        <v/>
      </c>
      <c r="W215" s="946" t="str">
        <f>IFERROR(IFS(E215='BBDD R'!$F$2,'BBDD R'!$P$2,E215='BBDD R'!$F$3,'BBDD R'!$P$3,E215='BBDD R'!$F$4,'BBDD R'!$P$4,E215='BBDD R'!$F$5,'BBDD R'!$P$5,E215='BBDD R'!$F$6,'BBDD R'!$P$6,E215='BBDD R'!$F$7,'BBDD R'!$P$7),"")</f>
        <v/>
      </c>
      <c r="X215" s="944" t="str">
        <f>IFERROR(IFS(E215='BBDD R'!$F$2,'BBDD R'!$Q$2,E215='BBDD R'!$F$3,'BBDD R'!$Q$3,E215='BBDD R'!$F$4,'BBDD R'!$Q$4,E215='BBDD R'!$F$5,'BBDD R'!$Q$5,E215='BBDD R'!$F$6,'BBDD R'!$Q$6,E215='BBDD R'!$F$7,'BBDD R'!$Q$7),"")</f>
        <v/>
      </c>
      <c r="Y215" s="944" t="str">
        <f>IFERROR(IFS(E215='BBDD R'!$F$2,'BBDD R'!$R$2,E215='BBDD R'!$F$3,'BBDD R'!$R$3,E215='BBDD R'!$F$4,'BBDD R'!$R$4,E215='BBDD R'!$F$5,'BBDD R'!$R$5,E215='BBDD R'!$F$6,'BBDD R'!$R$6,E215='BBDD R'!$F$7,'BBDD R'!$R$7),"")</f>
        <v/>
      </c>
      <c r="Z215" s="944" t="str">
        <f t="array" ref="Z215">IFERROR(ifs(AND(M215="Gasolina",O215="Vehículo Liviano (Sedán, Compacto)"),1
,AND(M215="Gasolina",O215="Vehículo Liviano (SUV, Jeep, Station Wagon)"),2
,AND(M215="Gasolina",O215="Utilitario, Furgón"),3
,AND(M215="Gasolina",O215="Camioneta 4x2"),4
,AND(M215="Gasolina",O215="Camioneta 4x4"),5
,AND(M215="Gasolina",O215="Camión liviano (hasta 3.5 ton)"),6
,AND(M215="Gasolina",O215="Camión mediano"),7
,AND(M215="Gasolina",O215="Camión pesado"),8
,AND(M215="Gasolina",O215="Maquinaria"),9
,AND(M215="Gasolina",O215="Otro (especifique): "),10
,AND(M215="Diesel",O215="Vehículo Liviano (Sedán, Compacto)"),11
,AND(M215="Diesel",O215="Vehículo Liviano (SUV, Jeep, Station Wagon)"),12
,AND(M215="Diesel",O215="Utilitario, Furgón"),13
,AND(M215="Diesel",O215="Camioneta 4x2"),14
,AND(M215="Diesel",O215="Camioneta 4x4"),15
,AND(M215="Diesel",O215="Camión liviano (hasta 3.5 ton)"),16
,AND(M215="Diesel",O215="Camión mediano"),17
,AND(M215="Diesel",O215="Camión pesado"),18
,AND(M215="Diesel",O215="Maquinaria"),19
,AND(M215="Diesel",O215="Otro (especifique): "),20
,O215="Selecciona...",21),"")</f>
        <v/>
      </c>
      <c r="AA215" s="947" t="str">
        <f>IFERROR((ifs(Z215=1,Data!$D$100,Z215=2,Data!$D$101,Z215=3,Data!$D$102,Z215=4,Data!$D$103,Z215=5,Data!$D$104,Z215=6,Data!$D$105,Z215=7,Data!$D$106,Z215=8,Data!$D$107,Z215=9,Data!$D$108,Z215=10,Data!$D$109,Z215=11,Data!$D$110,Z215=12,Data!$D$111,Z215=13,Data!$D$112,Z215=14,Data!$D$113,Z215=15,Data!$D$114,Z215=16,Data!$D$115,Z215=17,Data!$D$116,Z215=18,Data!$D$117,Z215=19,Data!$D$118,Z215=20,Data!$D$119,Z215=21,Data!$D$120,Z215=0,Data!$D$121))*K215,"")</f>
        <v/>
      </c>
      <c r="AB215" s="947" t="str">
        <f>IFERROR((ifs(Z215=1,Data!$E$100,Z215=2,Data!$E$101,Z215=3,Data!$E$102,Z215=4,Data!$E$103,Z215=5,Data!$E$104,Z215=6,Data!$E$105,Z215=7,Data!$E$106,Z215=8,Data!$E$107,Z215=9,Data!$E$108,Z215=10,Data!$E$109,Z215=11,Data!$E$110,Z215=12,Data!$E$111,Z215=13,Data!$E$112,Z215=14,Data!$E$113,Z215=15,Data!$E$114,Z215=16,Data!$E$115,Z215=17,Data!$E$116,Z215=18,Data!$E$117,Z215=19,Data!$E$118,Z215=20,Data!$E$119,Z215=21,Data!$E$120,Z215=0,Data!$E$121))*K215/1000,"")</f>
        <v/>
      </c>
      <c r="AC215" s="948" t="str">
        <f>IFERROR((ifs(
Z215=1,Data!$G$100,
Z215=2,Data!$G$101,
Z215=3,Data!$G$102,
Z215=4,Data!$G$103,
Z215=5,Data!$G$104,
Z215=6,Data!$G$105,
Z215=7,Data!$G$106,
Z215=8,Data!$G$107,
Z215=9,Data!$G$108,
Z215=10,Data!G$109,
Z215=11,Data!G$110,
Z215=12,Data!G$111,
Z215=13,Data!$G$112,
Z215=14,Data!$G$113,
Z215=15,Data!$G$114,
Z215=16,Data!$G$115,
Z215=17,Data!$G$116,
Z215=18,Data!$G$117,
Z215=19,Data!$G$118,
Z215=20,Data!$G$119,
Z215=21,Data!$G$120,
Z215=0,Data!$G$121))
*K215/1000,"")</f>
        <v/>
      </c>
      <c r="AD215" s="949" t="str">
        <f>IFERROR((ifs(
Z215=1,Data!$H$100,
Z215=2,Data!$H$101,
Z215=3,Data!$H$102,
Z215=4,Data!$H$103,
Z215=5,Data!$H$104,
Z215=6,Data!$H$105,
Z215=7,Data!$H$106,
Z215=8,Data!$H$107,
Z215=9,Data!$H$108,
Z215=10,Data!H$109,
Z215=11,Data!H$110,
Z215=12,Data!H$111,
Z215=13,Data!$H$112,
Z215=14,Data!$H$113,
Z215=15,Data!$H$114,
Z215=16,Data!$H$115,
Z215=17,Data!$H$116,
Z215=18,Data!$H$117,
Z215=19,Data!$H$118,
Z215=20,Data!$H$119,
Z215=21,Data!$H$120,
Z215=0,Data!$H$121))*K215/1000,"")</f>
        <v/>
      </c>
      <c r="AE215" s="948" t="str">
        <f>IFERROR((ifs(
Z215=1,Data!$I$100,
Z215=2,Data!$I$101,
Z215=3,Data!$I$102,
Z215=4,Data!$I$103,
Z215=5,Data!$I$104,
Z215=6,Data!$I$105,
Z215=7,Data!$I$106,
Z215=8,Data!$I$107,
Z215=9,Data!$I$108,
Z215=10,Data!I$109,
Z215=11,Data!I$110,
Z215=12,Data!I$111,
Z215=13,Data!$I$112,
Z215=14,Data!$I$113,
Z215=15,Data!$I$114,
Z215=16,Data!$I$115,
Z215=17,Data!$I$116,
Z215=18,Data!$I$117,
Z215=19,Data!$I$118,
Z215=20,Data!$I$119,
Z215=21,Data!$I$120,
Z215=0,Data!$I$121)*K215/1000),"")</f>
        <v/>
      </c>
      <c r="AF215" s="947" t="str">
        <f>IFERROR((ifs(
Z215=1,Data!$J$100,
Z215=2,Data!$J$101,
Z215=3,Data!$J$102,
Z215=4,Data!$J$103,
Z215=5,Data!$J$104,
Z215=6,Data!$J$105,
Z215=7,Data!$J$106,
Z215=8,Data!$J$107,
Z215=9,Data!$J$108,
Z215=10,Data!J$109,
Z215=11,Data!J$110,
Z215=12,Data!J$111,
Z215=13,Data!J$112,
Z215=14,Data!$J$113,
Z215=15,Data!$J$114,
Z215=16,Data!$J$115,
Z215=17,Data!$J$116,
Z215=18,Data!$J$117,
Z215=19,Data!$J$118,
Z215=20,Data!$J$119,
Z215=21,Data!$J$120,
Z215=0,Data!$J$121)*K215),"")</f>
        <v/>
      </c>
      <c r="AG215" s="947" t="str">
        <f>IFERROR((ifs(
Z215=1,Data!$K$100,
Z215=2,Data!$K$101,
Z215=3,Data!$K$102,
Z215=4,Data!$K$103,
Z215=5,Data!$K$104,
Z215=6,Data!$K$105,
Z215=7,Data!$K$106,
Z215=8,Data!$K$107,
Z215=9,Data!$K$108,
Z215=10,Data!K$109,
Z215=11,Data!K$110,
Z215=12,Data!K$111,
Z215=13,Data!$K$112,
Z215=14,Data!$K$113,
Z215=15,Data!$K$114,
Z215=16,Data!$K$115,
Z215=17,Data!$K$116,
Z215=18,Data!$K$117,
Z215=19,Data!$K$118,
Z215=20,Data!$K$119,
Z215=21,Data!$K$120,
Z215=0,Data!$K$121)*K215),"")</f>
        <v/>
      </c>
      <c r="AH215" s="947" t="str">
        <f>IFERROR((ifs(
Z215=1,Data!$L$100,
Z215=2,Data!$L$101,
Z215=3,Data!$L$102,
Z215=4,Data!$L$103,
Z215=5,Data!$L$104,
Z215=6,Data!$L$105,
Z215=7,Data!$L$106,
Z215=8,Data!$L$107,
Z215=9,Data!$L$108,
Z215=10,Data!L$109,
Z215=11,Data!L$110,
Z215=12,Data!L$111,
Z215=13,Data!$L$112,
Z215=14,Data!$L$113,
Z215=15,Data!$L$114,
Z215=16,Data!$L$115,
Z215=17,Data!$L$116,
Z215=18,Data!$L$117,
Z215=19,Data!$L$118,
Z215=20,Data!$L$119,
Z215=21,Data!$L$120,
Z215=0,Data!$L$121)*K215),"")</f>
        <v/>
      </c>
      <c r="AI215" s="950" t="str">
        <f>'Registro Veh'!J227</f>
        <v/>
      </c>
      <c r="AJ215" s="950" t="str">
        <f>'Registro Veh'!M227</f>
        <v/>
      </c>
      <c r="AK215" s="951"/>
      <c r="AL215" s="951"/>
      <c r="AM215" s="951"/>
      <c r="AN215" s="951"/>
    </row>
    <row r="216">
      <c r="A216" s="941" t="str">
        <f>'Registro Veh'!B227</f>
        <v/>
      </c>
      <c r="B216" s="941" t="str">
        <f>Equipo!$F$2</f>
        <v>4.0</v>
      </c>
      <c r="C216" s="941" t="str">
        <f>Equipo!$E$14</f>
        <v/>
      </c>
      <c r="D216" s="941" t="str">
        <f>Equipo!$E$10</f>
        <v/>
      </c>
      <c r="E216" s="941" t="str">
        <f>'Registro Veh'!C227</f>
        <v/>
      </c>
      <c r="F216" s="941" t="str">
        <f>'Registro Veh'!D227</f>
        <v/>
      </c>
      <c r="G216" s="941" t="str">
        <f>'Registro Veh'!E227</f>
        <v/>
      </c>
      <c r="H216" s="941" t="str">
        <f>'Registro Veh'!F227</f>
        <v/>
      </c>
      <c r="I216" s="942" t="str">
        <f>'Registro Veh'!G227</f>
        <v/>
      </c>
      <c r="J216" s="942" t="str">
        <f>'Registro Veh'!I227</f>
        <v/>
      </c>
      <c r="K216" s="942" t="str">
        <f>'Registro Veh'!K227</f>
        <v/>
      </c>
      <c r="L216" s="942" t="str">
        <f>'Registro Veh'!L227</f>
        <v/>
      </c>
      <c r="M216" s="942" t="str">
        <f>'Registro Veh'!N227</f>
        <v/>
      </c>
      <c r="N216" s="943" t="str">
        <f>IFERROR(IFS(E216='BBDD R'!$F$2,'BBDD R'!$G$2,E216='BBDD R'!$F$3,'BBDD R'!$G$3,E216='BBDD R'!$F$4,'BBDD R'!$G$4,E216='BBDD R'!$F$5,'BBDD R'!$G$5,E216='BBDD R'!$F$6,'BBDD R'!$G$6,E216='BBDD R'!$F$7,'BBDD R'!$G$7),"")</f>
        <v/>
      </c>
      <c r="O216" s="943" t="str">
        <f>IFERROR(IFS(E216='BBDD R'!$F$2,'BBDD R'!$H$2,E216='BBDD R'!$F$3,'BBDD R'!$H$3,E216='BBDD R'!$F$4,'BBDD R'!$H$4,E216='BBDD R'!$F$5,'BBDD R'!$H$5,E216='BBDD R'!$F$6,'BBDD R'!$H$6,E216='BBDD R'!$F$7,'BBDD R'!$H$7),"")</f>
        <v/>
      </c>
      <c r="P216" s="944" t="str">
        <f>IFERROR(IFS(E216='BBDD R'!$F$2,'BBDD R'!$I$2,E216='BBDD R'!$F$3,'BBDD R'!$I$3,E216='BBDD R'!$F$4,'BBDD R'!$I$4,E216='BBDD R'!$F$5,'BBDD R'!$I$5,E216='BBDD R'!$F$6,'BBDD R'!$I$6,E216='BBDD R'!$F$7,'BBDD R'!$I$7),"")</f>
        <v/>
      </c>
      <c r="Q216" s="945" t="str">
        <f>IFERROR(IFS(E216='BBDD R'!$F$2,'BBDD R'!$J$2,E216='BBDD R'!$F$3,'BBDD R'!$J$3,E216='BBDD R'!$F$4,'BBDD R'!$J$4,E216='BBDD R'!$F$5,'BBDD R'!$J$5,E216='BBDD R'!$F$6,'BBDD R'!$J$6,E216='BBDD R'!$F$7,'BBDD R'!$J$7))</f>
        <v/>
      </c>
      <c r="R216" s="945" t="str">
        <f>IFERROR(IFS(E216='BBDD R'!$F$2,'BBDD R'!$K$2,E216='BBDD R'!$F$3,'BBDD R'!$K$3,E216='BBDD R'!$F$4,'BBDD R'!$K$4,E216='BBDD R'!$F$5,'BBDD R'!$K$5,E216='BBDD R'!$F$6,'BBDD R'!$K$6,E216='BBDD R'!$F$7,'BBDD R'!$K$7),"")</f>
        <v/>
      </c>
      <c r="S216" s="944" t="str">
        <f>IFERROR(IFS(E216='BBDD R'!$F$2,'BBDD R'!$L$2,E216='BBDD R'!$F$3,'BBDD R'!$L$3,E216='BBDD R'!$F$4,'BBDD R'!$L$4,E216='BBDD R'!$F$5,'BBDD R'!$L$5,E216='BBDD R'!$F$6,'BBDD R'!$L$6,E216='BBDD R'!$F$7,'BBDD R'!$L$7),"")</f>
        <v/>
      </c>
      <c r="T216" s="944" t="str">
        <f>IFERROR(IFS(E216='BBDD R'!$F$2,'BBDD R'!$M$2,E216='BBDD R'!$F$3,'BBDD R'!$M$3,E216='BBDD R'!$F$4,'BBDD R'!$M$4,E216='BBDD R'!$F$5,'BBDD R'!$M$5,E216='BBDD R'!$F$6,'BBDD R'!$M$6,E216='BBDD R'!$F$7,'BBDD R'!$M$7),"")</f>
        <v/>
      </c>
      <c r="U216" s="944" t="str">
        <f>IFERROR(IFS(E216='BBDD R'!$F$2,'BBDD R'!$N$2,E216='BBDD R'!$F$3,'BBDD R'!$N$3,E216='BBDD R'!$F$4,'BBDD R'!$N$4,E216='BBDD R'!$F$5,'BBDD R'!$N$5,E216='BBDD R'!$F$6,'BBDD R'!$N$6,E216='BBDD R'!$F$7,'BBDD R'!$N$7),"")</f>
        <v/>
      </c>
      <c r="V216" s="944" t="str">
        <f>IFERROR(IFS(E216='BBDD R'!$F$2,'BBDD R'!$O$2,E216='BBDD R'!$F$3,'BBDD R'!$O$3,E216='BBDD R'!$F$4,'BBDD R'!$O$4,E216='BBDD R'!$F$5,'BBDD R'!$O$5,E216='BBDD R'!$F$6,'BBDD R'!$O$6,E216='BBDD R'!$F$7,'BBDD R'!$O$7),"")</f>
        <v/>
      </c>
      <c r="W216" s="946" t="str">
        <f>IFERROR(IFS(E216='BBDD R'!$F$2,'BBDD R'!$P$2,E216='BBDD R'!$F$3,'BBDD R'!$P$3,E216='BBDD R'!$F$4,'BBDD R'!$P$4,E216='BBDD R'!$F$5,'BBDD R'!$P$5,E216='BBDD R'!$F$6,'BBDD R'!$P$6,E216='BBDD R'!$F$7,'BBDD R'!$P$7),"")</f>
        <v/>
      </c>
      <c r="X216" s="944" t="str">
        <f>IFERROR(IFS(E216='BBDD R'!$F$2,'BBDD R'!$Q$2,E216='BBDD R'!$F$3,'BBDD R'!$Q$3,E216='BBDD R'!$F$4,'BBDD R'!$Q$4,E216='BBDD R'!$F$5,'BBDD R'!$Q$5,E216='BBDD R'!$F$6,'BBDD R'!$Q$6,E216='BBDD R'!$F$7,'BBDD R'!$Q$7),"")</f>
        <v/>
      </c>
      <c r="Y216" s="944" t="str">
        <f>IFERROR(IFS(E216='BBDD R'!$F$2,'BBDD R'!$R$2,E216='BBDD R'!$F$3,'BBDD R'!$R$3,E216='BBDD R'!$F$4,'BBDD R'!$R$4,E216='BBDD R'!$F$5,'BBDD R'!$R$5,E216='BBDD R'!$F$6,'BBDD R'!$R$6,E216='BBDD R'!$F$7,'BBDD R'!$R$7),"")</f>
        <v/>
      </c>
      <c r="Z216" s="944" t="str">
        <f t="array" ref="Z216">IFERROR(ifs(AND(M216="Gasolina",O216="Vehículo Liviano (Sedán, Compacto)"),1
,AND(M216="Gasolina",O216="Vehículo Liviano (SUV, Jeep, Station Wagon)"),2
,AND(M216="Gasolina",O216="Utilitario, Furgón"),3
,AND(M216="Gasolina",O216="Camioneta 4x2"),4
,AND(M216="Gasolina",O216="Camioneta 4x4"),5
,AND(M216="Gasolina",O216="Camión liviano (hasta 3.5 ton)"),6
,AND(M216="Gasolina",O216="Camión mediano"),7
,AND(M216="Gasolina",O216="Camión pesado"),8
,AND(M216="Gasolina",O216="Maquinaria"),9
,AND(M216="Gasolina",O216="Otro (especifique): "),10
,AND(M216="Diesel",O216="Vehículo Liviano (Sedán, Compacto)"),11
,AND(M216="Diesel",O216="Vehículo Liviano (SUV, Jeep, Station Wagon)"),12
,AND(M216="Diesel",O216="Utilitario, Furgón"),13
,AND(M216="Diesel",O216="Camioneta 4x2"),14
,AND(M216="Diesel",O216="Camioneta 4x4"),15
,AND(M216="Diesel",O216="Camión liviano (hasta 3.5 ton)"),16
,AND(M216="Diesel",O216="Camión mediano"),17
,AND(M216="Diesel",O216="Camión pesado"),18
,AND(M216="Diesel",O216="Maquinaria"),19
,AND(M216="Diesel",O216="Otro (especifique): "),20
,O216="Selecciona...",21),"")</f>
        <v/>
      </c>
      <c r="AA216" s="947" t="str">
        <f>IFERROR((ifs(Z216=1,Data!$D$100,Z216=2,Data!$D$101,Z216=3,Data!$D$102,Z216=4,Data!$D$103,Z216=5,Data!$D$104,Z216=6,Data!$D$105,Z216=7,Data!$D$106,Z216=8,Data!$D$107,Z216=9,Data!$D$108,Z216=10,Data!$D$109,Z216=11,Data!$D$110,Z216=12,Data!$D$111,Z216=13,Data!$D$112,Z216=14,Data!$D$113,Z216=15,Data!$D$114,Z216=16,Data!$D$115,Z216=17,Data!$D$116,Z216=18,Data!$D$117,Z216=19,Data!$D$118,Z216=20,Data!$D$119,Z216=21,Data!$D$120,Z216=0,Data!$D$121))*K216,"")</f>
        <v/>
      </c>
      <c r="AB216" s="947" t="str">
        <f>IFERROR((ifs(Z216=1,Data!$E$100,Z216=2,Data!$E$101,Z216=3,Data!$E$102,Z216=4,Data!$E$103,Z216=5,Data!$E$104,Z216=6,Data!$E$105,Z216=7,Data!$E$106,Z216=8,Data!$E$107,Z216=9,Data!$E$108,Z216=10,Data!$E$109,Z216=11,Data!$E$110,Z216=12,Data!$E$111,Z216=13,Data!$E$112,Z216=14,Data!$E$113,Z216=15,Data!$E$114,Z216=16,Data!$E$115,Z216=17,Data!$E$116,Z216=18,Data!$E$117,Z216=19,Data!$E$118,Z216=20,Data!$E$119,Z216=21,Data!$E$120,Z216=0,Data!$E$121))*K216/1000,"")</f>
        <v/>
      </c>
      <c r="AC216" s="948" t="str">
        <f>IFERROR((ifs(
Z216=1,Data!$G$100,
Z216=2,Data!$G$101,
Z216=3,Data!$G$102,
Z216=4,Data!$G$103,
Z216=5,Data!$G$104,
Z216=6,Data!$G$105,
Z216=7,Data!$G$106,
Z216=8,Data!$G$107,
Z216=9,Data!$G$108,
Z216=10,Data!G$109,
Z216=11,Data!G$110,
Z216=12,Data!G$111,
Z216=13,Data!$G$112,
Z216=14,Data!$G$113,
Z216=15,Data!$G$114,
Z216=16,Data!$G$115,
Z216=17,Data!$G$116,
Z216=18,Data!$G$117,
Z216=19,Data!$G$118,
Z216=20,Data!$G$119,
Z216=21,Data!$G$120,
Z216=0,Data!$G$121))
*K216/1000,"")</f>
        <v/>
      </c>
      <c r="AD216" s="949" t="str">
        <f>IFERROR((ifs(
Z216=1,Data!$H$100,
Z216=2,Data!$H$101,
Z216=3,Data!$H$102,
Z216=4,Data!$H$103,
Z216=5,Data!$H$104,
Z216=6,Data!$H$105,
Z216=7,Data!$H$106,
Z216=8,Data!$H$107,
Z216=9,Data!$H$108,
Z216=10,Data!H$109,
Z216=11,Data!H$110,
Z216=12,Data!H$111,
Z216=13,Data!$H$112,
Z216=14,Data!$H$113,
Z216=15,Data!$H$114,
Z216=16,Data!$H$115,
Z216=17,Data!$H$116,
Z216=18,Data!$H$117,
Z216=19,Data!$H$118,
Z216=20,Data!$H$119,
Z216=21,Data!$H$120,
Z216=0,Data!$H$121))*K216/1000,"")</f>
        <v/>
      </c>
      <c r="AE216" s="948" t="str">
        <f>IFERROR((ifs(
Z216=1,Data!$I$100,
Z216=2,Data!$I$101,
Z216=3,Data!$I$102,
Z216=4,Data!$I$103,
Z216=5,Data!$I$104,
Z216=6,Data!$I$105,
Z216=7,Data!$I$106,
Z216=8,Data!$I$107,
Z216=9,Data!$I$108,
Z216=10,Data!I$109,
Z216=11,Data!I$110,
Z216=12,Data!I$111,
Z216=13,Data!$I$112,
Z216=14,Data!$I$113,
Z216=15,Data!$I$114,
Z216=16,Data!$I$115,
Z216=17,Data!$I$116,
Z216=18,Data!$I$117,
Z216=19,Data!$I$118,
Z216=20,Data!$I$119,
Z216=21,Data!$I$120,
Z216=0,Data!$I$121)*K216/1000),"")</f>
        <v/>
      </c>
      <c r="AF216" s="947" t="str">
        <f>IFERROR((ifs(
Z216=1,Data!$J$100,
Z216=2,Data!$J$101,
Z216=3,Data!$J$102,
Z216=4,Data!$J$103,
Z216=5,Data!$J$104,
Z216=6,Data!$J$105,
Z216=7,Data!$J$106,
Z216=8,Data!$J$107,
Z216=9,Data!$J$108,
Z216=10,Data!J$109,
Z216=11,Data!J$110,
Z216=12,Data!J$111,
Z216=13,Data!J$112,
Z216=14,Data!$J$113,
Z216=15,Data!$J$114,
Z216=16,Data!$J$115,
Z216=17,Data!$J$116,
Z216=18,Data!$J$117,
Z216=19,Data!$J$118,
Z216=20,Data!$J$119,
Z216=21,Data!$J$120,
Z216=0,Data!$J$121)*K216),"")</f>
        <v/>
      </c>
      <c r="AG216" s="947" t="str">
        <f>IFERROR((ifs(
Z216=1,Data!$K$100,
Z216=2,Data!$K$101,
Z216=3,Data!$K$102,
Z216=4,Data!$K$103,
Z216=5,Data!$K$104,
Z216=6,Data!$K$105,
Z216=7,Data!$K$106,
Z216=8,Data!$K$107,
Z216=9,Data!$K$108,
Z216=10,Data!K$109,
Z216=11,Data!K$110,
Z216=12,Data!K$111,
Z216=13,Data!$K$112,
Z216=14,Data!$K$113,
Z216=15,Data!$K$114,
Z216=16,Data!$K$115,
Z216=17,Data!$K$116,
Z216=18,Data!$K$117,
Z216=19,Data!$K$118,
Z216=20,Data!$K$119,
Z216=21,Data!$K$120,
Z216=0,Data!$K$121)*K216),"")</f>
        <v/>
      </c>
      <c r="AH216" s="947" t="str">
        <f>IFERROR((ifs(
Z216=1,Data!$L$100,
Z216=2,Data!$L$101,
Z216=3,Data!$L$102,
Z216=4,Data!$L$103,
Z216=5,Data!$L$104,
Z216=6,Data!$L$105,
Z216=7,Data!$L$106,
Z216=8,Data!$L$107,
Z216=9,Data!$L$108,
Z216=10,Data!L$109,
Z216=11,Data!L$110,
Z216=12,Data!L$111,
Z216=13,Data!$L$112,
Z216=14,Data!$L$113,
Z216=15,Data!$L$114,
Z216=16,Data!$L$115,
Z216=17,Data!$L$116,
Z216=18,Data!$L$117,
Z216=19,Data!$L$118,
Z216=20,Data!$L$119,
Z216=21,Data!$L$120,
Z216=0,Data!$L$121)*K216),"")</f>
        <v/>
      </c>
      <c r="AI216" s="950" t="str">
        <f>'Registro Veh'!J228</f>
        <v/>
      </c>
      <c r="AJ216" s="950" t="str">
        <f>'Registro Veh'!M228</f>
        <v/>
      </c>
      <c r="AK216" s="951"/>
      <c r="AL216" s="951"/>
      <c r="AM216" s="951"/>
      <c r="AN216" s="951"/>
    </row>
    <row r="217">
      <c r="A217" s="941" t="str">
        <f>'Registro Veh'!B228</f>
        <v/>
      </c>
      <c r="B217" s="941" t="str">
        <f>Equipo!$F$2</f>
        <v>4.0</v>
      </c>
      <c r="C217" s="941" t="str">
        <f>Equipo!$E$14</f>
        <v/>
      </c>
      <c r="D217" s="941" t="str">
        <f>Equipo!$E$10</f>
        <v/>
      </c>
      <c r="E217" s="941" t="str">
        <f>'Registro Veh'!C228</f>
        <v/>
      </c>
      <c r="F217" s="941" t="str">
        <f>'Registro Veh'!D228</f>
        <v/>
      </c>
      <c r="G217" s="941" t="str">
        <f>'Registro Veh'!E228</f>
        <v/>
      </c>
      <c r="H217" s="941" t="str">
        <f>'Registro Veh'!F228</f>
        <v/>
      </c>
      <c r="I217" s="942" t="str">
        <f>'Registro Veh'!G228</f>
        <v/>
      </c>
      <c r="J217" s="942" t="str">
        <f>'Registro Veh'!I228</f>
        <v/>
      </c>
      <c r="K217" s="942" t="str">
        <f>'Registro Veh'!K228</f>
        <v/>
      </c>
      <c r="L217" s="942" t="str">
        <f>'Registro Veh'!L228</f>
        <v/>
      </c>
      <c r="M217" s="942" t="str">
        <f>'Registro Veh'!N228</f>
        <v/>
      </c>
      <c r="N217" s="943" t="str">
        <f>IFERROR(IFS(E217='BBDD R'!$F$2,'BBDD R'!$G$2,E217='BBDD R'!$F$3,'BBDD R'!$G$3,E217='BBDD R'!$F$4,'BBDD R'!$G$4,E217='BBDD R'!$F$5,'BBDD R'!$G$5,E217='BBDD R'!$F$6,'BBDD R'!$G$6,E217='BBDD R'!$F$7,'BBDD R'!$G$7),"")</f>
        <v/>
      </c>
      <c r="O217" s="943" t="str">
        <f>IFERROR(IFS(E217='BBDD R'!$F$2,'BBDD R'!$H$2,E217='BBDD R'!$F$3,'BBDD R'!$H$3,E217='BBDD R'!$F$4,'BBDD R'!$H$4,E217='BBDD R'!$F$5,'BBDD R'!$H$5,E217='BBDD R'!$F$6,'BBDD R'!$H$6,E217='BBDD R'!$F$7,'BBDD R'!$H$7),"")</f>
        <v/>
      </c>
      <c r="P217" s="944" t="str">
        <f>IFERROR(IFS(E217='BBDD R'!$F$2,'BBDD R'!$I$2,E217='BBDD R'!$F$3,'BBDD R'!$I$3,E217='BBDD R'!$F$4,'BBDD R'!$I$4,E217='BBDD R'!$F$5,'BBDD R'!$I$5,E217='BBDD R'!$F$6,'BBDD R'!$I$6,E217='BBDD R'!$F$7,'BBDD R'!$I$7),"")</f>
        <v/>
      </c>
      <c r="Q217" s="945" t="str">
        <f>IFERROR(IFS(E217='BBDD R'!$F$2,'BBDD R'!$J$2,E217='BBDD R'!$F$3,'BBDD R'!$J$3,E217='BBDD R'!$F$4,'BBDD R'!$J$4,E217='BBDD R'!$F$5,'BBDD R'!$J$5,E217='BBDD R'!$F$6,'BBDD R'!$J$6,E217='BBDD R'!$F$7,'BBDD R'!$J$7))</f>
        <v/>
      </c>
      <c r="R217" s="945" t="str">
        <f>IFERROR(IFS(E217='BBDD R'!$F$2,'BBDD R'!$K$2,E217='BBDD R'!$F$3,'BBDD R'!$K$3,E217='BBDD R'!$F$4,'BBDD R'!$K$4,E217='BBDD R'!$F$5,'BBDD R'!$K$5,E217='BBDD R'!$F$6,'BBDD R'!$K$6,E217='BBDD R'!$F$7,'BBDD R'!$K$7),"")</f>
        <v/>
      </c>
      <c r="S217" s="944" t="str">
        <f>IFERROR(IFS(E217='BBDD R'!$F$2,'BBDD R'!$L$2,E217='BBDD R'!$F$3,'BBDD R'!$L$3,E217='BBDD R'!$F$4,'BBDD R'!$L$4,E217='BBDD R'!$F$5,'BBDD R'!$L$5,E217='BBDD R'!$F$6,'BBDD R'!$L$6,E217='BBDD R'!$F$7,'BBDD R'!$L$7),"")</f>
        <v/>
      </c>
      <c r="T217" s="944" t="str">
        <f>IFERROR(IFS(E217='BBDD R'!$F$2,'BBDD R'!$M$2,E217='BBDD R'!$F$3,'BBDD R'!$M$3,E217='BBDD R'!$F$4,'BBDD R'!$M$4,E217='BBDD R'!$F$5,'BBDD R'!$M$5,E217='BBDD R'!$F$6,'BBDD R'!$M$6,E217='BBDD R'!$F$7,'BBDD R'!$M$7),"")</f>
        <v/>
      </c>
      <c r="U217" s="944" t="str">
        <f>IFERROR(IFS(E217='BBDD R'!$F$2,'BBDD R'!$N$2,E217='BBDD R'!$F$3,'BBDD R'!$N$3,E217='BBDD R'!$F$4,'BBDD R'!$N$4,E217='BBDD R'!$F$5,'BBDD R'!$N$5,E217='BBDD R'!$F$6,'BBDD R'!$N$6,E217='BBDD R'!$F$7,'BBDD R'!$N$7),"")</f>
        <v/>
      </c>
      <c r="V217" s="944" t="str">
        <f>IFERROR(IFS(E217='BBDD R'!$F$2,'BBDD R'!$O$2,E217='BBDD R'!$F$3,'BBDD R'!$O$3,E217='BBDD R'!$F$4,'BBDD R'!$O$4,E217='BBDD R'!$F$5,'BBDD R'!$O$5,E217='BBDD R'!$F$6,'BBDD R'!$O$6,E217='BBDD R'!$F$7,'BBDD R'!$O$7),"")</f>
        <v/>
      </c>
      <c r="W217" s="946" t="str">
        <f>IFERROR(IFS(E217='BBDD R'!$F$2,'BBDD R'!$P$2,E217='BBDD R'!$F$3,'BBDD R'!$P$3,E217='BBDD R'!$F$4,'BBDD R'!$P$4,E217='BBDD R'!$F$5,'BBDD R'!$P$5,E217='BBDD R'!$F$6,'BBDD R'!$P$6,E217='BBDD R'!$F$7,'BBDD R'!$P$7),"")</f>
        <v/>
      </c>
      <c r="X217" s="944" t="str">
        <f>IFERROR(IFS(E217='BBDD R'!$F$2,'BBDD R'!$Q$2,E217='BBDD R'!$F$3,'BBDD R'!$Q$3,E217='BBDD R'!$F$4,'BBDD R'!$Q$4,E217='BBDD R'!$F$5,'BBDD R'!$Q$5,E217='BBDD R'!$F$6,'BBDD R'!$Q$6,E217='BBDD R'!$F$7,'BBDD R'!$Q$7),"")</f>
        <v/>
      </c>
      <c r="Y217" s="944" t="str">
        <f>IFERROR(IFS(E217='BBDD R'!$F$2,'BBDD R'!$R$2,E217='BBDD R'!$F$3,'BBDD R'!$R$3,E217='BBDD R'!$F$4,'BBDD R'!$R$4,E217='BBDD R'!$F$5,'BBDD R'!$R$5,E217='BBDD R'!$F$6,'BBDD R'!$R$6,E217='BBDD R'!$F$7,'BBDD R'!$R$7),"")</f>
        <v/>
      </c>
      <c r="Z217" s="944" t="str">
        <f t="array" ref="Z217">IFERROR(ifs(AND(M217="Gasolina",O217="Vehículo Liviano (Sedán, Compacto)"),1
,AND(M217="Gasolina",O217="Vehículo Liviano (SUV, Jeep, Station Wagon)"),2
,AND(M217="Gasolina",O217="Utilitario, Furgón"),3
,AND(M217="Gasolina",O217="Camioneta 4x2"),4
,AND(M217="Gasolina",O217="Camioneta 4x4"),5
,AND(M217="Gasolina",O217="Camión liviano (hasta 3.5 ton)"),6
,AND(M217="Gasolina",O217="Camión mediano"),7
,AND(M217="Gasolina",O217="Camión pesado"),8
,AND(M217="Gasolina",O217="Maquinaria"),9
,AND(M217="Gasolina",O217="Otro (especifique): "),10
,AND(M217="Diesel",O217="Vehículo Liviano (Sedán, Compacto)"),11
,AND(M217="Diesel",O217="Vehículo Liviano (SUV, Jeep, Station Wagon)"),12
,AND(M217="Diesel",O217="Utilitario, Furgón"),13
,AND(M217="Diesel",O217="Camioneta 4x2"),14
,AND(M217="Diesel",O217="Camioneta 4x4"),15
,AND(M217="Diesel",O217="Camión liviano (hasta 3.5 ton)"),16
,AND(M217="Diesel",O217="Camión mediano"),17
,AND(M217="Diesel",O217="Camión pesado"),18
,AND(M217="Diesel",O217="Maquinaria"),19
,AND(M217="Diesel",O217="Otro (especifique): "),20
,O217="Selecciona...",21),"")</f>
        <v/>
      </c>
      <c r="AA217" s="947" t="str">
        <f>IFERROR((ifs(Z217=1,Data!$D$100,Z217=2,Data!$D$101,Z217=3,Data!$D$102,Z217=4,Data!$D$103,Z217=5,Data!$D$104,Z217=6,Data!$D$105,Z217=7,Data!$D$106,Z217=8,Data!$D$107,Z217=9,Data!$D$108,Z217=10,Data!$D$109,Z217=11,Data!$D$110,Z217=12,Data!$D$111,Z217=13,Data!$D$112,Z217=14,Data!$D$113,Z217=15,Data!$D$114,Z217=16,Data!$D$115,Z217=17,Data!$D$116,Z217=18,Data!$D$117,Z217=19,Data!$D$118,Z217=20,Data!$D$119,Z217=21,Data!$D$120,Z217=0,Data!$D$121))*K217,"")</f>
        <v/>
      </c>
      <c r="AB217" s="947" t="str">
        <f>IFERROR((ifs(Z217=1,Data!$E$100,Z217=2,Data!$E$101,Z217=3,Data!$E$102,Z217=4,Data!$E$103,Z217=5,Data!$E$104,Z217=6,Data!$E$105,Z217=7,Data!$E$106,Z217=8,Data!$E$107,Z217=9,Data!$E$108,Z217=10,Data!$E$109,Z217=11,Data!$E$110,Z217=12,Data!$E$111,Z217=13,Data!$E$112,Z217=14,Data!$E$113,Z217=15,Data!$E$114,Z217=16,Data!$E$115,Z217=17,Data!$E$116,Z217=18,Data!$E$117,Z217=19,Data!$E$118,Z217=20,Data!$E$119,Z217=21,Data!$E$120,Z217=0,Data!$E$121))*K217/1000,"")</f>
        <v/>
      </c>
      <c r="AC217" s="948" t="str">
        <f>IFERROR((ifs(
Z217=1,Data!$G$100,
Z217=2,Data!$G$101,
Z217=3,Data!$G$102,
Z217=4,Data!$G$103,
Z217=5,Data!$G$104,
Z217=6,Data!$G$105,
Z217=7,Data!$G$106,
Z217=8,Data!$G$107,
Z217=9,Data!$G$108,
Z217=10,Data!G$109,
Z217=11,Data!G$110,
Z217=12,Data!G$111,
Z217=13,Data!$G$112,
Z217=14,Data!$G$113,
Z217=15,Data!$G$114,
Z217=16,Data!$G$115,
Z217=17,Data!$G$116,
Z217=18,Data!$G$117,
Z217=19,Data!$G$118,
Z217=20,Data!$G$119,
Z217=21,Data!$G$120,
Z217=0,Data!$G$121))
*K217/1000,"")</f>
        <v/>
      </c>
      <c r="AD217" s="949" t="str">
        <f>IFERROR((ifs(
Z217=1,Data!$H$100,
Z217=2,Data!$H$101,
Z217=3,Data!$H$102,
Z217=4,Data!$H$103,
Z217=5,Data!$H$104,
Z217=6,Data!$H$105,
Z217=7,Data!$H$106,
Z217=8,Data!$H$107,
Z217=9,Data!$H$108,
Z217=10,Data!H$109,
Z217=11,Data!H$110,
Z217=12,Data!H$111,
Z217=13,Data!$H$112,
Z217=14,Data!$H$113,
Z217=15,Data!$H$114,
Z217=16,Data!$H$115,
Z217=17,Data!$H$116,
Z217=18,Data!$H$117,
Z217=19,Data!$H$118,
Z217=20,Data!$H$119,
Z217=21,Data!$H$120,
Z217=0,Data!$H$121))*K217/1000,"")</f>
        <v/>
      </c>
      <c r="AE217" s="948" t="str">
        <f>IFERROR((ifs(
Z217=1,Data!$I$100,
Z217=2,Data!$I$101,
Z217=3,Data!$I$102,
Z217=4,Data!$I$103,
Z217=5,Data!$I$104,
Z217=6,Data!$I$105,
Z217=7,Data!$I$106,
Z217=8,Data!$I$107,
Z217=9,Data!$I$108,
Z217=10,Data!I$109,
Z217=11,Data!I$110,
Z217=12,Data!I$111,
Z217=13,Data!$I$112,
Z217=14,Data!$I$113,
Z217=15,Data!$I$114,
Z217=16,Data!$I$115,
Z217=17,Data!$I$116,
Z217=18,Data!$I$117,
Z217=19,Data!$I$118,
Z217=20,Data!$I$119,
Z217=21,Data!$I$120,
Z217=0,Data!$I$121)*K217/1000),"")</f>
        <v/>
      </c>
      <c r="AF217" s="947" t="str">
        <f>IFERROR((ifs(
Z217=1,Data!$J$100,
Z217=2,Data!$J$101,
Z217=3,Data!$J$102,
Z217=4,Data!$J$103,
Z217=5,Data!$J$104,
Z217=6,Data!$J$105,
Z217=7,Data!$J$106,
Z217=8,Data!$J$107,
Z217=9,Data!$J$108,
Z217=10,Data!J$109,
Z217=11,Data!J$110,
Z217=12,Data!J$111,
Z217=13,Data!J$112,
Z217=14,Data!$J$113,
Z217=15,Data!$J$114,
Z217=16,Data!$J$115,
Z217=17,Data!$J$116,
Z217=18,Data!$J$117,
Z217=19,Data!$J$118,
Z217=20,Data!$J$119,
Z217=21,Data!$J$120,
Z217=0,Data!$J$121)*K217),"")</f>
        <v/>
      </c>
      <c r="AG217" s="947" t="str">
        <f>IFERROR((ifs(
Z217=1,Data!$K$100,
Z217=2,Data!$K$101,
Z217=3,Data!$K$102,
Z217=4,Data!$K$103,
Z217=5,Data!$K$104,
Z217=6,Data!$K$105,
Z217=7,Data!$K$106,
Z217=8,Data!$K$107,
Z217=9,Data!$K$108,
Z217=10,Data!K$109,
Z217=11,Data!K$110,
Z217=12,Data!K$111,
Z217=13,Data!$K$112,
Z217=14,Data!$K$113,
Z217=15,Data!$K$114,
Z217=16,Data!$K$115,
Z217=17,Data!$K$116,
Z217=18,Data!$K$117,
Z217=19,Data!$K$118,
Z217=20,Data!$K$119,
Z217=21,Data!$K$120,
Z217=0,Data!$K$121)*K217),"")</f>
        <v/>
      </c>
      <c r="AH217" s="947" t="str">
        <f>IFERROR((ifs(
Z217=1,Data!$L$100,
Z217=2,Data!$L$101,
Z217=3,Data!$L$102,
Z217=4,Data!$L$103,
Z217=5,Data!$L$104,
Z217=6,Data!$L$105,
Z217=7,Data!$L$106,
Z217=8,Data!$L$107,
Z217=9,Data!$L$108,
Z217=10,Data!L$109,
Z217=11,Data!L$110,
Z217=12,Data!L$111,
Z217=13,Data!$L$112,
Z217=14,Data!$L$113,
Z217=15,Data!$L$114,
Z217=16,Data!$L$115,
Z217=17,Data!$L$116,
Z217=18,Data!$L$117,
Z217=19,Data!$L$118,
Z217=20,Data!$L$119,
Z217=21,Data!$L$120,
Z217=0,Data!$L$121)*K217),"")</f>
        <v/>
      </c>
      <c r="AI217" s="950" t="str">
        <f>'Registro Veh'!J229</f>
        <v/>
      </c>
      <c r="AJ217" s="950" t="str">
        <f>'Registro Veh'!M229</f>
        <v/>
      </c>
      <c r="AK217" s="951"/>
      <c r="AL217" s="951"/>
      <c r="AM217" s="951"/>
      <c r="AN217" s="951"/>
    </row>
    <row r="218">
      <c r="A218" s="941" t="str">
        <f>'Registro Veh'!B229</f>
        <v/>
      </c>
      <c r="B218" s="941" t="str">
        <f>Equipo!$F$2</f>
        <v>4.0</v>
      </c>
      <c r="C218" s="941" t="str">
        <f>Equipo!$E$14</f>
        <v/>
      </c>
      <c r="D218" s="941" t="str">
        <f>Equipo!$E$10</f>
        <v/>
      </c>
      <c r="E218" s="941" t="str">
        <f>'Registro Veh'!C229</f>
        <v/>
      </c>
      <c r="F218" s="941" t="str">
        <f>'Registro Veh'!D229</f>
        <v/>
      </c>
      <c r="G218" s="941" t="str">
        <f>'Registro Veh'!E229</f>
        <v/>
      </c>
      <c r="H218" s="941" t="str">
        <f>'Registro Veh'!F229</f>
        <v/>
      </c>
      <c r="I218" s="942" t="str">
        <f>'Registro Veh'!G229</f>
        <v/>
      </c>
      <c r="J218" s="942" t="str">
        <f>'Registro Veh'!I229</f>
        <v/>
      </c>
      <c r="K218" s="942" t="str">
        <f>'Registro Veh'!K229</f>
        <v/>
      </c>
      <c r="L218" s="942" t="str">
        <f>'Registro Veh'!L229</f>
        <v/>
      </c>
      <c r="M218" s="942" t="str">
        <f>'Registro Veh'!N229</f>
        <v/>
      </c>
      <c r="N218" s="943" t="str">
        <f>IFERROR(IFS(E218='BBDD R'!$F$2,'BBDD R'!$G$2,E218='BBDD R'!$F$3,'BBDD R'!$G$3,E218='BBDD R'!$F$4,'BBDD R'!$G$4,E218='BBDD R'!$F$5,'BBDD R'!$G$5,E218='BBDD R'!$F$6,'BBDD R'!$G$6,E218='BBDD R'!$F$7,'BBDD R'!$G$7),"")</f>
        <v/>
      </c>
      <c r="O218" s="943" t="str">
        <f>IFERROR(IFS(E218='BBDD R'!$F$2,'BBDD R'!$H$2,E218='BBDD R'!$F$3,'BBDD R'!$H$3,E218='BBDD R'!$F$4,'BBDD R'!$H$4,E218='BBDD R'!$F$5,'BBDD R'!$H$5,E218='BBDD R'!$F$6,'BBDD R'!$H$6,E218='BBDD R'!$F$7,'BBDD R'!$H$7),"")</f>
        <v/>
      </c>
      <c r="P218" s="944" t="str">
        <f>IFERROR(IFS(E218='BBDD R'!$F$2,'BBDD R'!$I$2,E218='BBDD R'!$F$3,'BBDD R'!$I$3,E218='BBDD R'!$F$4,'BBDD R'!$I$4,E218='BBDD R'!$F$5,'BBDD R'!$I$5,E218='BBDD R'!$F$6,'BBDD R'!$I$6,E218='BBDD R'!$F$7,'BBDD R'!$I$7),"")</f>
        <v/>
      </c>
      <c r="Q218" s="945" t="str">
        <f>IFERROR(IFS(E218='BBDD R'!$F$2,'BBDD R'!$J$2,E218='BBDD R'!$F$3,'BBDD R'!$J$3,E218='BBDD R'!$F$4,'BBDD R'!$J$4,E218='BBDD R'!$F$5,'BBDD R'!$J$5,E218='BBDD R'!$F$6,'BBDD R'!$J$6,E218='BBDD R'!$F$7,'BBDD R'!$J$7))</f>
        <v/>
      </c>
      <c r="R218" s="945" t="str">
        <f>IFERROR(IFS(E218='BBDD R'!$F$2,'BBDD R'!$K$2,E218='BBDD R'!$F$3,'BBDD R'!$K$3,E218='BBDD R'!$F$4,'BBDD R'!$K$4,E218='BBDD R'!$F$5,'BBDD R'!$K$5,E218='BBDD R'!$F$6,'BBDD R'!$K$6,E218='BBDD R'!$F$7,'BBDD R'!$K$7),"")</f>
        <v/>
      </c>
      <c r="S218" s="944" t="str">
        <f>IFERROR(IFS(E218='BBDD R'!$F$2,'BBDD R'!$L$2,E218='BBDD R'!$F$3,'BBDD R'!$L$3,E218='BBDD R'!$F$4,'BBDD R'!$L$4,E218='BBDD R'!$F$5,'BBDD R'!$L$5,E218='BBDD R'!$F$6,'BBDD R'!$L$6,E218='BBDD R'!$F$7,'BBDD R'!$L$7),"")</f>
        <v/>
      </c>
      <c r="T218" s="944" t="str">
        <f>IFERROR(IFS(E218='BBDD R'!$F$2,'BBDD R'!$M$2,E218='BBDD R'!$F$3,'BBDD R'!$M$3,E218='BBDD R'!$F$4,'BBDD R'!$M$4,E218='BBDD R'!$F$5,'BBDD R'!$M$5,E218='BBDD R'!$F$6,'BBDD R'!$M$6,E218='BBDD R'!$F$7,'BBDD R'!$M$7),"")</f>
        <v/>
      </c>
      <c r="U218" s="944" t="str">
        <f>IFERROR(IFS(E218='BBDD R'!$F$2,'BBDD R'!$N$2,E218='BBDD R'!$F$3,'BBDD R'!$N$3,E218='BBDD R'!$F$4,'BBDD R'!$N$4,E218='BBDD R'!$F$5,'BBDD R'!$N$5,E218='BBDD R'!$F$6,'BBDD R'!$N$6,E218='BBDD R'!$F$7,'BBDD R'!$N$7),"")</f>
        <v/>
      </c>
      <c r="V218" s="944" t="str">
        <f>IFERROR(IFS(E218='BBDD R'!$F$2,'BBDD R'!$O$2,E218='BBDD R'!$F$3,'BBDD R'!$O$3,E218='BBDD R'!$F$4,'BBDD R'!$O$4,E218='BBDD R'!$F$5,'BBDD R'!$O$5,E218='BBDD R'!$F$6,'BBDD R'!$O$6,E218='BBDD R'!$F$7,'BBDD R'!$O$7),"")</f>
        <v/>
      </c>
      <c r="W218" s="946" t="str">
        <f>IFERROR(IFS(E218='BBDD R'!$F$2,'BBDD R'!$P$2,E218='BBDD R'!$F$3,'BBDD R'!$P$3,E218='BBDD R'!$F$4,'BBDD R'!$P$4,E218='BBDD R'!$F$5,'BBDD R'!$P$5,E218='BBDD R'!$F$6,'BBDD R'!$P$6,E218='BBDD R'!$F$7,'BBDD R'!$P$7),"")</f>
        <v/>
      </c>
      <c r="X218" s="944" t="str">
        <f>IFERROR(IFS(E218='BBDD R'!$F$2,'BBDD R'!$Q$2,E218='BBDD R'!$F$3,'BBDD R'!$Q$3,E218='BBDD R'!$F$4,'BBDD R'!$Q$4,E218='BBDD R'!$F$5,'BBDD R'!$Q$5,E218='BBDD R'!$F$6,'BBDD R'!$Q$6,E218='BBDD R'!$F$7,'BBDD R'!$Q$7),"")</f>
        <v/>
      </c>
      <c r="Y218" s="944" t="str">
        <f>IFERROR(IFS(E218='BBDD R'!$F$2,'BBDD R'!$R$2,E218='BBDD R'!$F$3,'BBDD R'!$R$3,E218='BBDD R'!$F$4,'BBDD R'!$R$4,E218='BBDD R'!$F$5,'BBDD R'!$R$5,E218='BBDD R'!$F$6,'BBDD R'!$R$6,E218='BBDD R'!$F$7,'BBDD R'!$R$7),"")</f>
        <v/>
      </c>
      <c r="Z218" s="944" t="str">
        <f t="array" ref="Z218">IFERROR(ifs(AND(M218="Gasolina",O218="Vehículo Liviano (Sedán, Compacto)"),1
,AND(M218="Gasolina",O218="Vehículo Liviano (SUV, Jeep, Station Wagon)"),2
,AND(M218="Gasolina",O218="Utilitario, Furgón"),3
,AND(M218="Gasolina",O218="Camioneta 4x2"),4
,AND(M218="Gasolina",O218="Camioneta 4x4"),5
,AND(M218="Gasolina",O218="Camión liviano (hasta 3.5 ton)"),6
,AND(M218="Gasolina",O218="Camión mediano"),7
,AND(M218="Gasolina",O218="Camión pesado"),8
,AND(M218="Gasolina",O218="Maquinaria"),9
,AND(M218="Gasolina",O218="Otro (especifique): "),10
,AND(M218="Diesel",O218="Vehículo Liviano (Sedán, Compacto)"),11
,AND(M218="Diesel",O218="Vehículo Liviano (SUV, Jeep, Station Wagon)"),12
,AND(M218="Diesel",O218="Utilitario, Furgón"),13
,AND(M218="Diesel",O218="Camioneta 4x2"),14
,AND(M218="Diesel",O218="Camioneta 4x4"),15
,AND(M218="Diesel",O218="Camión liviano (hasta 3.5 ton)"),16
,AND(M218="Diesel",O218="Camión mediano"),17
,AND(M218="Diesel",O218="Camión pesado"),18
,AND(M218="Diesel",O218="Maquinaria"),19
,AND(M218="Diesel",O218="Otro (especifique): "),20
,O218="Selecciona...",21),"")</f>
        <v/>
      </c>
      <c r="AA218" s="947" t="str">
        <f>IFERROR((ifs(Z218=1,Data!$D$100,Z218=2,Data!$D$101,Z218=3,Data!$D$102,Z218=4,Data!$D$103,Z218=5,Data!$D$104,Z218=6,Data!$D$105,Z218=7,Data!$D$106,Z218=8,Data!$D$107,Z218=9,Data!$D$108,Z218=10,Data!$D$109,Z218=11,Data!$D$110,Z218=12,Data!$D$111,Z218=13,Data!$D$112,Z218=14,Data!$D$113,Z218=15,Data!$D$114,Z218=16,Data!$D$115,Z218=17,Data!$D$116,Z218=18,Data!$D$117,Z218=19,Data!$D$118,Z218=20,Data!$D$119,Z218=21,Data!$D$120,Z218=0,Data!$D$121))*K218,"")</f>
        <v/>
      </c>
      <c r="AB218" s="947" t="str">
        <f>IFERROR((ifs(Z218=1,Data!$E$100,Z218=2,Data!$E$101,Z218=3,Data!$E$102,Z218=4,Data!$E$103,Z218=5,Data!$E$104,Z218=6,Data!$E$105,Z218=7,Data!$E$106,Z218=8,Data!$E$107,Z218=9,Data!$E$108,Z218=10,Data!$E$109,Z218=11,Data!$E$110,Z218=12,Data!$E$111,Z218=13,Data!$E$112,Z218=14,Data!$E$113,Z218=15,Data!$E$114,Z218=16,Data!$E$115,Z218=17,Data!$E$116,Z218=18,Data!$E$117,Z218=19,Data!$E$118,Z218=20,Data!$E$119,Z218=21,Data!$E$120,Z218=0,Data!$E$121))*K218/1000,"")</f>
        <v/>
      </c>
      <c r="AC218" s="948" t="str">
        <f>IFERROR((ifs(
Z218=1,Data!$G$100,
Z218=2,Data!$G$101,
Z218=3,Data!$G$102,
Z218=4,Data!$G$103,
Z218=5,Data!$G$104,
Z218=6,Data!$G$105,
Z218=7,Data!$G$106,
Z218=8,Data!$G$107,
Z218=9,Data!$G$108,
Z218=10,Data!G$109,
Z218=11,Data!G$110,
Z218=12,Data!G$111,
Z218=13,Data!$G$112,
Z218=14,Data!$G$113,
Z218=15,Data!$G$114,
Z218=16,Data!$G$115,
Z218=17,Data!$G$116,
Z218=18,Data!$G$117,
Z218=19,Data!$G$118,
Z218=20,Data!$G$119,
Z218=21,Data!$G$120,
Z218=0,Data!$G$121))
*K218/1000,"")</f>
        <v/>
      </c>
      <c r="AD218" s="949" t="str">
        <f>IFERROR((ifs(
Z218=1,Data!$H$100,
Z218=2,Data!$H$101,
Z218=3,Data!$H$102,
Z218=4,Data!$H$103,
Z218=5,Data!$H$104,
Z218=6,Data!$H$105,
Z218=7,Data!$H$106,
Z218=8,Data!$H$107,
Z218=9,Data!$H$108,
Z218=10,Data!H$109,
Z218=11,Data!H$110,
Z218=12,Data!H$111,
Z218=13,Data!$H$112,
Z218=14,Data!$H$113,
Z218=15,Data!$H$114,
Z218=16,Data!$H$115,
Z218=17,Data!$H$116,
Z218=18,Data!$H$117,
Z218=19,Data!$H$118,
Z218=20,Data!$H$119,
Z218=21,Data!$H$120,
Z218=0,Data!$H$121))*K218/1000,"")</f>
        <v/>
      </c>
      <c r="AE218" s="948" t="str">
        <f>IFERROR((ifs(
Z218=1,Data!$I$100,
Z218=2,Data!$I$101,
Z218=3,Data!$I$102,
Z218=4,Data!$I$103,
Z218=5,Data!$I$104,
Z218=6,Data!$I$105,
Z218=7,Data!$I$106,
Z218=8,Data!$I$107,
Z218=9,Data!$I$108,
Z218=10,Data!I$109,
Z218=11,Data!I$110,
Z218=12,Data!I$111,
Z218=13,Data!$I$112,
Z218=14,Data!$I$113,
Z218=15,Data!$I$114,
Z218=16,Data!$I$115,
Z218=17,Data!$I$116,
Z218=18,Data!$I$117,
Z218=19,Data!$I$118,
Z218=20,Data!$I$119,
Z218=21,Data!$I$120,
Z218=0,Data!$I$121)*K218/1000),"")</f>
        <v/>
      </c>
      <c r="AF218" s="947" t="str">
        <f>IFERROR((ifs(
Z218=1,Data!$J$100,
Z218=2,Data!$J$101,
Z218=3,Data!$J$102,
Z218=4,Data!$J$103,
Z218=5,Data!$J$104,
Z218=6,Data!$J$105,
Z218=7,Data!$J$106,
Z218=8,Data!$J$107,
Z218=9,Data!$J$108,
Z218=10,Data!J$109,
Z218=11,Data!J$110,
Z218=12,Data!J$111,
Z218=13,Data!J$112,
Z218=14,Data!$J$113,
Z218=15,Data!$J$114,
Z218=16,Data!$J$115,
Z218=17,Data!$J$116,
Z218=18,Data!$J$117,
Z218=19,Data!$J$118,
Z218=20,Data!$J$119,
Z218=21,Data!$J$120,
Z218=0,Data!$J$121)*K218),"")</f>
        <v/>
      </c>
      <c r="AG218" s="947" t="str">
        <f>IFERROR((ifs(
Z218=1,Data!$K$100,
Z218=2,Data!$K$101,
Z218=3,Data!$K$102,
Z218=4,Data!$K$103,
Z218=5,Data!$K$104,
Z218=6,Data!$K$105,
Z218=7,Data!$K$106,
Z218=8,Data!$K$107,
Z218=9,Data!$K$108,
Z218=10,Data!K$109,
Z218=11,Data!K$110,
Z218=12,Data!K$111,
Z218=13,Data!$K$112,
Z218=14,Data!$K$113,
Z218=15,Data!$K$114,
Z218=16,Data!$K$115,
Z218=17,Data!$K$116,
Z218=18,Data!$K$117,
Z218=19,Data!$K$118,
Z218=20,Data!$K$119,
Z218=21,Data!$K$120,
Z218=0,Data!$K$121)*K218),"")</f>
        <v/>
      </c>
      <c r="AH218" s="947" t="str">
        <f>IFERROR((ifs(
Z218=1,Data!$L$100,
Z218=2,Data!$L$101,
Z218=3,Data!$L$102,
Z218=4,Data!$L$103,
Z218=5,Data!$L$104,
Z218=6,Data!$L$105,
Z218=7,Data!$L$106,
Z218=8,Data!$L$107,
Z218=9,Data!$L$108,
Z218=10,Data!L$109,
Z218=11,Data!L$110,
Z218=12,Data!L$111,
Z218=13,Data!$L$112,
Z218=14,Data!$L$113,
Z218=15,Data!$L$114,
Z218=16,Data!$L$115,
Z218=17,Data!$L$116,
Z218=18,Data!$L$117,
Z218=19,Data!$L$118,
Z218=20,Data!$L$119,
Z218=21,Data!$L$120,
Z218=0,Data!$L$121)*K218),"")</f>
        <v/>
      </c>
      <c r="AI218" s="950" t="str">
        <f>'Registro Veh'!J230</f>
        <v/>
      </c>
      <c r="AJ218" s="950" t="str">
        <f>'Registro Veh'!M230</f>
        <v/>
      </c>
      <c r="AK218" s="951"/>
      <c r="AL218" s="951"/>
      <c r="AM218" s="951"/>
      <c r="AN218" s="951"/>
    </row>
    <row r="219">
      <c r="A219" s="941" t="str">
        <f>'Registro Veh'!B230</f>
        <v/>
      </c>
      <c r="B219" s="941" t="str">
        <f>Equipo!$F$2</f>
        <v>4.0</v>
      </c>
      <c r="C219" s="941" t="str">
        <f>Equipo!$E$14</f>
        <v/>
      </c>
      <c r="D219" s="941" t="str">
        <f>Equipo!$E$10</f>
        <v/>
      </c>
      <c r="E219" s="941" t="str">
        <f>'Registro Veh'!C230</f>
        <v/>
      </c>
      <c r="F219" s="941" t="str">
        <f>'Registro Veh'!D230</f>
        <v/>
      </c>
      <c r="G219" s="941" t="str">
        <f>'Registro Veh'!E230</f>
        <v/>
      </c>
      <c r="H219" s="941" t="str">
        <f>'Registro Veh'!F230</f>
        <v/>
      </c>
      <c r="I219" s="942" t="str">
        <f>'Registro Veh'!G230</f>
        <v/>
      </c>
      <c r="J219" s="942" t="str">
        <f>'Registro Veh'!I230</f>
        <v/>
      </c>
      <c r="K219" s="942" t="str">
        <f>'Registro Veh'!K230</f>
        <v/>
      </c>
      <c r="L219" s="942" t="str">
        <f>'Registro Veh'!L230</f>
        <v/>
      </c>
      <c r="M219" s="942" t="str">
        <f>'Registro Veh'!N230</f>
        <v/>
      </c>
      <c r="N219" s="943" t="str">
        <f>IFERROR(IFS(E219='BBDD R'!$F$2,'BBDD R'!$G$2,E219='BBDD R'!$F$3,'BBDD R'!$G$3,E219='BBDD R'!$F$4,'BBDD R'!$G$4,E219='BBDD R'!$F$5,'BBDD R'!$G$5,E219='BBDD R'!$F$6,'BBDD R'!$G$6,E219='BBDD R'!$F$7,'BBDD R'!$G$7),"")</f>
        <v/>
      </c>
      <c r="O219" s="943" t="str">
        <f>IFERROR(IFS(E219='BBDD R'!$F$2,'BBDD R'!$H$2,E219='BBDD R'!$F$3,'BBDD R'!$H$3,E219='BBDD R'!$F$4,'BBDD R'!$H$4,E219='BBDD R'!$F$5,'BBDD R'!$H$5,E219='BBDD R'!$F$6,'BBDD R'!$H$6,E219='BBDD R'!$F$7,'BBDD R'!$H$7),"")</f>
        <v/>
      </c>
      <c r="P219" s="944" t="str">
        <f>IFERROR(IFS(E219='BBDD R'!$F$2,'BBDD R'!$I$2,E219='BBDD R'!$F$3,'BBDD R'!$I$3,E219='BBDD R'!$F$4,'BBDD R'!$I$4,E219='BBDD R'!$F$5,'BBDD R'!$I$5,E219='BBDD R'!$F$6,'BBDD R'!$I$6,E219='BBDD R'!$F$7,'BBDD R'!$I$7),"")</f>
        <v/>
      </c>
      <c r="Q219" s="945" t="str">
        <f>IFERROR(IFS(E219='BBDD R'!$F$2,'BBDD R'!$J$2,E219='BBDD R'!$F$3,'BBDD R'!$J$3,E219='BBDD R'!$F$4,'BBDD R'!$J$4,E219='BBDD R'!$F$5,'BBDD R'!$J$5,E219='BBDD R'!$F$6,'BBDD R'!$J$6,E219='BBDD R'!$F$7,'BBDD R'!$J$7))</f>
        <v/>
      </c>
      <c r="R219" s="945" t="str">
        <f>IFERROR(IFS(E219='BBDD R'!$F$2,'BBDD R'!$K$2,E219='BBDD R'!$F$3,'BBDD R'!$K$3,E219='BBDD R'!$F$4,'BBDD R'!$K$4,E219='BBDD R'!$F$5,'BBDD R'!$K$5,E219='BBDD R'!$F$6,'BBDD R'!$K$6,E219='BBDD R'!$F$7,'BBDD R'!$K$7),"")</f>
        <v/>
      </c>
      <c r="S219" s="944" t="str">
        <f>IFERROR(IFS(E219='BBDD R'!$F$2,'BBDD R'!$L$2,E219='BBDD R'!$F$3,'BBDD R'!$L$3,E219='BBDD R'!$F$4,'BBDD R'!$L$4,E219='BBDD R'!$F$5,'BBDD R'!$L$5,E219='BBDD R'!$F$6,'BBDD R'!$L$6,E219='BBDD R'!$F$7,'BBDD R'!$L$7),"")</f>
        <v/>
      </c>
      <c r="T219" s="944" t="str">
        <f>IFERROR(IFS(E219='BBDD R'!$F$2,'BBDD R'!$M$2,E219='BBDD R'!$F$3,'BBDD R'!$M$3,E219='BBDD R'!$F$4,'BBDD R'!$M$4,E219='BBDD R'!$F$5,'BBDD R'!$M$5,E219='BBDD R'!$F$6,'BBDD R'!$M$6,E219='BBDD R'!$F$7,'BBDD R'!$M$7),"")</f>
        <v/>
      </c>
      <c r="U219" s="944" t="str">
        <f>IFERROR(IFS(E219='BBDD R'!$F$2,'BBDD R'!$N$2,E219='BBDD R'!$F$3,'BBDD R'!$N$3,E219='BBDD R'!$F$4,'BBDD R'!$N$4,E219='BBDD R'!$F$5,'BBDD R'!$N$5,E219='BBDD R'!$F$6,'BBDD R'!$N$6,E219='BBDD R'!$F$7,'BBDD R'!$N$7),"")</f>
        <v/>
      </c>
      <c r="V219" s="944" t="str">
        <f>IFERROR(IFS(E219='BBDD R'!$F$2,'BBDD R'!$O$2,E219='BBDD R'!$F$3,'BBDD R'!$O$3,E219='BBDD R'!$F$4,'BBDD R'!$O$4,E219='BBDD R'!$F$5,'BBDD R'!$O$5,E219='BBDD R'!$F$6,'BBDD R'!$O$6,E219='BBDD R'!$F$7,'BBDD R'!$O$7),"")</f>
        <v/>
      </c>
      <c r="W219" s="946" t="str">
        <f>IFERROR(IFS(E219='BBDD R'!$F$2,'BBDD R'!$P$2,E219='BBDD R'!$F$3,'BBDD R'!$P$3,E219='BBDD R'!$F$4,'BBDD R'!$P$4,E219='BBDD R'!$F$5,'BBDD R'!$P$5,E219='BBDD R'!$F$6,'BBDD R'!$P$6,E219='BBDD R'!$F$7,'BBDD R'!$P$7),"")</f>
        <v/>
      </c>
      <c r="X219" s="944" t="str">
        <f>IFERROR(IFS(E219='BBDD R'!$F$2,'BBDD R'!$Q$2,E219='BBDD R'!$F$3,'BBDD R'!$Q$3,E219='BBDD R'!$F$4,'BBDD R'!$Q$4,E219='BBDD R'!$F$5,'BBDD R'!$Q$5,E219='BBDD R'!$F$6,'BBDD R'!$Q$6,E219='BBDD R'!$F$7,'BBDD R'!$Q$7),"")</f>
        <v/>
      </c>
      <c r="Y219" s="944" t="str">
        <f>IFERROR(IFS(E219='BBDD R'!$F$2,'BBDD R'!$R$2,E219='BBDD R'!$F$3,'BBDD R'!$R$3,E219='BBDD R'!$F$4,'BBDD R'!$R$4,E219='BBDD R'!$F$5,'BBDD R'!$R$5,E219='BBDD R'!$F$6,'BBDD R'!$R$6,E219='BBDD R'!$F$7,'BBDD R'!$R$7),"")</f>
        <v/>
      </c>
      <c r="Z219" s="944" t="str">
        <f t="array" ref="Z219">IFERROR(ifs(AND(M219="Gasolina",O219="Vehículo Liviano (Sedán, Compacto)"),1
,AND(M219="Gasolina",O219="Vehículo Liviano (SUV, Jeep, Station Wagon)"),2
,AND(M219="Gasolina",O219="Utilitario, Furgón"),3
,AND(M219="Gasolina",O219="Camioneta 4x2"),4
,AND(M219="Gasolina",O219="Camioneta 4x4"),5
,AND(M219="Gasolina",O219="Camión liviano (hasta 3.5 ton)"),6
,AND(M219="Gasolina",O219="Camión mediano"),7
,AND(M219="Gasolina",O219="Camión pesado"),8
,AND(M219="Gasolina",O219="Maquinaria"),9
,AND(M219="Gasolina",O219="Otro (especifique): "),10
,AND(M219="Diesel",O219="Vehículo Liviano (Sedán, Compacto)"),11
,AND(M219="Diesel",O219="Vehículo Liviano (SUV, Jeep, Station Wagon)"),12
,AND(M219="Diesel",O219="Utilitario, Furgón"),13
,AND(M219="Diesel",O219="Camioneta 4x2"),14
,AND(M219="Diesel",O219="Camioneta 4x4"),15
,AND(M219="Diesel",O219="Camión liviano (hasta 3.5 ton)"),16
,AND(M219="Diesel",O219="Camión mediano"),17
,AND(M219="Diesel",O219="Camión pesado"),18
,AND(M219="Diesel",O219="Maquinaria"),19
,AND(M219="Diesel",O219="Otro (especifique): "),20
,O219="Selecciona...",21),"")</f>
        <v/>
      </c>
      <c r="AA219" s="947" t="str">
        <f>IFERROR((ifs(Z219=1,Data!$D$100,Z219=2,Data!$D$101,Z219=3,Data!$D$102,Z219=4,Data!$D$103,Z219=5,Data!$D$104,Z219=6,Data!$D$105,Z219=7,Data!$D$106,Z219=8,Data!$D$107,Z219=9,Data!$D$108,Z219=10,Data!$D$109,Z219=11,Data!$D$110,Z219=12,Data!$D$111,Z219=13,Data!$D$112,Z219=14,Data!$D$113,Z219=15,Data!$D$114,Z219=16,Data!$D$115,Z219=17,Data!$D$116,Z219=18,Data!$D$117,Z219=19,Data!$D$118,Z219=20,Data!$D$119,Z219=21,Data!$D$120,Z219=0,Data!$D$121))*K219,"")</f>
        <v/>
      </c>
      <c r="AB219" s="947" t="str">
        <f>IFERROR((ifs(Z219=1,Data!$E$100,Z219=2,Data!$E$101,Z219=3,Data!$E$102,Z219=4,Data!$E$103,Z219=5,Data!$E$104,Z219=6,Data!$E$105,Z219=7,Data!$E$106,Z219=8,Data!$E$107,Z219=9,Data!$E$108,Z219=10,Data!$E$109,Z219=11,Data!$E$110,Z219=12,Data!$E$111,Z219=13,Data!$E$112,Z219=14,Data!$E$113,Z219=15,Data!$E$114,Z219=16,Data!$E$115,Z219=17,Data!$E$116,Z219=18,Data!$E$117,Z219=19,Data!$E$118,Z219=20,Data!$E$119,Z219=21,Data!$E$120,Z219=0,Data!$E$121))*K219/1000,"")</f>
        <v/>
      </c>
      <c r="AC219" s="948" t="str">
        <f>IFERROR((ifs(
Z219=1,Data!$G$100,
Z219=2,Data!$G$101,
Z219=3,Data!$G$102,
Z219=4,Data!$G$103,
Z219=5,Data!$G$104,
Z219=6,Data!$G$105,
Z219=7,Data!$G$106,
Z219=8,Data!$G$107,
Z219=9,Data!$G$108,
Z219=10,Data!G$109,
Z219=11,Data!G$110,
Z219=12,Data!G$111,
Z219=13,Data!$G$112,
Z219=14,Data!$G$113,
Z219=15,Data!$G$114,
Z219=16,Data!$G$115,
Z219=17,Data!$G$116,
Z219=18,Data!$G$117,
Z219=19,Data!$G$118,
Z219=20,Data!$G$119,
Z219=21,Data!$G$120,
Z219=0,Data!$G$121))
*K219/1000,"")</f>
        <v/>
      </c>
      <c r="AD219" s="949" t="str">
        <f>IFERROR((ifs(
Z219=1,Data!$H$100,
Z219=2,Data!$H$101,
Z219=3,Data!$H$102,
Z219=4,Data!$H$103,
Z219=5,Data!$H$104,
Z219=6,Data!$H$105,
Z219=7,Data!$H$106,
Z219=8,Data!$H$107,
Z219=9,Data!$H$108,
Z219=10,Data!H$109,
Z219=11,Data!H$110,
Z219=12,Data!H$111,
Z219=13,Data!$H$112,
Z219=14,Data!$H$113,
Z219=15,Data!$H$114,
Z219=16,Data!$H$115,
Z219=17,Data!$H$116,
Z219=18,Data!$H$117,
Z219=19,Data!$H$118,
Z219=20,Data!$H$119,
Z219=21,Data!$H$120,
Z219=0,Data!$H$121))*K219/1000,"")</f>
        <v/>
      </c>
      <c r="AE219" s="948" t="str">
        <f>IFERROR((ifs(
Z219=1,Data!$I$100,
Z219=2,Data!$I$101,
Z219=3,Data!$I$102,
Z219=4,Data!$I$103,
Z219=5,Data!$I$104,
Z219=6,Data!$I$105,
Z219=7,Data!$I$106,
Z219=8,Data!$I$107,
Z219=9,Data!$I$108,
Z219=10,Data!I$109,
Z219=11,Data!I$110,
Z219=12,Data!I$111,
Z219=13,Data!$I$112,
Z219=14,Data!$I$113,
Z219=15,Data!$I$114,
Z219=16,Data!$I$115,
Z219=17,Data!$I$116,
Z219=18,Data!$I$117,
Z219=19,Data!$I$118,
Z219=20,Data!$I$119,
Z219=21,Data!$I$120,
Z219=0,Data!$I$121)*K219/1000),"")</f>
        <v/>
      </c>
      <c r="AF219" s="947" t="str">
        <f>IFERROR((ifs(
Z219=1,Data!$J$100,
Z219=2,Data!$J$101,
Z219=3,Data!$J$102,
Z219=4,Data!$J$103,
Z219=5,Data!$J$104,
Z219=6,Data!$J$105,
Z219=7,Data!$J$106,
Z219=8,Data!$J$107,
Z219=9,Data!$J$108,
Z219=10,Data!J$109,
Z219=11,Data!J$110,
Z219=12,Data!J$111,
Z219=13,Data!J$112,
Z219=14,Data!$J$113,
Z219=15,Data!$J$114,
Z219=16,Data!$J$115,
Z219=17,Data!$J$116,
Z219=18,Data!$J$117,
Z219=19,Data!$J$118,
Z219=20,Data!$J$119,
Z219=21,Data!$J$120,
Z219=0,Data!$J$121)*K219),"")</f>
        <v/>
      </c>
      <c r="AG219" s="947" t="str">
        <f>IFERROR((ifs(
Z219=1,Data!$K$100,
Z219=2,Data!$K$101,
Z219=3,Data!$K$102,
Z219=4,Data!$K$103,
Z219=5,Data!$K$104,
Z219=6,Data!$K$105,
Z219=7,Data!$K$106,
Z219=8,Data!$K$107,
Z219=9,Data!$K$108,
Z219=10,Data!K$109,
Z219=11,Data!K$110,
Z219=12,Data!K$111,
Z219=13,Data!$K$112,
Z219=14,Data!$K$113,
Z219=15,Data!$K$114,
Z219=16,Data!$K$115,
Z219=17,Data!$K$116,
Z219=18,Data!$K$117,
Z219=19,Data!$K$118,
Z219=20,Data!$K$119,
Z219=21,Data!$K$120,
Z219=0,Data!$K$121)*K219),"")</f>
        <v/>
      </c>
      <c r="AH219" s="947" t="str">
        <f>IFERROR((ifs(
Z219=1,Data!$L$100,
Z219=2,Data!$L$101,
Z219=3,Data!$L$102,
Z219=4,Data!$L$103,
Z219=5,Data!$L$104,
Z219=6,Data!$L$105,
Z219=7,Data!$L$106,
Z219=8,Data!$L$107,
Z219=9,Data!$L$108,
Z219=10,Data!L$109,
Z219=11,Data!L$110,
Z219=12,Data!L$111,
Z219=13,Data!$L$112,
Z219=14,Data!$L$113,
Z219=15,Data!$L$114,
Z219=16,Data!$L$115,
Z219=17,Data!$L$116,
Z219=18,Data!$L$117,
Z219=19,Data!$L$118,
Z219=20,Data!$L$119,
Z219=21,Data!$L$120,
Z219=0,Data!$L$121)*K219),"")</f>
        <v/>
      </c>
      <c r="AI219" s="950" t="str">
        <f>'Registro Veh'!J231</f>
        <v/>
      </c>
      <c r="AJ219" s="950" t="str">
        <f>'Registro Veh'!M231</f>
        <v/>
      </c>
      <c r="AK219" s="951"/>
      <c r="AL219" s="951"/>
      <c r="AM219" s="951"/>
      <c r="AN219" s="951"/>
    </row>
    <row r="220">
      <c r="A220" s="941" t="str">
        <f>'Registro Veh'!B231</f>
        <v/>
      </c>
      <c r="B220" s="941" t="str">
        <f>Equipo!$F$2</f>
        <v>4.0</v>
      </c>
      <c r="C220" s="941" t="str">
        <f>Equipo!$E$14</f>
        <v/>
      </c>
      <c r="D220" s="941" t="str">
        <f>Equipo!$E$10</f>
        <v/>
      </c>
      <c r="E220" s="941" t="str">
        <f>'Registro Veh'!C231</f>
        <v/>
      </c>
      <c r="F220" s="941" t="str">
        <f>'Registro Veh'!D231</f>
        <v/>
      </c>
      <c r="G220" s="941" t="str">
        <f>'Registro Veh'!E231</f>
        <v/>
      </c>
      <c r="H220" s="941" t="str">
        <f>'Registro Veh'!F231</f>
        <v/>
      </c>
      <c r="I220" s="942" t="str">
        <f>'Registro Veh'!G231</f>
        <v/>
      </c>
      <c r="J220" s="942" t="str">
        <f>'Registro Veh'!I231</f>
        <v/>
      </c>
      <c r="K220" s="942" t="str">
        <f>'Registro Veh'!K231</f>
        <v/>
      </c>
      <c r="L220" s="942" t="str">
        <f>'Registro Veh'!L231</f>
        <v/>
      </c>
      <c r="M220" s="942" t="str">
        <f>'Registro Veh'!N231</f>
        <v/>
      </c>
      <c r="N220" s="943" t="str">
        <f>IFERROR(IFS(E220='BBDD R'!$F$2,'BBDD R'!$G$2,E220='BBDD R'!$F$3,'BBDD R'!$G$3,E220='BBDD R'!$F$4,'BBDD R'!$G$4,E220='BBDD R'!$F$5,'BBDD R'!$G$5,E220='BBDD R'!$F$6,'BBDD R'!$G$6,E220='BBDD R'!$F$7,'BBDD R'!$G$7),"")</f>
        <v/>
      </c>
      <c r="O220" s="943" t="str">
        <f>IFERROR(IFS(E220='BBDD R'!$F$2,'BBDD R'!$H$2,E220='BBDD R'!$F$3,'BBDD R'!$H$3,E220='BBDD R'!$F$4,'BBDD R'!$H$4,E220='BBDD R'!$F$5,'BBDD R'!$H$5,E220='BBDD R'!$F$6,'BBDD R'!$H$6,E220='BBDD R'!$F$7,'BBDD R'!$H$7),"")</f>
        <v/>
      </c>
      <c r="P220" s="944" t="str">
        <f>IFERROR(IFS(E220='BBDD R'!$F$2,'BBDD R'!$I$2,E220='BBDD R'!$F$3,'BBDD R'!$I$3,E220='BBDD R'!$F$4,'BBDD R'!$I$4,E220='BBDD R'!$F$5,'BBDD R'!$I$5,E220='BBDD R'!$F$6,'BBDD R'!$I$6,E220='BBDD R'!$F$7,'BBDD R'!$I$7),"")</f>
        <v/>
      </c>
      <c r="Q220" s="945" t="str">
        <f>IFERROR(IFS(E220='BBDD R'!$F$2,'BBDD R'!$J$2,E220='BBDD R'!$F$3,'BBDD R'!$J$3,E220='BBDD R'!$F$4,'BBDD R'!$J$4,E220='BBDD R'!$F$5,'BBDD R'!$J$5,E220='BBDD R'!$F$6,'BBDD R'!$J$6,E220='BBDD R'!$F$7,'BBDD R'!$J$7))</f>
        <v/>
      </c>
      <c r="R220" s="945" t="str">
        <f>IFERROR(IFS(E220='BBDD R'!$F$2,'BBDD R'!$K$2,E220='BBDD R'!$F$3,'BBDD R'!$K$3,E220='BBDD R'!$F$4,'BBDD R'!$K$4,E220='BBDD R'!$F$5,'BBDD R'!$K$5,E220='BBDD R'!$F$6,'BBDD R'!$K$6,E220='BBDD R'!$F$7,'BBDD R'!$K$7),"")</f>
        <v/>
      </c>
      <c r="S220" s="944" t="str">
        <f>IFERROR(IFS(E220='BBDD R'!$F$2,'BBDD R'!$L$2,E220='BBDD R'!$F$3,'BBDD R'!$L$3,E220='BBDD R'!$F$4,'BBDD R'!$L$4,E220='BBDD R'!$F$5,'BBDD R'!$L$5,E220='BBDD R'!$F$6,'BBDD R'!$L$6,E220='BBDD R'!$F$7,'BBDD R'!$L$7),"")</f>
        <v/>
      </c>
      <c r="T220" s="944" t="str">
        <f>IFERROR(IFS(E220='BBDD R'!$F$2,'BBDD R'!$M$2,E220='BBDD R'!$F$3,'BBDD R'!$M$3,E220='BBDD R'!$F$4,'BBDD R'!$M$4,E220='BBDD R'!$F$5,'BBDD R'!$M$5,E220='BBDD R'!$F$6,'BBDD R'!$M$6,E220='BBDD R'!$F$7,'BBDD R'!$M$7),"")</f>
        <v/>
      </c>
      <c r="U220" s="944" t="str">
        <f>IFERROR(IFS(E220='BBDD R'!$F$2,'BBDD R'!$N$2,E220='BBDD R'!$F$3,'BBDD R'!$N$3,E220='BBDD R'!$F$4,'BBDD R'!$N$4,E220='BBDD R'!$F$5,'BBDD R'!$N$5,E220='BBDD R'!$F$6,'BBDD R'!$N$6,E220='BBDD R'!$F$7,'BBDD R'!$N$7),"")</f>
        <v/>
      </c>
      <c r="V220" s="944" t="str">
        <f>IFERROR(IFS(E220='BBDD R'!$F$2,'BBDD R'!$O$2,E220='BBDD R'!$F$3,'BBDD R'!$O$3,E220='BBDD R'!$F$4,'BBDD R'!$O$4,E220='BBDD R'!$F$5,'BBDD R'!$O$5,E220='BBDD R'!$F$6,'BBDD R'!$O$6,E220='BBDD R'!$F$7,'BBDD R'!$O$7),"")</f>
        <v/>
      </c>
      <c r="W220" s="946" t="str">
        <f>IFERROR(IFS(E220='BBDD R'!$F$2,'BBDD R'!$P$2,E220='BBDD R'!$F$3,'BBDD R'!$P$3,E220='BBDD R'!$F$4,'BBDD R'!$P$4,E220='BBDD R'!$F$5,'BBDD R'!$P$5,E220='BBDD R'!$F$6,'BBDD R'!$P$6,E220='BBDD R'!$F$7,'BBDD R'!$P$7),"")</f>
        <v/>
      </c>
      <c r="X220" s="944" t="str">
        <f>IFERROR(IFS(E220='BBDD R'!$F$2,'BBDD R'!$Q$2,E220='BBDD R'!$F$3,'BBDD R'!$Q$3,E220='BBDD R'!$F$4,'BBDD R'!$Q$4,E220='BBDD R'!$F$5,'BBDD R'!$Q$5,E220='BBDD R'!$F$6,'BBDD R'!$Q$6,E220='BBDD R'!$F$7,'BBDD R'!$Q$7),"")</f>
        <v/>
      </c>
      <c r="Y220" s="944" t="str">
        <f>IFERROR(IFS(E220='BBDD R'!$F$2,'BBDD R'!$R$2,E220='BBDD R'!$F$3,'BBDD R'!$R$3,E220='BBDD R'!$F$4,'BBDD R'!$R$4,E220='BBDD R'!$F$5,'BBDD R'!$R$5,E220='BBDD R'!$F$6,'BBDD R'!$R$6,E220='BBDD R'!$F$7,'BBDD R'!$R$7),"")</f>
        <v/>
      </c>
      <c r="Z220" s="944" t="str">
        <f t="array" ref="Z220">IFERROR(ifs(AND(M220="Gasolina",O220="Vehículo Liviano (Sedán, Compacto)"),1
,AND(M220="Gasolina",O220="Vehículo Liviano (SUV, Jeep, Station Wagon)"),2
,AND(M220="Gasolina",O220="Utilitario, Furgón"),3
,AND(M220="Gasolina",O220="Camioneta 4x2"),4
,AND(M220="Gasolina",O220="Camioneta 4x4"),5
,AND(M220="Gasolina",O220="Camión liviano (hasta 3.5 ton)"),6
,AND(M220="Gasolina",O220="Camión mediano"),7
,AND(M220="Gasolina",O220="Camión pesado"),8
,AND(M220="Gasolina",O220="Maquinaria"),9
,AND(M220="Gasolina",O220="Otro (especifique): "),10
,AND(M220="Diesel",O220="Vehículo Liviano (Sedán, Compacto)"),11
,AND(M220="Diesel",O220="Vehículo Liviano (SUV, Jeep, Station Wagon)"),12
,AND(M220="Diesel",O220="Utilitario, Furgón"),13
,AND(M220="Diesel",O220="Camioneta 4x2"),14
,AND(M220="Diesel",O220="Camioneta 4x4"),15
,AND(M220="Diesel",O220="Camión liviano (hasta 3.5 ton)"),16
,AND(M220="Diesel",O220="Camión mediano"),17
,AND(M220="Diesel",O220="Camión pesado"),18
,AND(M220="Diesel",O220="Maquinaria"),19
,AND(M220="Diesel",O220="Otro (especifique): "),20
,O220="Selecciona...",21),"")</f>
        <v/>
      </c>
      <c r="AA220" s="947" t="str">
        <f>IFERROR((ifs(Z220=1,Data!$D$100,Z220=2,Data!$D$101,Z220=3,Data!$D$102,Z220=4,Data!$D$103,Z220=5,Data!$D$104,Z220=6,Data!$D$105,Z220=7,Data!$D$106,Z220=8,Data!$D$107,Z220=9,Data!$D$108,Z220=10,Data!$D$109,Z220=11,Data!$D$110,Z220=12,Data!$D$111,Z220=13,Data!$D$112,Z220=14,Data!$D$113,Z220=15,Data!$D$114,Z220=16,Data!$D$115,Z220=17,Data!$D$116,Z220=18,Data!$D$117,Z220=19,Data!$D$118,Z220=20,Data!$D$119,Z220=21,Data!$D$120,Z220=0,Data!$D$121))*K220,"")</f>
        <v/>
      </c>
      <c r="AB220" s="947" t="str">
        <f>IFERROR((ifs(Z220=1,Data!$E$100,Z220=2,Data!$E$101,Z220=3,Data!$E$102,Z220=4,Data!$E$103,Z220=5,Data!$E$104,Z220=6,Data!$E$105,Z220=7,Data!$E$106,Z220=8,Data!$E$107,Z220=9,Data!$E$108,Z220=10,Data!$E$109,Z220=11,Data!$E$110,Z220=12,Data!$E$111,Z220=13,Data!$E$112,Z220=14,Data!$E$113,Z220=15,Data!$E$114,Z220=16,Data!$E$115,Z220=17,Data!$E$116,Z220=18,Data!$E$117,Z220=19,Data!$E$118,Z220=20,Data!$E$119,Z220=21,Data!$E$120,Z220=0,Data!$E$121))*K220/1000,"")</f>
        <v/>
      </c>
      <c r="AC220" s="948" t="str">
        <f>IFERROR((ifs(
Z220=1,Data!$G$100,
Z220=2,Data!$G$101,
Z220=3,Data!$G$102,
Z220=4,Data!$G$103,
Z220=5,Data!$G$104,
Z220=6,Data!$G$105,
Z220=7,Data!$G$106,
Z220=8,Data!$G$107,
Z220=9,Data!$G$108,
Z220=10,Data!G$109,
Z220=11,Data!G$110,
Z220=12,Data!G$111,
Z220=13,Data!$G$112,
Z220=14,Data!$G$113,
Z220=15,Data!$G$114,
Z220=16,Data!$G$115,
Z220=17,Data!$G$116,
Z220=18,Data!$G$117,
Z220=19,Data!$G$118,
Z220=20,Data!$G$119,
Z220=21,Data!$G$120,
Z220=0,Data!$G$121))
*K220/1000,"")</f>
        <v/>
      </c>
      <c r="AD220" s="949" t="str">
        <f>IFERROR((ifs(
Z220=1,Data!$H$100,
Z220=2,Data!$H$101,
Z220=3,Data!$H$102,
Z220=4,Data!$H$103,
Z220=5,Data!$H$104,
Z220=6,Data!$H$105,
Z220=7,Data!$H$106,
Z220=8,Data!$H$107,
Z220=9,Data!$H$108,
Z220=10,Data!H$109,
Z220=11,Data!H$110,
Z220=12,Data!H$111,
Z220=13,Data!$H$112,
Z220=14,Data!$H$113,
Z220=15,Data!$H$114,
Z220=16,Data!$H$115,
Z220=17,Data!$H$116,
Z220=18,Data!$H$117,
Z220=19,Data!$H$118,
Z220=20,Data!$H$119,
Z220=21,Data!$H$120,
Z220=0,Data!$H$121))*K220/1000,"")</f>
        <v/>
      </c>
      <c r="AE220" s="948" t="str">
        <f>IFERROR((ifs(
Z220=1,Data!$I$100,
Z220=2,Data!$I$101,
Z220=3,Data!$I$102,
Z220=4,Data!$I$103,
Z220=5,Data!$I$104,
Z220=6,Data!$I$105,
Z220=7,Data!$I$106,
Z220=8,Data!$I$107,
Z220=9,Data!$I$108,
Z220=10,Data!I$109,
Z220=11,Data!I$110,
Z220=12,Data!I$111,
Z220=13,Data!$I$112,
Z220=14,Data!$I$113,
Z220=15,Data!$I$114,
Z220=16,Data!$I$115,
Z220=17,Data!$I$116,
Z220=18,Data!$I$117,
Z220=19,Data!$I$118,
Z220=20,Data!$I$119,
Z220=21,Data!$I$120,
Z220=0,Data!$I$121)*K220/1000),"")</f>
        <v/>
      </c>
      <c r="AF220" s="947" t="str">
        <f>IFERROR((ifs(
Z220=1,Data!$J$100,
Z220=2,Data!$J$101,
Z220=3,Data!$J$102,
Z220=4,Data!$J$103,
Z220=5,Data!$J$104,
Z220=6,Data!$J$105,
Z220=7,Data!$J$106,
Z220=8,Data!$J$107,
Z220=9,Data!$J$108,
Z220=10,Data!J$109,
Z220=11,Data!J$110,
Z220=12,Data!J$111,
Z220=13,Data!J$112,
Z220=14,Data!$J$113,
Z220=15,Data!$J$114,
Z220=16,Data!$J$115,
Z220=17,Data!$J$116,
Z220=18,Data!$J$117,
Z220=19,Data!$J$118,
Z220=20,Data!$J$119,
Z220=21,Data!$J$120,
Z220=0,Data!$J$121)*K220),"")</f>
        <v/>
      </c>
      <c r="AG220" s="947" t="str">
        <f>IFERROR((ifs(
Z220=1,Data!$K$100,
Z220=2,Data!$K$101,
Z220=3,Data!$K$102,
Z220=4,Data!$K$103,
Z220=5,Data!$K$104,
Z220=6,Data!$K$105,
Z220=7,Data!$K$106,
Z220=8,Data!$K$107,
Z220=9,Data!$K$108,
Z220=10,Data!K$109,
Z220=11,Data!K$110,
Z220=12,Data!K$111,
Z220=13,Data!$K$112,
Z220=14,Data!$K$113,
Z220=15,Data!$K$114,
Z220=16,Data!$K$115,
Z220=17,Data!$K$116,
Z220=18,Data!$K$117,
Z220=19,Data!$K$118,
Z220=20,Data!$K$119,
Z220=21,Data!$K$120,
Z220=0,Data!$K$121)*K220),"")</f>
        <v/>
      </c>
      <c r="AH220" s="947" t="str">
        <f>IFERROR((ifs(
Z220=1,Data!$L$100,
Z220=2,Data!$L$101,
Z220=3,Data!$L$102,
Z220=4,Data!$L$103,
Z220=5,Data!$L$104,
Z220=6,Data!$L$105,
Z220=7,Data!$L$106,
Z220=8,Data!$L$107,
Z220=9,Data!$L$108,
Z220=10,Data!L$109,
Z220=11,Data!L$110,
Z220=12,Data!L$111,
Z220=13,Data!$L$112,
Z220=14,Data!$L$113,
Z220=15,Data!$L$114,
Z220=16,Data!$L$115,
Z220=17,Data!$L$116,
Z220=18,Data!$L$117,
Z220=19,Data!$L$118,
Z220=20,Data!$L$119,
Z220=21,Data!$L$120,
Z220=0,Data!$L$121)*K220),"")</f>
        <v/>
      </c>
      <c r="AI220" s="950" t="str">
        <f>'Registro Veh'!J232</f>
        <v/>
      </c>
      <c r="AJ220" s="950" t="str">
        <f>'Registro Veh'!M232</f>
        <v/>
      </c>
      <c r="AK220" s="951"/>
      <c r="AL220" s="951"/>
      <c r="AM220" s="951"/>
      <c r="AN220" s="951"/>
    </row>
    <row r="221">
      <c r="A221" s="941" t="str">
        <f>'Registro Veh'!B232</f>
        <v/>
      </c>
      <c r="B221" s="941" t="str">
        <f>Equipo!$F$2</f>
        <v>4.0</v>
      </c>
      <c r="C221" s="941" t="str">
        <f>Equipo!$E$14</f>
        <v/>
      </c>
      <c r="D221" s="941" t="str">
        <f>Equipo!$E$10</f>
        <v/>
      </c>
      <c r="E221" s="941" t="str">
        <f>'Registro Veh'!C232</f>
        <v/>
      </c>
      <c r="F221" s="941" t="str">
        <f>'Registro Veh'!D232</f>
        <v/>
      </c>
      <c r="G221" s="941" t="str">
        <f>'Registro Veh'!E232</f>
        <v/>
      </c>
      <c r="H221" s="941" t="str">
        <f>'Registro Veh'!F232</f>
        <v/>
      </c>
      <c r="I221" s="942" t="str">
        <f>'Registro Veh'!G232</f>
        <v/>
      </c>
      <c r="J221" s="942" t="str">
        <f>'Registro Veh'!I232</f>
        <v/>
      </c>
      <c r="K221" s="942" t="str">
        <f>'Registro Veh'!K232</f>
        <v/>
      </c>
      <c r="L221" s="942" t="str">
        <f>'Registro Veh'!L232</f>
        <v/>
      </c>
      <c r="M221" s="942" t="str">
        <f>'Registro Veh'!N232</f>
        <v/>
      </c>
      <c r="N221" s="943" t="str">
        <f>IFERROR(IFS(E221='BBDD R'!$F$2,'BBDD R'!$G$2,E221='BBDD R'!$F$3,'BBDD R'!$G$3,E221='BBDD R'!$F$4,'BBDD R'!$G$4,E221='BBDD R'!$F$5,'BBDD R'!$G$5,E221='BBDD R'!$F$6,'BBDD R'!$G$6,E221='BBDD R'!$F$7,'BBDD R'!$G$7),"")</f>
        <v/>
      </c>
      <c r="O221" s="943" t="str">
        <f>IFERROR(IFS(E221='BBDD R'!$F$2,'BBDD R'!$H$2,E221='BBDD R'!$F$3,'BBDD R'!$H$3,E221='BBDD R'!$F$4,'BBDD R'!$H$4,E221='BBDD R'!$F$5,'BBDD R'!$H$5,E221='BBDD R'!$F$6,'BBDD R'!$H$6,E221='BBDD R'!$F$7,'BBDD R'!$H$7),"")</f>
        <v/>
      </c>
      <c r="P221" s="944" t="str">
        <f>IFERROR(IFS(E221='BBDD R'!$F$2,'BBDD R'!$I$2,E221='BBDD R'!$F$3,'BBDD R'!$I$3,E221='BBDD R'!$F$4,'BBDD R'!$I$4,E221='BBDD R'!$F$5,'BBDD R'!$I$5,E221='BBDD R'!$F$6,'BBDD R'!$I$6,E221='BBDD R'!$F$7,'BBDD R'!$I$7),"")</f>
        <v/>
      </c>
      <c r="Q221" s="945" t="str">
        <f>IFERROR(IFS(E221='BBDD R'!$F$2,'BBDD R'!$J$2,E221='BBDD R'!$F$3,'BBDD R'!$J$3,E221='BBDD R'!$F$4,'BBDD R'!$J$4,E221='BBDD R'!$F$5,'BBDD R'!$J$5,E221='BBDD R'!$F$6,'BBDD R'!$J$6,E221='BBDD R'!$F$7,'BBDD R'!$J$7))</f>
        <v/>
      </c>
      <c r="R221" s="945" t="str">
        <f>IFERROR(IFS(E221='BBDD R'!$F$2,'BBDD R'!$K$2,E221='BBDD R'!$F$3,'BBDD R'!$K$3,E221='BBDD R'!$F$4,'BBDD R'!$K$4,E221='BBDD R'!$F$5,'BBDD R'!$K$5,E221='BBDD R'!$F$6,'BBDD R'!$K$6,E221='BBDD R'!$F$7,'BBDD R'!$K$7),"")</f>
        <v/>
      </c>
      <c r="S221" s="944" t="str">
        <f>IFERROR(IFS(E221='BBDD R'!$F$2,'BBDD R'!$L$2,E221='BBDD R'!$F$3,'BBDD R'!$L$3,E221='BBDD R'!$F$4,'BBDD R'!$L$4,E221='BBDD R'!$F$5,'BBDD R'!$L$5,E221='BBDD R'!$F$6,'BBDD R'!$L$6,E221='BBDD R'!$F$7,'BBDD R'!$L$7),"")</f>
        <v/>
      </c>
      <c r="T221" s="944" t="str">
        <f>IFERROR(IFS(E221='BBDD R'!$F$2,'BBDD R'!$M$2,E221='BBDD R'!$F$3,'BBDD R'!$M$3,E221='BBDD R'!$F$4,'BBDD R'!$M$4,E221='BBDD R'!$F$5,'BBDD R'!$M$5,E221='BBDD R'!$F$6,'BBDD R'!$M$6,E221='BBDD R'!$F$7,'BBDD R'!$M$7),"")</f>
        <v/>
      </c>
      <c r="U221" s="944" t="str">
        <f>IFERROR(IFS(E221='BBDD R'!$F$2,'BBDD R'!$N$2,E221='BBDD R'!$F$3,'BBDD R'!$N$3,E221='BBDD R'!$F$4,'BBDD R'!$N$4,E221='BBDD R'!$F$5,'BBDD R'!$N$5,E221='BBDD R'!$F$6,'BBDD R'!$N$6,E221='BBDD R'!$F$7,'BBDD R'!$N$7),"")</f>
        <v/>
      </c>
      <c r="V221" s="944" t="str">
        <f>IFERROR(IFS(E221='BBDD R'!$F$2,'BBDD R'!$O$2,E221='BBDD R'!$F$3,'BBDD R'!$O$3,E221='BBDD R'!$F$4,'BBDD R'!$O$4,E221='BBDD R'!$F$5,'BBDD R'!$O$5,E221='BBDD R'!$F$6,'BBDD R'!$O$6,E221='BBDD R'!$F$7,'BBDD R'!$O$7),"")</f>
        <v/>
      </c>
      <c r="W221" s="946" t="str">
        <f>IFERROR(IFS(E221='BBDD R'!$F$2,'BBDD R'!$P$2,E221='BBDD R'!$F$3,'BBDD R'!$P$3,E221='BBDD R'!$F$4,'BBDD R'!$P$4,E221='BBDD R'!$F$5,'BBDD R'!$P$5,E221='BBDD R'!$F$6,'BBDD R'!$P$6,E221='BBDD R'!$F$7,'BBDD R'!$P$7),"")</f>
        <v/>
      </c>
      <c r="X221" s="944" t="str">
        <f>IFERROR(IFS(E221='BBDD R'!$F$2,'BBDD R'!$Q$2,E221='BBDD R'!$F$3,'BBDD R'!$Q$3,E221='BBDD R'!$F$4,'BBDD R'!$Q$4,E221='BBDD R'!$F$5,'BBDD R'!$Q$5,E221='BBDD R'!$F$6,'BBDD R'!$Q$6,E221='BBDD R'!$F$7,'BBDD R'!$Q$7),"")</f>
        <v/>
      </c>
      <c r="Y221" s="944" t="str">
        <f>IFERROR(IFS(E221='BBDD R'!$F$2,'BBDD R'!$R$2,E221='BBDD R'!$F$3,'BBDD R'!$R$3,E221='BBDD R'!$F$4,'BBDD R'!$R$4,E221='BBDD R'!$F$5,'BBDD R'!$R$5,E221='BBDD R'!$F$6,'BBDD R'!$R$6,E221='BBDD R'!$F$7,'BBDD R'!$R$7),"")</f>
        <v/>
      </c>
      <c r="Z221" s="944" t="str">
        <f t="array" ref="Z221">IFERROR(ifs(AND(M221="Gasolina",O221="Vehículo Liviano (Sedán, Compacto)"),1
,AND(M221="Gasolina",O221="Vehículo Liviano (SUV, Jeep, Station Wagon)"),2
,AND(M221="Gasolina",O221="Utilitario, Furgón"),3
,AND(M221="Gasolina",O221="Camioneta 4x2"),4
,AND(M221="Gasolina",O221="Camioneta 4x4"),5
,AND(M221="Gasolina",O221="Camión liviano (hasta 3.5 ton)"),6
,AND(M221="Gasolina",O221="Camión mediano"),7
,AND(M221="Gasolina",O221="Camión pesado"),8
,AND(M221="Gasolina",O221="Maquinaria"),9
,AND(M221="Gasolina",O221="Otro (especifique): "),10
,AND(M221="Diesel",O221="Vehículo Liviano (Sedán, Compacto)"),11
,AND(M221="Diesel",O221="Vehículo Liviano (SUV, Jeep, Station Wagon)"),12
,AND(M221="Diesel",O221="Utilitario, Furgón"),13
,AND(M221="Diesel",O221="Camioneta 4x2"),14
,AND(M221="Diesel",O221="Camioneta 4x4"),15
,AND(M221="Diesel",O221="Camión liviano (hasta 3.5 ton)"),16
,AND(M221="Diesel",O221="Camión mediano"),17
,AND(M221="Diesel",O221="Camión pesado"),18
,AND(M221="Diesel",O221="Maquinaria"),19
,AND(M221="Diesel",O221="Otro (especifique): "),20
,O221="Selecciona...",21),"")</f>
        <v/>
      </c>
      <c r="AA221" s="947" t="str">
        <f>IFERROR((ifs(Z221=1,Data!$D$100,Z221=2,Data!$D$101,Z221=3,Data!$D$102,Z221=4,Data!$D$103,Z221=5,Data!$D$104,Z221=6,Data!$D$105,Z221=7,Data!$D$106,Z221=8,Data!$D$107,Z221=9,Data!$D$108,Z221=10,Data!$D$109,Z221=11,Data!$D$110,Z221=12,Data!$D$111,Z221=13,Data!$D$112,Z221=14,Data!$D$113,Z221=15,Data!$D$114,Z221=16,Data!$D$115,Z221=17,Data!$D$116,Z221=18,Data!$D$117,Z221=19,Data!$D$118,Z221=20,Data!$D$119,Z221=21,Data!$D$120,Z221=0,Data!$D$121))*K221,"")</f>
        <v/>
      </c>
      <c r="AB221" s="947" t="str">
        <f>IFERROR((ifs(Z221=1,Data!$E$100,Z221=2,Data!$E$101,Z221=3,Data!$E$102,Z221=4,Data!$E$103,Z221=5,Data!$E$104,Z221=6,Data!$E$105,Z221=7,Data!$E$106,Z221=8,Data!$E$107,Z221=9,Data!$E$108,Z221=10,Data!$E$109,Z221=11,Data!$E$110,Z221=12,Data!$E$111,Z221=13,Data!$E$112,Z221=14,Data!$E$113,Z221=15,Data!$E$114,Z221=16,Data!$E$115,Z221=17,Data!$E$116,Z221=18,Data!$E$117,Z221=19,Data!$E$118,Z221=20,Data!$E$119,Z221=21,Data!$E$120,Z221=0,Data!$E$121))*K221/1000,"")</f>
        <v/>
      </c>
      <c r="AC221" s="948" t="str">
        <f>IFERROR((ifs(
Z221=1,Data!$G$100,
Z221=2,Data!$G$101,
Z221=3,Data!$G$102,
Z221=4,Data!$G$103,
Z221=5,Data!$G$104,
Z221=6,Data!$G$105,
Z221=7,Data!$G$106,
Z221=8,Data!$G$107,
Z221=9,Data!$G$108,
Z221=10,Data!G$109,
Z221=11,Data!G$110,
Z221=12,Data!G$111,
Z221=13,Data!$G$112,
Z221=14,Data!$G$113,
Z221=15,Data!$G$114,
Z221=16,Data!$G$115,
Z221=17,Data!$G$116,
Z221=18,Data!$G$117,
Z221=19,Data!$G$118,
Z221=20,Data!$G$119,
Z221=21,Data!$G$120,
Z221=0,Data!$G$121))
*K221/1000,"")</f>
        <v/>
      </c>
      <c r="AD221" s="949" t="str">
        <f>IFERROR((ifs(
Z221=1,Data!$H$100,
Z221=2,Data!$H$101,
Z221=3,Data!$H$102,
Z221=4,Data!$H$103,
Z221=5,Data!$H$104,
Z221=6,Data!$H$105,
Z221=7,Data!$H$106,
Z221=8,Data!$H$107,
Z221=9,Data!$H$108,
Z221=10,Data!H$109,
Z221=11,Data!H$110,
Z221=12,Data!H$111,
Z221=13,Data!$H$112,
Z221=14,Data!$H$113,
Z221=15,Data!$H$114,
Z221=16,Data!$H$115,
Z221=17,Data!$H$116,
Z221=18,Data!$H$117,
Z221=19,Data!$H$118,
Z221=20,Data!$H$119,
Z221=21,Data!$H$120,
Z221=0,Data!$H$121))*K221/1000,"")</f>
        <v/>
      </c>
      <c r="AE221" s="948" t="str">
        <f>IFERROR((ifs(
Z221=1,Data!$I$100,
Z221=2,Data!$I$101,
Z221=3,Data!$I$102,
Z221=4,Data!$I$103,
Z221=5,Data!$I$104,
Z221=6,Data!$I$105,
Z221=7,Data!$I$106,
Z221=8,Data!$I$107,
Z221=9,Data!$I$108,
Z221=10,Data!I$109,
Z221=11,Data!I$110,
Z221=12,Data!I$111,
Z221=13,Data!$I$112,
Z221=14,Data!$I$113,
Z221=15,Data!$I$114,
Z221=16,Data!$I$115,
Z221=17,Data!$I$116,
Z221=18,Data!$I$117,
Z221=19,Data!$I$118,
Z221=20,Data!$I$119,
Z221=21,Data!$I$120,
Z221=0,Data!$I$121)*K221/1000),"")</f>
        <v/>
      </c>
      <c r="AF221" s="947" t="str">
        <f>IFERROR((ifs(
Z221=1,Data!$J$100,
Z221=2,Data!$J$101,
Z221=3,Data!$J$102,
Z221=4,Data!$J$103,
Z221=5,Data!$J$104,
Z221=6,Data!$J$105,
Z221=7,Data!$J$106,
Z221=8,Data!$J$107,
Z221=9,Data!$J$108,
Z221=10,Data!J$109,
Z221=11,Data!J$110,
Z221=12,Data!J$111,
Z221=13,Data!J$112,
Z221=14,Data!$J$113,
Z221=15,Data!$J$114,
Z221=16,Data!$J$115,
Z221=17,Data!$J$116,
Z221=18,Data!$J$117,
Z221=19,Data!$J$118,
Z221=20,Data!$J$119,
Z221=21,Data!$J$120,
Z221=0,Data!$J$121)*K221),"")</f>
        <v/>
      </c>
      <c r="AG221" s="947" t="str">
        <f>IFERROR((ifs(
Z221=1,Data!$K$100,
Z221=2,Data!$K$101,
Z221=3,Data!$K$102,
Z221=4,Data!$K$103,
Z221=5,Data!$K$104,
Z221=6,Data!$K$105,
Z221=7,Data!$K$106,
Z221=8,Data!$K$107,
Z221=9,Data!$K$108,
Z221=10,Data!K$109,
Z221=11,Data!K$110,
Z221=12,Data!K$111,
Z221=13,Data!$K$112,
Z221=14,Data!$K$113,
Z221=15,Data!$K$114,
Z221=16,Data!$K$115,
Z221=17,Data!$K$116,
Z221=18,Data!$K$117,
Z221=19,Data!$K$118,
Z221=20,Data!$K$119,
Z221=21,Data!$K$120,
Z221=0,Data!$K$121)*K221),"")</f>
        <v/>
      </c>
      <c r="AH221" s="947" t="str">
        <f>IFERROR((ifs(
Z221=1,Data!$L$100,
Z221=2,Data!$L$101,
Z221=3,Data!$L$102,
Z221=4,Data!$L$103,
Z221=5,Data!$L$104,
Z221=6,Data!$L$105,
Z221=7,Data!$L$106,
Z221=8,Data!$L$107,
Z221=9,Data!$L$108,
Z221=10,Data!L$109,
Z221=11,Data!L$110,
Z221=12,Data!L$111,
Z221=13,Data!$L$112,
Z221=14,Data!$L$113,
Z221=15,Data!$L$114,
Z221=16,Data!$L$115,
Z221=17,Data!$L$116,
Z221=18,Data!$L$117,
Z221=19,Data!$L$118,
Z221=20,Data!$L$119,
Z221=21,Data!$L$120,
Z221=0,Data!$L$121)*K221),"")</f>
        <v/>
      </c>
      <c r="AI221" s="950" t="str">
        <f>'Registro Veh'!J233</f>
        <v/>
      </c>
      <c r="AJ221" s="950" t="str">
        <f>'Registro Veh'!M233</f>
        <v/>
      </c>
      <c r="AK221" s="951"/>
      <c r="AL221" s="951"/>
      <c r="AM221" s="951"/>
      <c r="AN221" s="951"/>
    </row>
    <row r="222">
      <c r="A222" s="941" t="str">
        <f>'Registro Veh'!B233</f>
        <v/>
      </c>
      <c r="B222" s="941" t="str">
        <f>Equipo!$F$2</f>
        <v>4.0</v>
      </c>
      <c r="C222" s="941" t="str">
        <f>Equipo!$E$14</f>
        <v/>
      </c>
      <c r="D222" s="941" t="str">
        <f>Equipo!$E$10</f>
        <v/>
      </c>
      <c r="E222" s="941" t="str">
        <f>'Registro Veh'!C233</f>
        <v/>
      </c>
      <c r="F222" s="941" t="str">
        <f>'Registro Veh'!D233</f>
        <v/>
      </c>
      <c r="G222" s="941" t="str">
        <f>'Registro Veh'!E233</f>
        <v/>
      </c>
      <c r="H222" s="941" t="str">
        <f>'Registro Veh'!F233</f>
        <v/>
      </c>
      <c r="I222" s="942" t="str">
        <f>'Registro Veh'!G233</f>
        <v/>
      </c>
      <c r="J222" s="942" t="str">
        <f>'Registro Veh'!I233</f>
        <v/>
      </c>
      <c r="K222" s="942" t="str">
        <f>'Registro Veh'!K233</f>
        <v/>
      </c>
      <c r="L222" s="942" t="str">
        <f>'Registro Veh'!L233</f>
        <v/>
      </c>
      <c r="M222" s="942" t="str">
        <f>'Registro Veh'!N233</f>
        <v/>
      </c>
      <c r="N222" s="943" t="str">
        <f>IFERROR(IFS(E222='BBDD R'!$F$2,'BBDD R'!$G$2,E222='BBDD R'!$F$3,'BBDD R'!$G$3,E222='BBDD R'!$F$4,'BBDD R'!$G$4,E222='BBDD R'!$F$5,'BBDD R'!$G$5,E222='BBDD R'!$F$6,'BBDD R'!$G$6,E222='BBDD R'!$F$7,'BBDD R'!$G$7),"")</f>
        <v/>
      </c>
      <c r="O222" s="943" t="str">
        <f>IFERROR(IFS(E222='BBDD R'!$F$2,'BBDD R'!$H$2,E222='BBDD R'!$F$3,'BBDD R'!$H$3,E222='BBDD R'!$F$4,'BBDD R'!$H$4,E222='BBDD R'!$F$5,'BBDD R'!$H$5,E222='BBDD R'!$F$6,'BBDD R'!$H$6,E222='BBDD R'!$F$7,'BBDD R'!$H$7),"")</f>
        <v/>
      </c>
      <c r="P222" s="944" t="str">
        <f>IFERROR(IFS(E222='BBDD R'!$F$2,'BBDD R'!$I$2,E222='BBDD R'!$F$3,'BBDD R'!$I$3,E222='BBDD R'!$F$4,'BBDD R'!$I$4,E222='BBDD R'!$F$5,'BBDD R'!$I$5,E222='BBDD R'!$F$6,'BBDD R'!$I$6,E222='BBDD R'!$F$7,'BBDD R'!$I$7),"")</f>
        <v/>
      </c>
      <c r="Q222" s="945" t="str">
        <f>IFERROR(IFS(E222='BBDD R'!$F$2,'BBDD R'!$J$2,E222='BBDD R'!$F$3,'BBDD R'!$J$3,E222='BBDD R'!$F$4,'BBDD R'!$J$4,E222='BBDD R'!$F$5,'BBDD R'!$J$5,E222='BBDD R'!$F$6,'BBDD R'!$J$6,E222='BBDD R'!$F$7,'BBDD R'!$J$7))</f>
        <v/>
      </c>
      <c r="R222" s="945" t="str">
        <f>IFERROR(IFS(E222='BBDD R'!$F$2,'BBDD R'!$K$2,E222='BBDD R'!$F$3,'BBDD R'!$K$3,E222='BBDD R'!$F$4,'BBDD R'!$K$4,E222='BBDD R'!$F$5,'BBDD R'!$K$5,E222='BBDD R'!$F$6,'BBDD R'!$K$6,E222='BBDD R'!$F$7,'BBDD R'!$K$7),"")</f>
        <v/>
      </c>
      <c r="S222" s="944" t="str">
        <f>IFERROR(IFS(E222='BBDD R'!$F$2,'BBDD R'!$L$2,E222='BBDD R'!$F$3,'BBDD R'!$L$3,E222='BBDD R'!$F$4,'BBDD R'!$L$4,E222='BBDD R'!$F$5,'BBDD R'!$L$5,E222='BBDD R'!$F$6,'BBDD R'!$L$6,E222='BBDD R'!$F$7,'BBDD R'!$L$7),"")</f>
        <v/>
      </c>
      <c r="T222" s="944" t="str">
        <f>IFERROR(IFS(E222='BBDD R'!$F$2,'BBDD R'!$M$2,E222='BBDD R'!$F$3,'BBDD R'!$M$3,E222='BBDD R'!$F$4,'BBDD R'!$M$4,E222='BBDD R'!$F$5,'BBDD R'!$M$5,E222='BBDD R'!$F$6,'BBDD R'!$M$6,E222='BBDD R'!$F$7,'BBDD R'!$M$7),"")</f>
        <v/>
      </c>
      <c r="U222" s="944" t="str">
        <f>IFERROR(IFS(E222='BBDD R'!$F$2,'BBDD R'!$N$2,E222='BBDD R'!$F$3,'BBDD R'!$N$3,E222='BBDD R'!$F$4,'BBDD R'!$N$4,E222='BBDD R'!$F$5,'BBDD R'!$N$5,E222='BBDD R'!$F$6,'BBDD R'!$N$6,E222='BBDD R'!$F$7,'BBDD R'!$N$7),"")</f>
        <v/>
      </c>
      <c r="V222" s="944" t="str">
        <f>IFERROR(IFS(E222='BBDD R'!$F$2,'BBDD R'!$O$2,E222='BBDD R'!$F$3,'BBDD R'!$O$3,E222='BBDD R'!$F$4,'BBDD R'!$O$4,E222='BBDD R'!$F$5,'BBDD R'!$O$5,E222='BBDD R'!$F$6,'BBDD R'!$O$6,E222='BBDD R'!$F$7,'BBDD R'!$O$7),"")</f>
        <v/>
      </c>
      <c r="W222" s="946" t="str">
        <f>IFERROR(IFS(E222='BBDD R'!$F$2,'BBDD R'!$P$2,E222='BBDD R'!$F$3,'BBDD R'!$P$3,E222='BBDD R'!$F$4,'BBDD R'!$P$4,E222='BBDD R'!$F$5,'BBDD R'!$P$5,E222='BBDD R'!$F$6,'BBDD R'!$P$6,E222='BBDD R'!$F$7,'BBDD R'!$P$7),"")</f>
        <v/>
      </c>
      <c r="X222" s="944" t="str">
        <f>IFERROR(IFS(E222='BBDD R'!$F$2,'BBDD R'!$Q$2,E222='BBDD R'!$F$3,'BBDD R'!$Q$3,E222='BBDD R'!$F$4,'BBDD R'!$Q$4,E222='BBDD R'!$F$5,'BBDD R'!$Q$5,E222='BBDD R'!$F$6,'BBDD R'!$Q$6,E222='BBDD R'!$F$7,'BBDD R'!$Q$7),"")</f>
        <v/>
      </c>
      <c r="Y222" s="944" t="str">
        <f>IFERROR(IFS(E222='BBDD R'!$F$2,'BBDD R'!$R$2,E222='BBDD R'!$F$3,'BBDD R'!$R$3,E222='BBDD R'!$F$4,'BBDD R'!$R$4,E222='BBDD R'!$F$5,'BBDD R'!$R$5,E222='BBDD R'!$F$6,'BBDD R'!$R$6,E222='BBDD R'!$F$7,'BBDD R'!$R$7),"")</f>
        <v/>
      </c>
      <c r="Z222" s="944" t="str">
        <f t="array" ref="Z222">IFERROR(ifs(AND(M222="Gasolina",O222="Vehículo Liviano (Sedán, Compacto)"),1
,AND(M222="Gasolina",O222="Vehículo Liviano (SUV, Jeep, Station Wagon)"),2
,AND(M222="Gasolina",O222="Utilitario, Furgón"),3
,AND(M222="Gasolina",O222="Camioneta 4x2"),4
,AND(M222="Gasolina",O222="Camioneta 4x4"),5
,AND(M222="Gasolina",O222="Camión liviano (hasta 3.5 ton)"),6
,AND(M222="Gasolina",O222="Camión mediano"),7
,AND(M222="Gasolina",O222="Camión pesado"),8
,AND(M222="Gasolina",O222="Maquinaria"),9
,AND(M222="Gasolina",O222="Otro (especifique): "),10
,AND(M222="Diesel",O222="Vehículo Liviano (Sedán, Compacto)"),11
,AND(M222="Diesel",O222="Vehículo Liviano (SUV, Jeep, Station Wagon)"),12
,AND(M222="Diesel",O222="Utilitario, Furgón"),13
,AND(M222="Diesel",O222="Camioneta 4x2"),14
,AND(M222="Diesel",O222="Camioneta 4x4"),15
,AND(M222="Diesel",O222="Camión liviano (hasta 3.5 ton)"),16
,AND(M222="Diesel",O222="Camión mediano"),17
,AND(M222="Diesel",O222="Camión pesado"),18
,AND(M222="Diesel",O222="Maquinaria"),19
,AND(M222="Diesel",O222="Otro (especifique): "),20
,O222="Selecciona...",21),"")</f>
        <v/>
      </c>
      <c r="AA222" s="947" t="str">
        <f>IFERROR((ifs(Z222=1,Data!$D$100,Z222=2,Data!$D$101,Z222=3,Data!$D$102,Z222=4,Data!$D$103,Z222=5,Data!$D$104,Z222=6,Data!$D$105,Z222=7,Data!$D$106,Z222=8,Data!$D$107,Z222=9,Data!$D$108,Z222=10,Data!$D$109,Z222=11,Data!$D$110,Z222=12,Data!$D$111,Z222=13,Data!$D$112,Z222=14,Data!$D$113,Z222=15,Data!$D$114,Z222=16,Data!$D$115,Z222=17,Data!$D$116,Z222=18,Data!$D$117,Z222=19,Data!$D$118,Z222=20,Data!$D$119,Z222=21,Data!$D$120,Z222=0,Data!$D$121))*K222,"")</f>
        <v/>
      </c>
      <c r="AB222" s="947" t="str">
        <f>IFERROR((ifs(Z222=1,Data!$E$100,Z222=2,Data!$E$101,Z222=3,Data!$E$102,Z222=4,Data!$E$103,Z222=5,Data!$E$104,Z222=6,Data!$E$105,Z222=7,Data!$E$106,Z222=8,Data!$E$107,Z222=9,Data!$E$108,Z222=10,Data!$E$109,Z222=11,Data!$E$110,Z222=12,Data!$E$111,Z222=13,Data!$E$112,Z222=14,Data!$E$113,Z222=15,Data!$E$114,Z222=16,Data!$E$115,Z222=17,Data!$E$116,Z222=18,Data!$E$117,Z222=19,Data!$E$118,Z222=20,Data!$E$119,Z222=21,Data!$E$120,Z222=0,Data!$E$121))*K222/1000,"")</f>
        <v/>
      </c>
      <c r="AC222" s="948" t="str">
        <f>IFERROR((ifs(
Z222=1,Data!$G$100,
Z222=2,Data!$G$101,
Z222=3,Data!$G$102,
Z222=4,Data!$G$103,
Z222=5,Data!$G$104,
Z222=6,Data!$G$105,
Z222=7,Data!$G$106,
Z222=8,Data!$G$107,
Z222=9,Data!$G$108,
Z222=10,Data!G$109,
Z222=11,Data!G$110,
Z222=12,Data!G$111,
Z222=13,Data!$G$112,
Z222=14,Data!$G$113,
Z222=15,Data!$G$114,
Z222=16,Data!$G$115,
Z222=17,Data!$G$116,
Z222=18,Data!$G$117,
Z222=19,Data!$G$118,
Z222=20,Data!$G$119,
Z222=21,Data!$G$120,
Z222=0,Data!$G$121))
*K222/1000,"")</f>
        <v/>
      </c>
      <c r="AD222" s="949" t="str">
        <f>IFERROR((ifs(
Z222=1,Data!$H$100,
Z222=2,Data!$H$101,
Z222=3,Data!$H$102,
Z222=4,Data!$H$103,
Z222=5,Data!$H$104,
Z222=6,Data!$H$105,
Z222=7,Data!$H$106,
Z222=8,Data!$H$107,
Z222=9,Data!$H$108,
Z222=10,Data!H$109,
Z222=11,Data!H$110,
Z222=12,Data!H$111,
Z222=13,Data!$H$112,
Z222=14,Data!$H$113,
Z222=15,Data!$H$114,
Z222=16,Data!$H$115,
Z222=17,Data!$H$116,
Z222=18,Data!$H$117,
Z222=19,Data!$H$118,
Z222=20,Data!$H$119,
Z222=21,Data!$H$120,
Z222=0,Data!$H$121))*K222/1000,"")</f>
        <v/>
      </c>
      <c r="AE222" s="948" t="str">
        <f>IFERROR((ifs(
Z222=1,Data!$I$100,
Z222=2,Data!$I$101,
Z222=3,Data!$I$102,
Z222=4,Data!$I$103,
Z222=5,Data!$I$104,
Z222=6,Data!$I$105,
Z222=7,Data!$I$106,
Z222=8,Data!$I$107,
Z222=9,Data!$I$108,
Z222=10,Data!I$109,
Z222=11,Data!I$110,
Z222=12,Data!I$111,
Z222=13,Data!$I$112,
Z222=14,Data!$I$113,
Z222=15,Data!$I$114,
Z222=16,Data!$I$115,
Z222=17,Data!$I$116,
Z222=18,Data!$I$117,
Z222=19,Data!$I$118,
Z222=20,Data!$I$119,
Z222=21,Data!$I$120,
Z222=0,Data!$I$121)*K222/1000),"")</f>
        <v/>
      </c>
      <c r="AF222" s="947" t="str">
        <f>IFERROR((ifs(
Z222=1,Data!$J$100,
Z222=2,Data!$J$101,
Z222=3,Data!$J$102,
Z222=4,Data!$J$103,
Z222=5,Data!$J$104,
Z222=6,Data!$J$105,
Z222=7,Data!$J$106,
Z222=8,Data!$J$107,
Z222=9,Data!$J$108,
Z222=10,Data!J$109,
Z222=11,Data!J$110,
Z222=12,Data!J$111,
Z222=13,Data!J$112,
Z222=14,Data!$J$113,
Z222=15,Data!$J$114,
Z222=16,Data!$J$115,
Z222=17,Data!$J$116,
Z222=18,Data!$J$117,
Z222=19,Data!$J$118,
Z222=20,Data!$J$119,
Z222=21,Data!$J$120,
Z222=0,Data!$J$121)*K222),"")</f>
        <v/>
      </c>
      <c r="AG222" s="947" t="str">
        <f>IFERROR((ifs(
Z222=1,Data!$K$100,
Z222=2,Data!$K$101,
Z222=3,Data!$K$102,
Z222=4,Data!$K$103,
Z222=5,Data!$K$104,
Z222=6,Data!$K$105,
Z222=7,Data!$K$106,
Z222=8,Data!$K$107,
Z222=9,Data!$K$108,
Z222=10,Data!K$109,
Z222=11,Data!K$110,
Z222=12,Data!K$111,
Z222=13,Data!$K$112,
Z222=14,Data!$K$113,
Z222=15,Data!$K$114,
Z222=16,Data!$K$115,
Z222=17,Data!$K$116,
Z222=18,Data!$K$117,
Z222=19,Data!$K$118,
Z222=20,Data!$K$119,
Z222=21,Data!$K$120,
Z222=0,Data!$K$121)*K222),"")</f>
        <v/>
      </c>
      <c r="AH222" s="947" t="str">
        <f>IFERROR((ifs(
Z222=1,Data!$L$100,
Z222=2,Data!$L$101,
Z222=3,Data!$L$102,
Z222=4,Data!$L$103,
Z222=5,Data!$L$104,
Z222=6,Data!$L$105,
Z222=7,Data!$L$106,
Z222=8,Data!$L$107,
Z222=9,Data!$L$108,
Z222=10,Data!L$109,
Z222=11,Data!L$110,
Z222=12,Data!L$111,
Z222=13,Data!$L$112,
Z222=14,Data!$L$113,
Z222=15,Data!$L$114,
Z222=16,Data!$L$115,
Z222=17,Data!$L$116,
Z222=18,Data!$L$117,
Z222=19,Data!$L$118,
Z222=20,Data!$L$119,
Z222=21,Data!$L$120,
Z222=0,Data!$L$121)*K222),"")</f>
        <v/>
      </c>
      <c r="AI222" s="950" t="str">
        <f>'Registro Veh'!J234</f>
        <v/>
      </c>
      <c r="AJ222" s="950" t="str">
        <f>'Registro Veh'!M234</f>
        <v/>
      </c>
      <c r="AK222" s="951"/>
      <c r="AL222" s="951"/>
      <c r="AM222" s="951"/>
      <c r="AN222" s="951"/>
    </row>
    <row r="223">
      <c r="A223" s="941" t="str">
        <f>'Registro Veh'!B234</f>
        <v/>
      </c>
      <c r="B223" s="941" t="str">
        <f>Equipo!$F$2</f>
        <v>4.0</v>
      </c>
      <c r="C223" s="941" t="str">
        <f>Equipo!$E$14</f>
        <v/>
      </c>
      <c r="D223" s="941" t="str">
        <f>Equipo!$E$10</f>
        <v/>
      </c>
      <c r="E223" s="941" t="str">
        <f>'Registro Veh'!C234</f>
        <v/>
      </c>
      <c r="F223" s="941" t="str">
        <f>'Registro Veh'!D234</f>
        <v/>
      </c>
      <c r="G223" s="941" t="str">
        <f>'Registro Veh'!E234</f>
        <v/>
      </c>
      <c r="H223" s="941" t="str">
        <f>'Registro Veh'!F234</f>
        <v/>
      </c>
      <c r="I223" s="942" t="str">
        <f>'Registro Veh'!G234</f>
        <v/>
      </c>
      <c r="J223" s="942" t="str">
        <f>'Registro Veh'!I234</f>
        <v/>
      </c>
      <c r="K223" s="942" t="str">
        <f>'Registro Veh'!K234</f>
        <v/>
      </c>
      <c r="L223" s="942" t="str">
        <f>'Registro Veh'!L234</f>
        <v/>
      </c>
      <c r="M223" s="942" t="str">
        <f>'Registro Veh'!N234</f>
        <v/>
      </c>
      <c r="N223" s="943" t="str">
        <f>IFERROR(IFS(E223='BBDD R'!$F$2,'BBDD R'!$G$2,E223='BBDD R'!$F$3,'BBDD R'!$G$3,E223='BBDD R'!$F$4,'BBDD R'!$G$4,E223='BBDD R'!$F$5,'BBDD R'!$G$5,E223='BBDD R'!$F$6,'BBDD R'!$G$6,E223='BBDD R'!$F$7,'BBDD R'!$G$7),"")</f>
        <v/>
      </c>
      <c r="O223" s="943" t="str">
        <f>IFERROR(IFS(E223='BBDD R'!$F$2,'BBDD R'!$H$2,E223='BBDD R'!$F$3,'BBDD R'!$H$3,E223='BBDD R'!$F$4,'BBDD R'!$H$4,E223='BBDD R'!$F$5,'BBDD R'!$H$5,E223='BBDD R'!$F$6,'BBDD R'!$H$6,E223='BBDD R'!$F$7,'BBDD R'!$H$7),"")</f>
        <v/>
      </c>
      <c r="P223" s="944" t="str">
        <f>IFERROR(IFS(E223='BBDD R'!$F$2,'BBDD R'!$I$2,E223='BBDD R'!$F$3,'BBDD R'!$I$3,E223='BBDD R'!$F$4,'BBDD R'!$I$4,E223='BBDD R'!$F$5,'BBDD R'!$I$5,E223='BBDD R'!$F$6,'BBDD R'!$I$6,E223='BBDD R'!$F$7,'BBDD R'!$I$7),"")</f>
        <v/>
      </c>
      <c r="Q223" s="945" t="str">
        <f>IFERROR(IFS(E223='BBDD R'!$F$2,'BBDD R'!$J$2,E223='BBDD R'!$F$3,'BBDD R'!$J$3,E223='BBDD R'!$F$4,'BBDD R'!$J$4,E223='BBDD R'!$F$5,'BBDD R'!$J$5,E223='BBDD R'!$F$6,'BBDD R'!$J$6,E223='BBDD R'!$F$7,'BBDD R'!$J$7))</f>
        <v/>
      </c>
      <c r="R223" s="945" t="str">
        <f>IFERROR(IFS(E223='BBDD R'!$F$2,'BBDD R'!$K$2,E223='BBDD R'!$F$3,'BBDD R'!$K$3,E223='BBDD R'!$F$4,'BBDD R'!$K$4,E223='BBDD R'!$F$5,'BBDD R'!$K$5,E223='BBDD R'!$F$6,'BBDD R'!$K$6,E223='BBDD R'!$F$7,'BBDD R'!$K$7),"")</f>
        <v/>
      </c>
      <c r="S223" s="944" t="str">
        <f>IFERROR(IFS(E223='BBDD R'!$F$2,'BBDD R'!$L$2,E223='BBDD R'!$F$3,'BBDD R'!$L$3,E223='BBDD R'!$F$4,'BBDD R'!$L$4,E223='BBDD R'!$F$5,'BBDD R'!$L$5,E223='BBDD R'!$F$6,'BBDD R'!$L$6,E223='BBDD R'!$F$7,'BBDD R'!$L$7),"")</f>
        <v/>
      </c>
      <c r="T223" s="944" t="str">
        <f>IFERROR(IFS(E223='BBDD R'!$F$2,'BBDD R'!$M$2,E223='BBDD R'!$F$3,'BBDD R'!$M$3,E223='BBDD R'!$F$4,'BBDD R'!$M$4,E223='BBDD R'!$F$5,'BBDD R'!$M$5,E223='BBDD R'!$F$6,'BBDD R'!$M$6,E223='BBDD R'!$F$7,'BBDD R'!$M$7),"")</f>
        <v/>
      </c>
      <c r="U223" s="944" t="str">
        <f>IFERROR(IFS(E223='BBDD R'!$F$2,'BBDD R'!$N$2,E223='BBDD R'!$F$3,'BBDD R'!$N$3,E223='BBDD R'!$F$4,'BBDD R'!$N$4,E223='BBDD R'!$F$5,'BBDD R'!$N$5,E223='BBDD R'!$F$6,'BBDD R'!$N$6,E223='BBDD R'!$F$7,'BBDD R'!$N$7),"")</f>
        <v/>
      </c>
      <c r="V223" s="944" t="str">
        <f>IFERROR(IFS(E223='BBDD R'!$F$2,'BBDD R'!$O$2,E223='BBDD R'!$F$3,'BBDD R'!$O$3,E223='BBDD R'!$F$4,'BBDD R'!$O$4,E223='BBDD R'!$F$5,'BBDD R'!$O$5,E223='BBDD R'!$F$6,'BBDD R'!$O$6,E223='BBDD R'!$F$7,'BBDD R'!$O$7),"")</f>
        <v/>
      </c>
      <c r="W223" s="946" t="str">
        <f>IFERROR(IFS(E223='BBDD R'!$F$2,'BBDD R'!$P$2,E223='BBDD R'!$F$3,'BBDD R'!$P$3,E223='BBDD R'!$F$4,'BBDD R'!$P$4,E223='BBDD R'!$F$5,'BBDD R'!$P$5,E223='BBDD R'!$F$6,'BBDD R'!$P$6,E223='BBDD R'!$F$7,'BBDD R'!$P$7),"")</f>
        <v/>
      </c>
      <c r="X223" s="944" t="str">
        <f>IFERROR(IFS(E223='BBDD R'!$F$2,'BBDD R'!$Q$2,E223='BBDD R'!$F$3,'BBDD R'!$Q$3,E223='BBDD R'!$F$4,'BBDD R'!$Q$4,E223='BBDD R'!$F$5,'BBDD R'!$Q$5,E223='BBDD R'!$F$6,'BBDD R'!$Q$6,E223='BBDD R'!$F$7,'BBDD R'!$Q$7),"")</f>
        <v/>
      </c>
      <c r="Y223" s="944" t="str">
        <f>IFERROR(IFS(E223='BBDD R'!$F$2,'BBDD R'!$R$2,E223='BBDD R'!$F$3,'BBDD R'!$R$3,E223='BBDD R'!$F$4,'BBDD R'!$R$4,E223='BBDD R'!$F$5,'BBDD R'!$R$5,E223='BBDD R'!$F$6,'BBDD R'!$R$6,E223='BBDD R'!$F$7,'BBDD R'!$R$7),"")</f>
        <v/>
      </c>
      <c r="Z223" s="944" t="str">
        <f t="array" ref="Z223">IFERROR(ifs(AND(M223="Gasolina",O223="Vehículo Liviano (Sedán, Compacto)"),1
,AND(M223="Gasolina",O223="Vehículo Liviano (SUV, Jeep, Station Wagon)"),2
,AND(M223="Gasolina",O223="Utilitario, Furgón"),3
,AND(M223="Gasolina",O223="Camioneta 4x2"),4
,AND(M223="Gasolina",O223="Camioneta 4x4"),5
,AND(M223="Gasolina",O223="Camión liviano (hasta 3.5 ton)"),6
,AND(M223="Gasolina",O223="Camión mediano"),7
,AND(M223="Gasolina",O223="Camión pesado"),8
,AND(M223="Gasolina",O223="Maquinaria"),9
,AND(M223="Gasolina",O223="Otro (especifique): "),10
,AND(M223="Diesel",O223="Vehículo Liviano (Sedán, Compacto)"),11
,AND(M223="Diesel",O223="Vehículo Liviano (SUV, Jeep, Station Wagon)"),12
,AND(M223="Diesel",O223="Utilitario, Furgón"),13
,AND(M223="Diesel",O223="Camioneta 4x2"),14
,AND(M223="Diesel",O223="Camioneta 4x4"),15
,AND(M223="Diesel",O223="Camión liviano (hasta 3.5 ton)"),16
,AND(M223="Diesel",O223="Camión mediano"),17
,AND(M223="Diesel",O223="Camión pesado"),18
,AND(M223="Diesel",O223="Maquinaria"),19
,AND(M223="Diesel",O223="Otro (especifique): "),20
,O223="Selecciona...",21),"")</f>
        <v/>
      </c>
      <c r="AA223" s="947" t="str">
        <f>IFERROR((ifs(Z223=1,Data!$D$100,Z223=2,Data!$D$101,Z223=3,Data!$D$102,Z223=4,Data!$D$103,Z223=5,Data!$D$104,Z223=6,Data!$D$105,Z223=7,Data!$D$106,Z223=8,Data!$D$107,Z223=9,Data!$D$108,Z223=10,Data!$D$109,Z223=11,Data!$D$110,Z223=12,Data!$D$111,Z223=13,Data!$D$112,Z223=14,Data!$D$113,Z223=15,Data!$D$114,Z223=16,Data!$D$115,Z223=17,Data!$D$116,Z223=18,Data!$D$117,Z223=19,Data!$D$118,Z223=20,Data!$D$119,Z223=21,Data!$D$120,Z223=0,Data!$D$121))*K223,"")</f>
        <v/>
      </c>
      <c r="AB223" s="947" t="str">
        <f>IFERROR((ifs(Z223=1,Data!$E$100,Z223=2,Data!$E$101,Z223=3,Data!$E$102,Z223=4,Data!$E$103,Z223=5,Data!$E$104,Z223=6,Data!$E$105,Z223=7,Data!$E$106,Z223=8,Data!$E$107,Z223=9,Data!$E$108,Z223=10,Data!$E$109,Z223=11,Data!$E$110,Z223=12,Data!$E$111,Z223=13,Data!$E$112,Z223=14,Data!$E$113,Z223=15,Data!$E$114,Z223=16,Data!$E$115,Z223=17,Data!$E$116,Z223=18,Data!$E$117,Z223=19,Data!$E$118,Z223=20,Data!$E$119,Z223=21,Data!$E$120,Z223=0,Data!$E$121))*K223/1000,"")</f>
        <v/>
      </c>
      <c r="AC223" s="948" t="str">
        <f>IFERROR((ifs(
Z223=1,Data!$G$100,
Z223=2,Data!$G$101,
Z223=3,Data!$G$102,
Z223=4,Data!$G$103,
Z223=5,Data!$G$104,
Z223=6,Data!$G$105,
Z223=7,Data!$G$106,
Z223=8,Data!$G$107,
Z223=9,Data!$G$108,
Z223=10,Data!G$109,
Z223=11,Data!G$110,
Z223=12,Data!G$111,
Z223=13,Data!$G$112,
Z223=14,Data!$G$113,
Z223=15,Data!$G$114,
Z223=16,Data!$G$115,
Z223=17,Data!$G$116,
Z223=18,Data!$G$117,
Z223=19,Data!$G$118,
Z223=20,Data!$G$119,
Z223=21,Data!$G$120,
Z223=0,Data!$G$121))
*K223/1000,"")</f>
        <v/>
      </c>
      <c r="AD223" s="949" t="str">
        <f>IFERROR((ifs(
Z223=1,Data!$H$100,
Z223=2,Data!$H$101,
Z223=3,Data!$H$102,
Z223=4,Data!$H$103,
Z223=5,Data!$H$104,
Z223=6,Data!$H$105,
Z223=7,Data!$H$106,
Z223=8,Data!$H$107,
Z223=9,Data!$H$108,
Z223=10,Data!H$109,
Z223=11,Data!H$110,
Z223=12,Data!H$111,
Z223=13,Data!$H$112,
Z223=14,Data!$H$113,
Z223=15,Data!$H$114,
Z223=16,Data!$H$115,
Z223=17,Data!$H$116,
Z223=18,Data!$H$117,
Z223=19,Data!$H$118,
Z223=20,Data!$H$119,
Z223=21,Data!$H$120,
Z223=0,Data!$H$121))*K223/1000,"")</f>
        <v/>
      </c>
      <c r="AE223" s="948" t="str">
        <f>IFERROR((ifs(
Z223=1,Data!$I$100,
Z223=2,Data!$I$101,
Z223=3,Data!$I$102,
Z223=4,Data!$I$103,
Z223=5,Data!$I$104,
Z223=6,Data!$I$105,
Z223=7,Data!$I$106,
Z223=8,Data!$I$107,
Z223=9,Data!$I$108,
Z223=10,Data!I$109,
Z223=11,Data!I$110,
Z223=12,Data!I$111,
Z223=13,Data!$I$112,
Z223=14,Data!$I$113,
Z223=15,Data!$I$114,
Z223=16,Data!$I$115,
Z223=17,Data!$I$116,
Z223=18,Data!$I$117,
Z223=19,Data!$I$118,
Z223=20,Data!$I$119,
Z223=21,Data!$I$120,
Z223=0,Data!$I$121)*K223/1000),"")</f>
        <v/>
      </c>
      <c r="AF223" s="947" t="str">
        <f>IFERROR((ifs(
Z223=1,Data!$J$100,
Z223=2,Data!$J$101,
Z223=3,Data!$J$102,
Z223=4,Data!$J$103,
Z223=5,Data!$J$104,
Z223=6,Data!$J$105,
Z223=7,Data!$J$106,
Z223=8,Data!$J$107,
Z223=9,Data!$J$108,
Z223=10,Data!J$109,
Z223=11,Data!J$110,
Z223=12,Data!J$111,
Z223=13,Data!J$112,
Z223=14,Data!$J$113,
Z223=15,Data!$J$114,
Z223=16,Data!$J$115,
Z223=17,Data!$J$116,
Z223=18,Data!$J$117,
Z223=19,Data!$J$118,
Z223=20,Data!$J$119,
Z223=21,Data!$J$120,
Z223=0,Data!$J$121)*K223),"")</f>
        <v/>
      </c>
      <c r="AG223" s="947" t="str">
        <f>IFERROR((ifs(
Z223=1,Data!$K$100,
Z223=2,Data!$K$101,
Z223=3,Data!$K$102,
Z223=4,Data!$K$103,
Z223=5,Data!$K$104,
Z223=6,Data!$K$105,
Z223=7,Data!$K$106,
Z223=8,Data!$K$107,
Z223=9,Data!$K$108,
Z223=10,Data!K$109,
Z223=11,Data!K$110,
Z223=12,Data!K$111,
Z223=13,Data!$K$112,
Z223=14,Data!$K$113,
Z223=15,Data!$K$114,
Z223=16,Data!$K$115,
Z223=17,Data!$K$116,
Z223=18,Data!$K$117,
Z223=19,Data!$K$118,
Z223=20,Data!$K$119,
Z223=21,Data!$K$120,
Z223=0,Data!$K$121)*K223),"")</f>
        <v/>
      </c>
      <c r="AH223" s="947" t="str">
        <f>IFERROR((ifs(
Z223=1,Data!$L$100,
Z223=2,Data!$L$101,
Z223=3,Data!$L$102,
Z223=4,Data!$L$103,
Z223=5,Data!$L$104,
Z223=6,Data!$L$105,
Z223=7,Data!$L$106,
Z223=8,Data!$L$107,
Z223=9,Data!$L$108,
Z223=10,Data!L$109,
Z223=11,Data!L$110,
Z223=12,Data!L$111,
Z223=13,Data!$L$112,
Z223=14,Data!$L$113,
Z223=15,Data!$L$114,
Z223=16,Data!$L$115,
Z223=17,Data!$L$116,
Z223=18,Data!$L$117,
Z223=19,Data!$L$118,
Z223=20,Data!$L$119,
Z223=21,Data!$L$120,
Z223=0,Data!$L$121)*K223),"")</f>
        <v/>
      </c>
      <c r="AI223" s="950" t="str">
        <f>'Registro Veh'!J235</f>
        <v/>
      </c>
      <c r="AJ223" s="950" t="str">
        <f>'Registro Veh'!M235</f>
        <v/>
      </c>
      <c r="AK223" s="951"/>
      <c r="AL223" s="951"/>
      <c r="AM223" s="951"/>
      <c r="AN223" s="951"/>
    </row>
    <row r="224">
      <c r="A224" s="941" t="str">
        <f>'Registro Veh'!B235</f>
        <v/>
      </c>
      <c r="B224" s="941" t="str">
        <f>Equipo!$F$2</f>
        <v>4.0</v>
      </c>
      <c r="C224" s="941" t="str">
        <f>Equipo!$E$14</f>
        <v/>
      </c>
      <c r="D224" s="941" t="str">
        <f>Equipo!$E$10</f>
        <v/>
      </c>
      <c r="E224" s="941" t="str">
        <f>'Registro Veh'!C235</f>
        <v/>
      </c>
      <c r="F224" s="941" t="str">
        <f>'Registro Veh'!D235</f>
        <v/>
      </c>
      <c r="G224" s="941" t="str">
        <f>'Registro Veh'!E235</f>
        <v/>
      </c>
      <c r="H224" s="941" t="str">
        <f>'Registro Veh'!F235</f>
        <v/>
      </c>
      <c r="I224" s="942" t="str">
        <f>'Registro Veh'!G235</f>
        <v/>
      </c>
      <c r="J224" s="942" t="str">
        <f>'Registro Veh'!I235</f>
        <v/>
      </c>
      <c r="K224" s="942" t="str">
        <f>'Registro Veh'!K235</f>
        <v/>
      </c>
      <c r="L224" s="942" t="str">
        <f>'Registro Veh'!L235</f>
        <v/>
      </c>
      <c r="M224" s="942" t="str">
        <f>'Registro Veh'!N235</f>
        <v/>
      </c>
      <c r="N224" s="943" t="str">
        <f>IFERROR(IFS(E224='BBDD R'!$F$2,'BBDD R'!$G$2,E224='BBDD R'!$F$3,'BBDD R'!$G$3,E224='BBDD R'!$F$4,'BBDD R'!$G$4,E224='BBDD R'!$F$5,'BBDD R'!$G$5,E224='BBDD R'!$F$6,'BBDD R'!$G$6,E224='BBDD R'!$F$7,'BBDD R'!$G$7),"")</f>
        <v/>
      </c>
      <c r="O224" s="943" t="str">
        <f>IFERROR(IFS(E224='BBDD R'!$F$2,'BBDD R'!$H$2,E224='BBDD R'!$F$3,'BBDD R'!$H$3,E224='BBDD R'!$F$4,'BBDD R'!$H$4,E224='BBDD R'!$F$5,'BBDD R'!$H$5,E224='BBDD R'!$F$6,'BBDD R'!$H$6,E224='BBDD R'!$F$7,'BBDD R'!$H$7),"")</f>
        <v/>
      </c>
      <c r="P224" s="944" t="str">
        <f>IFERROR(IFS(E224='BBDD R'!$F$2,'BBDD R'!$I$2,E224='BBDD R'!$F$3,'BBDD R'!$I$3,E224='BBDD R'!$F$4,'BBDD R'!$I$4,E224='BBDD R'!$F$5,'BBDD R'!$I$5,E224='BBDD R'!$F$6,'BBDD R'!$I$6,E224='BBDD R'!$F$7,'BBDD R'!$I$7),"")</f>
        <v/>
      </c>
      <c r="Q224" s="945" t="str">
        <f>IFERROR(IFS(E224='BBDD R'!$F$2,'BBDD R'!$J$2,E224='BBDD R'!$F$3,'BBDD R'!$J$3,E224='BBDD R'!$F$4,'BBDD R'!$J$4,E224='BBDD R'!$F$5,'BBDD R'!$J$5,E224='BBDD R'!$F$6,'BBDD R'!$J$6,E224='BBDD R'!$F$7,'BBDD R'!$J$7))</f>
        <v/>
      </c>
      <c r="R224" s="945" t="str">
        <f>IFERROR(IFS(E224='BBDD R'!$F$2,'BBDD R'!$K$2,E224='BBDD R'!$F$3,'BBDD R'!$K$3,E224='BBDD R'!$F$4,'BBDD R'!$K$4,E224='BBDD R'!$F$5,'BBDD R'!$K$5,E224='BBDD R'!$F$6,'BBDD R'!$K$6,E224='BBDD R'!$F$7,'BBDD R'!$K$7),"")</f>
        <v/>
      </c>
      <c r="S224" s="944" t="str">
        <f>IFERROR(IFS(E224='BBDD R'!$F$2,'BBDD R'!$L$2,E224='BBDD R'!$F$3,'BBDD R'!$L$3,E224='BBDD R'!$F$4,'BBDD R'!$L$4,E224='BBDD R'!$F$5,'BBDD R'!$L$5,E224='BBDD R'!$F$6,'BBDD R'!$L$6,E224='BBDD R'!$F$7,'BBDD R'!$L$7),"")</f>
        <v/>
      </c>
      <c r="T224" s="944" t="str">
        <f>IFERROR(IFS(E224='BBDD R'!$F$2,'BBDD R'!$M$2,E224='BBDD R'!$F$3,'BBDD R'!$M$3,E224='BBDD R'!$F$4,'BBDD R'!$M$4,E224='BBDD R'!$F$5,'BBDD R'!$M$5,E224='BBDD R'!$F$6,'BBDD R'!$M$6,E224='BBDD R'!$F$7,'BBDD R'!$M$7),"")</f>
        <v/>
      </c>
      <c r="U224" s="944" t="str">
        <f>IFERROR(IFS(E224='BBDD R'!$F$2,'BBDD R'!$N$2,E224='BBDD R'!$F$3,'BBDD R'!$N$3,E224='BBDD R'!$F$4,'BBDD R'!$N$4,E224='BBDD R'!$F$5,'BBDD R'!$N$5,E224='BBDD R'!$F$6,'BBDD R'!$N$6,E224='BBDD R'!$F$7,'BBDD R'!$N$7),"")</f>
        <v/>
      </c>
      <c r="V224" s="944" t="str">
        <f>IFERROR(IFS(E224='BBDD R'!$F$2,'BBDD R'!$O$2,E224='BBDD R'!$F$3,'BBDD R'!$O$3,E224='BBDD R'!$F$4,'BBDD R'!$O$4,E224='BBDD R'!$F$5,'BBDD R'!$O$5,E224='BBDD R'!$F$6,'BBDD R'!$O$6,E224='BBDD R'!$F$7,'BBDD R'!$O$7),"")</f>
        <v/>
      </c>
      <c r="W224" s="946" t="str">
        <f>IFERROR(IFS(E224='BBDD R'!$F$2,'BBDD R'!$P$2,E224='BBDD R'!$F$3,'BBDD R'!$P$3,E224='BBDD R'!$F$4,'BBDD R'!$P$4,E224='BBDD R'!$F$5,'BBDD R'!$P$5,E224='BBDD R'!$F$6,'BBDD R'!$P$6,E224='BBDD R'!$F$7,'BBDD R'!$P$7),"")</f>
        <v/>
      </c>
      <c r="X224" s="944" t="str">
        <f>IFERROR(IFS(E224='BBDD R'!$F$2,'BBDD R'!$Q$2,E224='BBDD R'!$F$3,'BBDD R'!$Q$3,E224='BBDD R'!$F$4,'BBDD R'!$Q$4,E224='BBDD R'!$F$5,'BBDD R'!$Q$5,E224='BBDD R'!$F$6,'BBDD R'!$Q$6,E224='BBDD R'!$F$7,'BBDD R'!$Q$7),"")</f>
        <v/>
      </c>
      <c r="Y224" s="944" t="str">
        <f>IFERROR(IFS(E224='BBDD R'!$F$2,'BBDD R'!$R$2,E224='BBDD R'!$F$3,'BBDD R'!$R$3,E224='BBDD R'!$F$4,'BBDD R'!$R$4,E224='BBDD R'!$F$5,'BBDD R'!$R$5,E224='BBDD R'!$F$6,'BBDD R'!$R$6,E224='BBDD R'!$F$7,'BBDD R'!$R$7),"")</f>
        <v/>
      </c>
      <c r="Z224" s="944" t="str">
        <f t="array" ref="Z224">IFERROR(ifs(AND(M224="Gasolina",O224="Vehículo Liviano (Sedán, Compacto)"),1
,AND(M224="Gasolina",O224="Vehículo Liviano (SUV, Jeep, Station Wagon)"),2
,AND(M224="Gasolina",O224="Utilitario, Furgón"),3
,AND(M224="Gasolina",O224="Camioneta 4x2"),4
,AND(M224="Gasolina",O224="Camioneta 4x4"),5
,AND(M224="Gasolina",O224="Camión liviano (hasta 3.5 ton)"),6
,AND(M224="Gasolina",O224="Camión mediano"),7
,AND(M224="Gasolina",O224="Camión pesado"),8
,AND(M224="Gasolina",O224="Maquinaria"),9
,AND(M224="Gasolina",O224="Otro (especifique): "),10
,AND(M224="Diesel",O224="Vehículo Liviano (Sedán, Compacto)"),11
,AND(M224="Diesel",O224="Vehículo Liviano (SUV, Jeep, Station Wagon)"),12
,AND(M224="Diesel",O224="Utilitario, Furgón"),13
,AND(M224="Diesel",O224="Camioneta 4x2"),14
,AND(M224="Diesel",O224="Camioneta 4x4"),15
,AND(M224="Diesel",O224="Camión liviano (hasta 3.5 ton)"),16
,AND(M224="Diesel",O224="Camión mediano"),17
,AND(M224="Diesel",O224="Camión pesado"),18
,AND(M224="Diesel",O224="Maquinaria"),19
,AND(M224="Diesel",O224="Otro (especifique): "),20
,O224="Selecciona...",21),"")</f>
        <v/>
      </c>
      <c r="AA224" s="947" t="str">
        <f>IFERROR((ifs(Z224=1,Data!$D$100,Z224=2,Data!$D$101,Z224=3,Data!$D$102,Z224=4,Data!$D$103,Z224=5,Data!$D$104,Z224=6,Data!$D$105,Z224=7,Data!$D$106,Z224=8,Data!$D$107,Z224=9,Data!$D$108,Z224=10,Data!$D$109,Z224=11,Data!$D$110,Z224=12,Data!$D$111,Z224=13,Data!$D$112,Z224=14,Data!$D$113,Z224=15,Data!$D$114,Z224=16,Data!$D$115,Z224=17,Data!$D$116,Z224=18,Data!$D$117,Z224=19,Data!$D$118,Z224=20,Data!$D$119,Z224=21,Data!$D$120,Z224=0,Data!$D$121))*K224,"")</f>
        <v/>
      </c>
      <c r="AB224" s="947" t="str">
        <f>IFERROR((ifs(Z224=1,Data!$E$100,Z224=2,Data!$E$101,Z224=3,Data!$E$102,Z224=4,Data!$E$103,Z224=5,Data!$E$104,Z224=6,Data!$E$105,Z224=7,Data!$E$106,Z224=8,Data!$E$107,Z224=9,Data!$E$108,Z224=10,Data!$E$109,Z224=11,Data!$E$110,Z224=12,Data!$E$111,Z224=13,Data!$E$112,Z224=14,Data!$E$113,Z224=15,Data!$E$114,Z224=16,Data!$E$115,Z224=17,Data!$E$116,Z224=18,Data!$E$117,Z224=19,Data!$E$118,Z224=20,Data!$E$119,Z224=21,Data!$E$120,Z224=0,Data!$E$121))*K224/1000,"")</f>
        <v/>
      </c>
      <c r="AC224" s="948" t="str">
        <f>IFERROR((ifs(
Z224=1,Data!$G$100,
Z224=2,Data!$G$101,
Z224=3,Data!$G$102,
Z224=4,Data!$G$103,
Z224=5,Data!$G$104,
Z224=6,Data!$G$105,
Z224=7,Data!$G$106,
Z224=8,Data!$G$107,
Z224=9,Data!$G$108,
Z224=10,Data!G$109,
Z224=11,Data!G$110,
Z224=12,Data!G$111,
Z224=13,Data!$G$112,
Z224=14,Data!$G$113,
Z224=15,Data!$G$114,
Z224=16,Data!$G$115,
Z224=17,Data!$G$116,
Z224=18,Data!$G$117,
Z224=19,Data!$G$118,
Z224=20,Data!$G$119,
Z224=21,Data!$G$120,
Z224=0,Data!$G$121))
*K224/1000,"")</f>
        <v/>
      </c>
      <c r="AD224" s="949" t="str">
        <f>IFERROR((ifs(
Z224=1,Data!$H$100,
Z224=2,Data!$H$101,
Z224=3,Data!$H$102,
Z224=4,Data!$H$103,
Z224=5,Data!$H$104,
Z224=6,Data!$H$105,
Z224=7,Data!$H$106,
Z224=8,Data!$H$107,
Z224=9,Data!$H$108,
Z224=10,Data!H$109,
Z224=11,Data!H$110,
Z224=12,Data!H$111,
Z224=13,Data!$H$112,
Z224=14,Data!$H$113,
Z224=15,Data!$H$114,
Z224=16,Data!$H$115,
Z224=17,Data!$H$116,
Z224=18,Data!$H$117,
Z224=19,Data!$H$118,
Z224=20,Data!$H$119,
Z224=21,Data!$H$120,
Z224=0,Data!$H$121))*K224/1000,"")</f>
        <v/>
      </c>
      <c r="AE224" s="948" t="str">
        <f>IFERROR((ifs(
Z224=1,Data!$I$100,
Z224=2,Data!$I$101,
Z224=3,Data!$I$102,
Z224=4,Data!$I$103,
Z224=5,Data!$I$104,
Z224=6,Data!$I$105,
Z224=7,Data!$I$106,
Z224=8,Data!$I$107,
Z224=9,Data!$I$108,
Z224=10,Data!I$109,
Z224=11,Data!I$110,
Z224=12,Data!I$111,
Z224=13,Data!$I$112,
Z224=14,Data!$I$113,
Z224=15,Data!$I$114,
Z224=16,Data!$I$115,
Z224=17,Data!$I$116,
Z224=18,Data!$I$117,
Z224=19,Data!$I$118,
Z224=20,Data!$I$119,
Z224=21,Data!$I$120,
Z224=0,Data!$I$121)*K224/1000),"")</f>
        <v/>
      </c>
      <c r="AF224" s="947" t="str">
        <f>IFERROR((ifs(
Z224=1,Data!$J$100,
Z224=2,Data!$J$101,
Z224=3,Data!$J$102,
Z224=4,Data!$J$103,
Z224=5,Data!$J$104,
Z224=6,Data!$J$105,
Z224=7,Data!$J$106,
Z224=8,Data!$J$107,
Z224=9,Data!$J$108,
Z224=10,Data!J$109,
Z224=11,Data!J$110,
Z224=12,Data!J$111,
Z224=13,Data!J$112,
Z224=14,Data!$J$113,
Z224=15,Data!$J$114,
Z224=16,Data!$J$115,
Z224=17,Data!$J$116,
Z224=18,Data!$J$117,
Z224=19,Data!$J$118,
Z224=20,Data!$J$119,
Z224=21,Data!$J$120,
Z224=0,Data!$J$121)*K224),"")</f>
        <v/>
      </c>
      <c r="AG224" s="947" t="str">
        <f>IFERROR((ifs(
Z224=1,Data!$K$100,
Z224=2,Data!$K$101,
Z224=3,Data!$K$102,
Z224=4,Data!$K$103,
Z224=5,Data!$K$104,
Z224=6,Data!$K$105,
Z224=7,Data!$K$106,
Z224=8,Data!$K$107,
Z224=9,Data!$K$108,
Z224=10,Data!K$109,
Z224=11,Data!K$110,
Z224=12,Data!K$111,
Z224=13,Data!$K$112,
Z224=14,Data!$K$113,
Z224=15,Data!$K$114,
Z224=16,Data!$K$115,
Z224=17,Data!$K$116,
Z224=18,Data!$K$117,
Z224=19,Data!$K$118,
Z224=20,Data!$K$119,
Z224=21,Data!$K$120,
Z224=0,Data!$K$121)*K224),"")</f>
        <v/>
      </c>
      <c r="AH224" s="947" t="str">
        <f>IFERROR((ifs(
Z224=1,Data!$L$100,
Z224=2,Data!$L$101,
Z224=3,Data!$L$102,
Z224=4,Data!$L$103,
Z224=5,Data!$L$104,
Z224=6,Data!$L$105,
Z224=7,Data!$L$106,
Z224=8,Data!$L$107,
Z224=9,Data!$L$108,
Z224=10,Data!L$109,
Z224=11,Data!L$110,
Z224=12,Data!L$111,
Z224=13,Data!$L$112,
Z224=14,Data!$L$113,
Z224=15,Data!$L$114,
Z224=16,Data!$L$115,
Z224=17,Data!$L$116,
Z224=18,Data!$L$117,
Z224=19,Data!$L$118,
Z224=20,Data!$L$119,
Z224=21,Data!$L$120,
Z224=0,Data!$L$121)*K224),"")</f>
        <v/>
      </c>
      <c r="AI224" s="950" t="str">
        <f>'Registro Veh'!J236</f>
        <v/>
      </c>
      <c r="AJ224" s="950" t="str">
        <f>'Registro Veh'!M236</f>
        <v/>
      </c>
      <c r="AK224" s="951"/>
      <c r="AL224" s="951"/>
      <c r="AM224" s="951"/>
      <c r="AN224" s="951"/>
    </row>
    <row r="225">
      <c r="A225" s="941" t="str">
        <f>'Registro Veh'!B236</f>
        <v/>
      </c>
      <c r="B225" s="941" t="str">
        <f>Equipo!$F$2</f>
        <v>4.0</v>
      </c>
      <c r="C225" s="941" t="str">
        <f>Equipo!$E$14</f>
        <v/>
      </c>
      <c r="D225" s="941" t="str">
        <f>Equipo!$E$10</f>
        <v/>
      </c>
      <c r="E225" s="941" t="str">
        <f>'Registro Veh'!C236</f>
        <v/>
      </c>
      <c r="F225" s="941" t="str">
        <f>'Registro Veh'!D236</f>
        <v/>
      </c>
      <c r="G225" s="941" t="str">
        <f>'Registro Veh'!E236</f>
        <v/>
      </c>
      <c r="H225" s="941" t="str">
        <f>'Registro Veh'!F236</f>
        <v/>
      </c>
      <c r="I225" s="942" t="str">
        <f>'Registro Veh'!G236</f>
        <v/>
      </c>
      <c r="J225" s="942" t="str">
        <f>'Registro Veh'!I236</f>
        <v/>
      </c>
      <c r="K225" s="942" t="str">
        <f>'Registro Veh'!K236</f>
        <v/>
      </c>
      <c r="L225" s="942" t="str">
        <f>'Registro Veh'!L236</f>
        <v/>
      </c>
      <c r="M225" s="942" t="str">
        <f>'Registro Veh'!N236</f>
        <v/>
      </c>
      <c r="N225" s="943" t="str">
        <f>IFERROR(IFS(E225='BBDD R'!$F$2,'BBDD R'!$G$2,E225='BBDD R'!$F$3,'BBDD R'!$G$3,E225='BBDD R'!$F$4,'BBDD R'!$G$4,E225='BBDD R'!$F$5,'BBDD R'!$G$5,E225='BBDD R'!$F$6,'BBDD R'!$G$6,E225='BBDD R'!$F$7,'BBDD R'!$G$7),"")</f>
        <v/>
      </c>
      <c r="O225" s="943" t="str">
        <f>IFERROR(IFS(E225='BBDD R'!$F$2,'BBDD R'!$H$2,E225='BBDD R'!$F$3,'BBDD R'!$H$3,E225='BBDD R'!$F$4,'BBDD R'!$H$4,E225='BBDD R'!$F$5,'BBDD R'!$H$5,E225='BBDD R'!$F$6,'BBDD R'!$H$6,E225='BBDD R'!$F$7,'BBDD R'!$H$7),"")</f>
        <v/>
      </c>
      <c r="P225" s="944" t="str">
        <f>IFERROR(IFS(E225='BBDD R'!$F$2,'BBDD R'!$I$2,E225='BBDD R'!$F$3,'BBDD R'!$I$3,E225='BBDD R'!$F$4,'BBDD R'!$I$4,E225='BBDD R'!$F$5,'BBDD R'!$I$5,E225='BBDD R'!$F$6,'BBDD R'!$I$6,E225='BBDD R'!$F$7,'BBDD R'!$I$7),"")</f>
        <v/>
      </c>
      <c r="Q225" s="945" t="str">
        <f>IFERROR(IFS(E225='BBDD R'!$F$2,'BBDD R'!$J$2,E225='BBDD R'!$F$3,'BBDD R'!$J$3,E225='BBDD R'!$F$4,'BBDD R'!$J$4,E225='BBDD R'!$F$5,'BBDD R'!$J$5,E225='BBDD R'!$F$6,'BBDD R'!$J$6,E225='BBDD R'!$F$7,'BBDD R'!$J$7))</f>
        <v/>
      </c>
      <c r="R225" s="945" t="str">
        <f>IFERROR(IFS(E225='BBDD R'!$F$2,'BBDD R'!$K$2,E225='BBDD R'!$F$3,'BBDD R'!$K$3,E225='BBDD R'!$F$4,'BBDD R'!$K$4,E225='BBDD R'!$F$5,'BBDD R'!$K$5,E225='BBDD R'!$F$6,'BBDD R'!$K$6,E225='BBDD R'!$F$7,'BBDD R'!$K$7),"")</f>
        <v/>
      </c>
      <c r="S225" s="944" t="str">
        <f>IFERROR(IFS(E225='BBDD R'!$F$2,'BBDD R'!$L$2,E225='BBDD R'!$F$3,'BBDD R'!$L$3,E225='BBDD R'!$F$4,'BBDD R'!$L$4,E225='BBDD R'!$F$5,'BBDD R'!$L$5,E225='BBDD R'!$F$6,'BBDD R'!$L$6,E225='BBDD R'!$F$7,'BBDD R'!$L$7),"")</f>
        <v/>
      </c>
      <c r="T225" s="944" t="str">
        <f>IFERROR(IFS(E225='BBDD R'!$F$2,'BBDD R'!$M$2,E225='BBDD R'!$F$3,'BBDD R'!$M$3,E225='BBDD R'!$F$4,'BBDD R'!$M$4,E225='BBDD R'!$F$5,'BBDD R'!$M$5,E225='BBDD R'!$F$6,'BBDD R'!$M$6,E225='BBDD R'!$F$7,'BBDD R'!$M$7),"")</f>
        <v/>
      </c>
      <c r="U225" s="944" t="str">
        <f>IFERROR(IFS(E225='BBDD R'!$F$2,'BBDD R'!$N$2,E225='BBDD R'!$F$3,'BBDD R'!$N$3,E225='BBDD R'!$F$4,'BBDD R'!$N$4,E225='BBDD R'!$F$5,'BBDD R'!$N$5,E225='BBDD R'!$F$6,'BBDD R'!$N$6,E225='BBDD R'!$F$7,'BBDD R'!$N$7),"")</f>
        <v/>
      </c>
      <c r="V225" s="944" t="str">
        <f>IFERROR(IFS(E225='BBDD R'!$F$2,'BBDD R'!$O$2,E225='BBDD R'!$F$3,'BBDD R'!$O$3,E225='BBDD R'!$F$4,'BBDD R'!$O$4,E225='BBDD R'!$F$5,'BBDD R'!$O$5,E225='BBDD R'!$F$6,'BBDD R'!$O$6,E225='BBDD R'!$F$7,'BBDD R'!$O$7),"")</f>
        <v/>
      </c>
      <c r="W225" s="946" t="str">
        <f>IFERROR(IFS(E225='BBDD R'!$F$2,'BBDD R'!$P$2,E225='BBDD R'!$F$3,'BBDD R'!$P$3,E225='BBDD R'!$F$4,'BBDD R'!$P$4,E225='BBDD R'!$F$5,'BBDD R'!$P$5,E225='BBDD R'!$F$6,'BBDD R'!$P$6,E225='BBDD R'!$F$7,'BBDD R'!$P$7),"")</f>
        <v/>
      </c>
      <c r="X225" s="944" t="str">
        <f>IFERROR(IFS(E225='BBDD R'!$F$2,'BBDD R'!$Q$2,E225='BBDD R'!$F$3,'BBDD R'!$Q$3,E225='BBDD R'!$F$4,'BBDD R'!$Q$4,E225='BBDD R'!$F$5,'BBDD R'!$Q$5,E225='BBDD R'!$F$6,'BBDD R'!$Q$6,E225='BBDD R'!$F$7,'BBDD R'!$Q$7),"")</f>
        <v/>
      </c>
      <c r="Y225" s="944" t="str">
        <f>IFERROR(IFS(E225='BBDD R'!$F$2,'BBDD R'!$R$2,E225='BBDD R'!$F$3,'BBDD R'!$R$3,E225='BBDD R'!$F$4,'BBDD R'!$R$4,E225='BBDD R'!$F$5,'BBDD R'!$R$5,E225='BBDD R'!$F$6,'BBDD R'!$R$6,E225='BBDD R'!$F$7,'BBDD R'!$R$7),"")</f>
        <v/>
      </c>
      <c r="Z225" s="944" t="str">
        <f t="array" ref="Z225">IFERROR(ifs(AND(M225="Gasolina",O225="Vehículo Liviano (Sedán, Compacto)"),1
,AND(M225="Gasolina",O225="Vehículo Liviano (SUV, Jeep, Station Wagon)"),2
,AND(M225="Gasolina",O225="Utilitario, Furgón"),3
,AND(M225="Gasolina",O225="Camioneta 4x2"),4
,AND(M225="Gasolina",O225="Camioneta 4x4"),5
,AND(M225="Gasolina",O225="Camión liviano (hasta 3.5 ton)"),6
,AND(M225="Gasolina",O225="Camión mediano"),7
,AND(M225="Gasolina",O225="Camión pesado"),8
,AND(M225="Gasolina",O225="Maquinaria"),9
,AND(M225="Gasolina",O225="Otro (especifique): "),10
,AND(M225="Diesel",O225="Vehículo Liviano (Sedán, Compacto)"),11
,AND(M225="Diesel",O225="Vehículo Liviano (SUV, Jeep, Station Wagon)"),12
,AND(M225="Diesel",O225="Utilitario, Furgón"),13
,AND(M225="Diesel",O225="Camioneta 4x2"),14
,AND(M225="Diesel",O225="Camioneta 4x4"),15
,AND(M225="Diesel",O225="Camión liviano (hasta 3.5 ton)"),16
,AND(M225="Diesel",O225="Camión mediano"),17
,AND(M225="Diesel",O225="Camión pesado"),18
,AND(M225="Diesel",O225="Maquinaria"),19
,AND(M225="Diesel",O225="Otro (especifique): "),20
,O225="Selecciona...",21),"")</f>
        <v/>
      </c>
      <c r="AA225" s="947" t="str">
        <f>IFERROR((ifs(Z225=1,Data!$D$100,Z225=2,Data!$D$101,Z225=3,Data!$D$102,Z225=4,Data!$D$103,Z225=5,Data!$D$104,Z225=6,Data!$D$105,Z225=7,Data!$D$106,Z225=8,Data!$D$107,Z225=9,Data!$D$108,Z225=10,Data!$D$109,Z225=11,Data!$D$110,Z225=12,Data!$D$111,Z225=13,Data!$D$112,Z225=14,Data!$D$113,Z225=15,Data!$D$114,Z225=16,Data!$D$115,Z225=17,Data!$D$116,Z225=18,Data!$D$117,Z225=19,Data!$D$118,Z225=20,Data!$D$119,Z225=21,Data!$D$120,Z225=0,Data!$D$121))*K225,"")</f>
        <v/>
      </c>
      <c r="AB225" s="947" t="str">
        <f>IFERROR((ifs(Z225=1,Data!$E$100,Z225=2,Data!$E$101,Z225=3,Data!$E$102,Z225=4,Data!$E$103,Z225=5,Data!$E$104,Z225=6,Data!$E$105,Z225=7,Data!$E$106,Z225=8,Data!$E$107,Z225=9,Data!$E$108,Z225=10,Data!$E$109,Z225=11,Data!$E$110,Z225=12,Data!$E$111,Z225=13,Data!$E$112,Z225=14,Data!$E$113,Z225=15,Data!$E$114,Z225=16,Data!$E$115,Z225=17,Data!$E$116,Z225=18,Data!$E$117,Z225=19,Data!$E$118,Z225=20,Data!$E$119,Z225=21,Data!$E$120,Z225=0,Data!$E$121))*K225/1000,"")</f>
        <v/>
      </c>
      <c r="AC225" s="948" t="str">
        <f>IFERROR((ifs(
Z225=1,Data!$G$100,
Z225=2,Data!$G$101,
Z225=3,Data!$G$102,
Z225=4,Data!$G$103,
Z225=5,Data!$G$104,
Z225=6,Data!$G$105,
Z225=7,Data!$G$106,
Z225=8,Data!$G$107,
Z225=9,Data!$G$108,
Z225=10,Data!G$109,
Z225=11,Data!G$110,
Z225=12,Data!G$111,
Z225=13,Data!$G$112,
Z225=14,Data!$G$113,
Z225=15,Data!$G$114,
Z225=16,Data!$G$115,
Z225=17,Data!$G$116,
Z225=18,Data!$G$117,
Z225=19,Data!$G$118,
Z225=20,Data!$G$119,
Z225=21,Data!$G$120,
Z225=0,Data!$G$121))
*K225/1000,"")</f>
        <v/>
      </c>
      <c r="AD225" s="949" t="str">
        <f>IFERROR((ifs(
Z225=1,Data!$H$100,
Z225=2,Data!$H$101,
Z225=3,Data!$H$102,
Z225=4,Data!$H$103,
Z225=5,Data!$H$104,
Z225=6,Data!$H$105,
Z225=7,Data!$H$106,
Z225=8,Data!$H$107,
Z225=9,Data!$H$108,
Z225=10,Data!H$109,
Z225=11,Data!H$110,
Z225=12,Data!H$111,
Z225=13,Data!$H$112,
Z225=14,Data!$H$113,
Z225=15,Data!$H$114,
Z225=16,Data!$H$115,
Z225=17,Data!$H$116,
Z225=18,Data!$H$117,
Z225=19,Data!$H$118,
Z225=20,Data!$H$119,
Z225=21,Data!$H$120,
Z225=0,Data!$H$121))*K225/1000,"")</f>
        <v/>
      </c>
      <c r="AE225" s="948" t="str">
        <f>IFERROR((ifs(
Z225=1,Data!$I$100,
Z225=2,Data!$I$101,
Z225=3,Data!$I$102,
Z225=4,Data!$I$103,
Z225=5,Data!$I$104,
Z225=6,Data!$I$105,
Z225=7,Data!$I$106,
Z225=8,Data!$I$107,
Z225=9,Data!$I$108,
Z225=10,Data!I$109,
Z225=11,Data!I$110,
Z225=12,Data!I$111,
Z225=13,Data!$I$112,
Z225=14,Data!$I$113,
Z225=15,Data!$I$114,
Z225=16,Data!$I$115,
Z225=17,Data!$I$116,
Z225=18,Data!$I$117,
Z225=19,Data!$I$118,
Z225=20,Data!$I$119,
Z225=21,Data!$I$120,
Z225=0,Data!$I$121)*K225/1000),"")</f>
        <v/>
      </c>
      <c r="AF225" s="947" t="str">
        <f>IFERROR((ifs(
Z225=1,Data!$J$100,
Z225=2,Data!$J$101,
Z225=3,Data!$J$102,
Z225=4,Data!$J$103,
Z225=5,Data!$J$104,
Z225=6,Data!$J$105,
Z225=7,Data!$J$106,
Z225=8,Data!$J$107,
Z225=9,Data!$J$108,
Z225=10,Data!J$109,
Z225=11,Data!J$110,
Z225=12,Data!J$111,
Z225=13,Data!J$112,
Z225=14,Data!$J$113,
Z225=15,Data!$J$114,
Z225=16,Data!$J$115,
Z225=17,Data!$J$116,
Z225=18,Data!$J$117,
Z225=19,Data!$J$118,
Z225=20,Data!$J$119,
Z225=21,Data!$J$120,
Z225=0,Data!$J$121)*K225),"")</f>
        <v/>
      </c>
      <c r="AG225" s="947" t="str">
        <f>IFERROR((ifs(
Z225=1,Data!$K$100,
Z225=2,Data!$K$101,
Z225=3,Data!$K$102,
Z225=4,Data!$K$103,
Z225=5,Data!$K$104,
Z225=6,Data!$K$105,
Z225=7,Data!$K$106,
Z225=8,Data!$K$107,
Z225=9,Data!$K$108,
Z225=10,Data!K$109,
Z225=11,Data!K$110,
Z225=12,Data!K$111,
Z225=13,Data!$K$112,
Z225=14,Data!$K$113,
Z225=15,Data!$K$114,
Z225=16,Data!$K$115,
Z225=17,Data!$K$116,
Z225=18,Data!$K$117,
Z225=19,Data!$K$118,
Z225=20,Data!$K$119,
Z225=21,Data!$K$120,
Z225=0,Data!$K$121)*K225),"")</f>
        <v/>
      </c>
      <c r="AH225" s="947" t="str">
        <f>IFERROR((ifs(
Z225=1,Data!$L$100,
Z225=2,Data!$L$101,
Z225=3,Data!$L$102,
Z225=4,Data!$L$103,
Z225=5,Data!$L$104,
Z225=6,Data!$L$105,
Z225=7,Data!$L$106,
Z225=8,Data!$L$107,
Z225=9,Data!$L$108,
Z225=10,Data!L$109,
Z225=11,Data!L$110,
Z225=12,Data!L$111,
Z225=13,Data!$L$112,
Z225=14,Data!$L$113,
Z225=15,Data!$L$114,
Z225=16,Data!$L$115,
Z225=17,Data!$L$116,
Z225=18,Data!$L$117,
Z225=19,Data!$L$118,
Z225=20,Data!$L$119,
Z225=21,Data!$L$120,
Z225=0,Data!$L$121)*K225),"")</f>
        <v/>
      </c>
      <c r="AI225" s="950" t="str">
        <f>'Registro Veh'!J237</f>
        <v/>
      </c>
      <c r="AJ225" s="950" t="str">
        <f>'Registro Veh'!M237</f>
        <v/>
      </c>
      <c r="AK225" s="951"/>
      <c r="AL225" s="951"/>
      <c r="AM225" s="951"/>
      <c r="AN225" s="951"/>
    </row>
    <row r="226">
      <c r="A226" s="941" t="str">
        <f>'Registro Veh'!B237</f>
        <v/>
      </c>
      <c r="B226" s="941" t="str">
        <f>Equipo!$F$2</f>
        <v>4.0</v>
      </c>
      <c r="C226" s="941" t="str">
        <f>Equipo!$E$14</f>
        <v/>
      </c>
      <c r="D226" s="941" t="str">
        <f>Equipo!$E$10</f>
        <v/>
      </c>
      <c r="E226" s="941" t="str">
        <f>'Registro Veh'!C237</f>
        <v/>
      </c>
      <c r="F226" s="941" t="str">
        <f>'Registro Veh'!D237</f>
        <v/>
      </c>
      <c r="G226" s="941" t="str">
        <f>'Registro Veh'!E237</f>
        <v/>
      </c>
      <c r="H226" s="941" t="str">
        <f>'Registro Veh'!F237</f>
        <v/>
      </c>
      <c r="I226" s="942" t="str">
        <f>'Registro Veh'!G237</f>
        <v/>
      </c>
      <c r="J226" s="942" t="str">
        <f>'Registro Veh'!I237</f>
        <v/>
      </c>
      <c r="K226" s="942" t="str">
        <f>'Registro Veh'!K237</f>
        <v/>
      </c>
      <c r="L226" s="942" t="str">
        <f>'Registro Veh'!L237</f>
        <v/>
      </c>
      <c r="M226" s="942" t="str">
        <f>'Registro Veh'!N237</f>
        <v/>
      </c>
      <c r="N226" s="943" t="str">
        <f>IFERROR(IFS(E226='BBDD R'!$F$2,'BBDD R'!$G$2,E226='BBDD R'!$F$3,'BBDD R'!$G$3,E226='BBDD R'!$F$4,'BBDD R'!$G$4,E226='BBDD R'!$F$5,'BBDD R'!$G$5,E226='BBDD R'!$F$6,'BBDD R'!$G$6,E226='BBDD R'!$F$7,'BBDD R'!$G$7),"")</f>
        <v/>
      </c>
      <c r="O226" s="943" t="str">
        <f>IFERROR(IFS(E226='BBDD R'!$F$2,'BBDD R'!$H$2,E226='BBDD R'!$F$3,'BBDD R'!$H$3,E226='BBDD R'!$F$4,'BBDD R'!$H$4,E226='BBDD R'!$F$5,'BBDD R'!$H$5,E226='BBDD R'!$F$6,'BBDD R'!$H$6,E226='BBDD R'!$F$7,'BBDD R'!$H$7),"")</f>
        <v/>
      </c>
      <c r="P226" s="944" t="str">
        <f>IFERROR(IFS(E226='BBDD R'!$F$2,'BBDD R'!$I$2,E226='BBDD R'!$F$3,'BBDD R'!$I$3,E226='BBDD R'!$F$4,'BBDD R'!$I$4,E226='BBDD R'!$F$5,'BBDD R'!$I$5,E226='BBDD R'!$F$6,'BBDD R'!$I$6,E226='BBDD R'!$F$7,'BBDD R'!$I$7),"")</f>
        <v/>
      </c>
      <c r="Q226" s="945" t="str">
        <f>IFERROR(IFS(E226='BBDD R'!$F$2,'BBDD R'!$J$2,E226='BBDD R'!$F$3,'BBDD R'!$J$3,E226='BBDD R'!$F$4,'BBDD R'!$J$4,E226='BBDD R'!$F$5,'BBDD R'!$J$5,E226='BBDD R'!$F$6,'BBDD R'!$J$6,E226='BBDD R'!$F$7,'BBDD R'!$J$7))</f>
        <v/>
      </c>
      <c r="R226" s="945" t="str">
        <f>IFERROR(IFS(E226='BBDD R'!$F$2,'BBDD R'!$K$2,E226='BBDD R'!$F$3,'BBDD R'!$K$3,E226='BBDD R'!$F$4,'BBDD R'!$K$4,E226='BBDD R'!$F$5,'BBDD R'!$K$5,E226='BBDD R'!$F$6,'BBDD R'!$K$6,E226='BBDD R'!$F$7,'BBDD R'!$K$7),"")</f>
        <v/>
      </c>
      <c r="S226" s="944" t="str">
        <f>IFERROR(IFS(E226='BBDD R'!$F$2,'BBDD R'!$L$2,E226='BBDD R'!$F$3,'BBDD R'!$L$3,E226='BBDD R'!$F$4,'BBDD R'!$L$4,E226='BBDD R'!$F$5,'BBDD R'!$L$5,E226='BBDD R'!$F$6,'BBDD R'!$L$6,E226='BBDD R'!$F$7,'BBDD R'!$L$7),"")</f>
        <v/>
      </c>
      <c r="T226" s="944" t="str">
        <f>IFERROR(IFS(E226='BBDD R'!$F$2,'BBDD R'!$M$2,E226='BBDD R'!$F$3,'BBDD R'!$M$3,E226='BBDD R'!$F$4,'BBDD R'!$M$4,E226='BBDD R'!$F$5,'BBDD R'!$M$5,E226='BBDD R'!$F$6,'BBDD R'!$M$6,E226='BBDD R'!$F$7,'BBDD R'!$M$7),"")</f>
        <v/>
      </c>
      <c r="U226" s="944" t="str">
        <f>IFERROR(IFS(E226='BBDD R'!$F$2,'BBDD R'!$N$2,E226='BBDD R'!$F$3,'BBDD R'!$N$3,E226='BBDD R'!$F$4,'BBDD R'!$N$4,E226='BBDD R'!$F$5,'BBDD R'!$N$5,E226='BBDD R'!$F$6,'BBDD R'!$N$6,E226='BBDD R'!$F$7,'BBDD R'!$N$7),"")</f>
        <v/>
      </c>
      <c r="V226" s="944" t="str">
        <f>IFERROR(IFS(E226='BBDD R'!$F$2,'BBDD R'!$O$2,E226='BBDD R'!$F$3,'BBDD R'!$O$3,E226='BBDD R'!$F$4,'BBDD R'!$O$4,E226='BBDD R'!$F$5,'BBDD R'!$O$5,E226='BBDD R'!$F$6,'BBDD R'!$O$6,E226='BBDD R'!$F$7,'BBDD R'!$O$7),"")</f>
        <v/>
      </c>
      <c r="W226" s="946" t="str">
        <f>IFERROR(IFS(E226='BBDD R'!$F$2,'BBDD R'!$P$2,E226='BBDD R'!$F$3,'BBDD R'!$P$3,E226='BBDD R'!$F$4,'BBDD R'!$P$4,E226='BBDD R'!$F$5,'BBDD R'!$P$5,E226='BBDD R'!$F$6,'BBDD R'!$P$6,E226='BBDD R'!$F$7,'BBDD R'!$P$7),"")</f>
        <v/>
      </c>
      <c r="X226" s="944" t="str">
        <f>IFERROR(IFS(E226='BBDD R'!$F$2,'BBDD R'!$Q$2,E226='BBDD R'!$F$3,'BBDD R'!$Q$3,E226='BBDD R'!$F$4,'BBDD R'!$Q$4,E226='BBDD R'!$F$5,'BBDD R'!$Q$5,E226='BBDD R'!$F$6,'BBDD R'!$Q$6,E226='BBDD R'!$F$7,'BBDD R'!$Q$7),"")</f>
        <v/>
      </c>
      <c r="Y226" s="944" t="str">
        <f>IFERROR(IFS(E226='BBDD R'!$F$2,'BBDD R'!$R$2,E226='BBDD R'!$F$3,'BBDD R'!$R$3,E226='BBDD R'!$F$4,'BBDD R'!$R$4,E226='BBDD R'!$F$5,'BBDD R'!$R$5,E226='BBDD R'!$F$6,'BBDD R'!$R$6,E226='BBDD R'!$F$7,'BBDD R'!$R$7),"")</f>
        <v/>
      </c>
      <c r="Z226" s="944" t="str">
        <f t="array" ref="Z226">IFERROR(ifs(AND(M226="Gasolina",O226="Vehículo Liviano (Sedán, Compacto)"),1
,AND(M226="Gasolina",O226="Vehículo Liviano (SUV, Jeep, Station Wagon)"),2
,AND(M226="Gasolina",O226="Utilitario, Furgón"),3
,AND(M226="Gasolina",O226="Camioneta 4x2"),4
,AND(M226="Gasolina",O226="Camioneta 4x4"),5
,AND(M226="Gasolina",O226="Camión liviano (hasta 3.5 ton)"),6
,AND(M226="Gasolina",O226="Camión mediano"),7
,AND(M226="Gasolina",O226="Camión pesado"),8
,AND(M226="Gasolina",O226="Maquinaria"),9
,AND(M226="Gasolina",O226="Otro (especifique): "),10
,AND(M226="Diesel",O226="Vehículo Liviano (Sedán, Compacto)"),11
,AND(M226="Diesel",O226="Vehículo Liviano (SUV, Jeep, Station Wagon)"),12
,AND(M226="Diesel",O226="Utilitario, Furgón"),13
,AND(M226="Diesel",O226="Camioneta 4x2"),14
,AND(M226="Diesel",O226="Camioneta 4x4"),15
,AND(M226="Diesel",O226="Camión liviano (hasta 3.5 ton)"),16
,AND(M226="Diesel",O226="Camión mediano"),17
,AND(M226="Diesel",O226="Camión pesado"),18
,AND(M226="Diesel",O226="Maquinaria"),19
,AND(M226="Diesel",O226="Otro (especifique): "),20
,O226="Selecciona...",21),"")</f>
        <v/>
      </c>
      <c r="AA226" s="947" t="str">
        <f>IFERROR((ifs(Z226=1,Data!$D$100,Z226=2,Data!$D$101,Z226=3,Data!$D$102,Z226=4,Data!$D$103,Z226=5,Data!$D$104,Z226=6,Data!$D$105,Z226=7,Data!$D$106,Z226=8,Data!$D$107,Z226=9,Data!$D$108,Z226=10,Data!$D$109,Z226=11,Data!$D$110,Z226=12,Data!$D$111,Z226=13,Data!$D$112,Z226=14,Data!$D$113,Z226=15,Data!$D$114,Z226=16,Data!$D$115,Z226=17,Data!$D$116,Z226=18,Data!$D$117,Z226=19,Data!$D$118,Z226=20,Data!$D$119,Z226=21,Data!$D$120,Z226=0,Data!$D$121))*K226,"")</f>
        <v/>
      </c>
      <c r="AB226" s="947" t="str">
        <f>IFERROR((ifs(Z226=1,Data!$E$100,Z226=2,Data!$E$101,Z226=3,Data!$E$102,Z226=4,Data!$E$103,Z226=5,Data!$E$104,Z226=6,Data!$E$105,Z226=7,Data!$E$106,Z226=8,Data!$E$107,Z226=9,Data!$E$108,Z226=10,Data!$E$109,Z226=11,Data!$E$110,Z226=12,Data!$E$111,Z226=13,Data!$E$112,Z226=14,Data!$E$113,Z226=15,Data!$E$114,Z226=16,Data!$E$115,Z226=17,Data!$E$116,Z226=18,Data!$E$117,Z226=19,Data!$E$118,Z226=20,Data!$E$119,Z226=21,Data!$E$120,Z226=0,Data!$E$121))*K226/1000,"")</f>
        <v/>
      </c>
      <c r="AC226" s="948" t="str">
        <f>IFERROR((ifs(
Z226=1,Data!$G$100,
Z226=2,Data!$G$101,
Z226=3,Data!$G$102,
Z226=4,Data!$G$103,
Z226=5,Data!$G$104,
Z226=6,Data!$G$105,
Z226=7,Data!$G$106,
Z226=8,Data!$G$107,
Z226=9,Data!$G$108,
Z226=10,Data!G$109,
Z226=11,Data!G$110,
Z226=12,Data!G$111,
Z226=13,Data!$G$112,
Z226=14,Data!$G$113,
Z226=15,Data!$G$114,
Z226=16,Data!$G$115,
Z226=17,Data!$G$116,
Z226=18,Data!$G$117,
Z226=19,Data!$G$118,
Z226=20,Data!$G$119,
Z226=21,Data!$G$120,
Z226=0,Data!$G$121))
*K226/1000,"")</f>
        <v/>
      </c>
      <c r="AD226" s="949" t="str">
        <f>IFERROR((ifs(
Z226=1,Data!$H$100,
Z226=2,Data!$H$101,
Z226=3,Data!$H$102,
Z226=4,Data!$H$103,
Z226=5,Data!$H$104,
Z226=6,Data!$H$105,
Z226=7,Data!$H$106,
Z226=8,Data!$H$107,
Z226=9,Data!$H$108,
Z226=10,Data!H$109,
Z226=11,Data!H$110,
Z226=12,Data!H$111,
Z226=13,Data!$H$112,
Z226=14,Data!$H$113,
Z226=15,Data!$H$114,
Z226=16,Data!$H$115,
Z226=17,Data!$H$116,
Z226=18,Data!$H$117,
Z226=19,Data!$H$118,
Z226=20,Data!$H$119,
Z226=21,Data!$H$120,
Z226=0,Data!$H$121))*K226/1000,"")</f>
        <v/>
      </c>
      <c r="AE226" s="948" t="str">
        <f>IFERROR((ifs(
Z226=1,Data!$I$100,
Z226=2,Data!$I$101,
Z226=3,Data!$I$102,
Z226=4,Data!$I$103,
Z226=5,Data!$I$104,
Z226=6,Data!$I$105,
Z226=7,Data!$I$106,
Z226=8,Data!$I$107,
Z226=9,Data!$I$108,
Z226=10,Data!I$109,
Z226=11,Data!I$110,
Z226=12,Data!I$111,
Z226=13,Data!$I$112,
Z226=14,Data!$I$113,
Z226=15,Data!$I$114,
Z226=16,Data!$I$115,
Z226=17,Data!$I$116,
Z226=18,Data!$I$117,
Z226=19,Data!$I$118,
Z226=20,Data!$I$119,
Z226=21,Data!$I$120,
Z226=0,Data!$I$121)*K226/1000),"")</f>
        <v/>
      </c>
      <c r="AF226" s="947" t="str">
        <f>IFERROR((ifs(
Z226=1,Data!$J$100,
Z226=2,Data!$J$101,
Z226=3,Data!$J$102,
Z226=4,Data!$J$103,
Z226=5,Data!$J$104,
Z226=6,Data!$J$105,
Z226=7,Data!$J$106,
Z226=8,Data!$J$107,
Z226=9,Data!$J$108,
Z226=10,Data!J$109,
Z226=11,Data!J$110,
Z226=12,Data!J$111,
Z226=13,Data!J$112,
Z226=14,Data!$J$113,
Z226=15,Data!$J$114,
Z226=16,Data!$J$115,
Z226=17,Data!$J$116,
Z226=18,Data!$J$117,
Z226=19,Data!$J$118,
Z226=20,Data!$J$119,
Z226=21,Data!$J$120,
Z226=0,Data!$J$121)*K226),"")</f>
        <v/>
      </c>
      <c r="AG226" s="947" t="str">
        <f>IFERROR((ifs(
Z226=1,Data!$K$100,
Z226=2,Data!$K$101,
Z226=3,Data!$K$102,
Z226=4,Data!$K$103,
Z226=5,Data!$K$104,
Z226=6,Data!$K$105,
Z226=7,Data!$K$106,
Z226=8,Data!$K$107,
Z226=9,Data!$K$108,
Z226=10,Data!K$109,
Z226=11,Data!K$110,
Z226=12,Data!K$111,
Z226=13,Data!$K$112,
Z226=14,Data!$K$113,
Z226=15,Data!$K$114,
Z226=16,Data!$K$115,
Z226=17,Data!$K$116,
Z226=18,Data!$K$117,
Z226=19,Data!$K$118,
Z226=20,Data!$K$119,
Z226=21,Data!$K$120,
Z226=0,Data!$K$121)*K226),"")</f>
        <v/>
      </c>
      <c r="AH226" s="947" t="str">
        <f>IFERROR((ifs(
Z226=1,Data!$L$100,
Z226=2,Data!$L$101,
Z226=3,Data!$L$102,
Z226=4,Data!$L$103,
Z226=5,Data!$L$104,
Z226=6,Data!$L$105,
Z226=7,Data!$L$106,
Z226=8,Data!$L$107,
Z226=9,Data!$L$108,
Z226=10,Data!L$109,
Z226=11,Data!L$110,
Z226=12,Data!L$111,
Z226=13,Data!$L$112,
Z226=14,Data!$L$113,
Z226=15,Data!$L$114,
Z226=16,Data!$L$115,
Z226=17,Data!$L$116,
Z226=18,Data!$L$117,
Z226=19,Data!$L$118,
Z226=20,Data!$L$119,
Z226=21,Data!$L$120,
Z226=0,Data!$L$121)*K226),"")</f>
        <v/>
      </c>
      <c r="AI226" s="950" t="str">
        <f>'Registro Veh'!J238</f>
        <v/>
      </c>
      <c r="AJ226" s="950" t="str">
        <f>'Registro Veh'!M238</f>
        <v/>
      </c>
      <c r="AK226" s="951"/>
      <c r="AL226" s="951"/>
      <c r="AM226" s="951"/>
      <c r="AN226" s="951"/>
    </row>
    <row r="227">
      <c r="A227" s="941" t="str">
        <f>'Registro Veh'!B238</f>
        <v/>
      </c>
      <c r="B227" s="941" t="str">
        <f>Equipo!$F$2</f>
        <v>4.0</v>
      </c>
      <c r="C227" s="941" t="str">
        <f>Equipo!$E$14</f>
        <v/>
      </c>
      <c r="D227" s="941" t="str">
        <f>Equipo!$E$10</f>
        <v/>
      </c>
      <c r="E227" s="941" t="str">
        <f>'Registro Veh'!C238</f>
        <v/>
      </c>
      <c r="F227" s="941" t="str">
        <f>'Registro Veh'!D238</f>
        <v/>
      </c>
      <c r="G227" s="941" t="str">
        <f>'Registro Veh'!E238</f>
        <v/>
      </c>
      <c r="H227" s="941" t="str">
        <f>'Registro Veh'!F238</f>
        <v/>
      </c>
      <c r="I227" s="942" t="str">
        <f>'Registro Veh'!G238</f>
        <v/>
      </c>
      <c r="J227" s="942" t="str">
        <f>'Registro Veh'!I238</f>
        <v/>
      </c>
      <c r="K227" s="942" t="str">
        <f>'Registro Veh'!K238</f>
        <v/>
      </c>
      <c r="L227" s="942" t="str">
        <f>'Registro Veh'!L238</f>
        <v/>
      </c>
      <c r="M227" s="942" t="str">
        <f>'Registro Veh'!N238</f>
        <v/>
      </c>
      <c r="N227" s="943" t="str">
        <f>IFERROR(IFS(E227='BBDD R'!$F$2,'BBDD R'!$G$2,E227='BBDD R'!$F$3,'BBDD R'!$G$3,E227='BBDD R'!$F$4,'BBDD R'!$G$4,E227='BBDD R'!$F$5,'BBDD R'!$G$5,E227='BBDD R'!$F$6,'BBDD R'!$G$6,E227='BBDD R'!$F$7,'BBDD R'!$G$7),"")</f>
        <v/>
      </c>
      <c r="O227" s="943" t="str">
        <f>IFERROR(IFS(E227='BBDD R'!$F$2,'BBDD R'!$H$2,E227='BBDD R'!$F$3,'BBDD R'!$H$3,E227='BBDD R'!$F$4,'BBDD R'!$H$4,E227='BBDD R'!$F$5,'BBDD R'!$H$5,E227='BBDD R'!$F$6,'BBDD R'!$H$6,E227='BBDD R'!$F$7,'BBDD R'!$H$7),"")</f>
        <v/>
      </c>
      <c r="P227" s="944" t="str">
        <f>IFERROR(IFS(E227='BBDD R'!$F$2,'BBDD R'!$I$2,E227='BBDD R'!$F$3,'BBDD R'!$I$3,E227='BBDD R'!$F$4,'BBDD R'!$I$4,E227='BBDD R'!$F$5,'BBDD R'!$I$5,E227='BBDD R'!$F$6,'BBDD R'!$I$6,E227='BBDD R'!$F$7,'BBDD R'!$I$7),"")</f>
        <v/>
      </c>
      <c r="Q227" s="945" t="str">
        <f>IFERROR(IFS(E227='BBDD R'!$F$2,'BBDD R'!$J$2,E227='BBDD R'!$F$3,'BBDD R'!$J$3,E227='BBDD R'!$F$4,'BBDD R'!$J$4,E227='BBDD R'!$F$5,'BBDD R'!$J$5,E227='BBDD R'!$F$6,'BBDD R'!$J$6,E227='BBDD R'!$F$7,'BBDD R'!$J$7))</f>
        <v/>
      </c>
      <c r="R227" s="945" t="str">
        <f>IFERROR(IFS(E227='BBDD R'!$F$2,'BBDD R'!$K$2,E227='BBDD R'!$F$3,'BBDD R'!$K$3,E227='BBDD R'!$F$4,'BBDD R'!$K$4,E227='BBDD R'!$F$5,'BBDD R'!$K$5,E227='BBDD R'!$F$6,'BBDD R'!$K$6,E227='BBDD R'!$F$7,'BBDD R'!$K$7),"")</f>
        <v/>
      </c>
      <c r="S227" s="944" t="str">
        <f>IFERROR(IFS(E227='BBDD R'!$F$2,'BBDD R'!$L$2,E227='BBDD R'!$F$3,'BBDD R'!$L$3,E227='BBDD R'!$F$4,'BBDD R'!$L$4,E227='BBDD R'!$F$5,'BBDD R'!$L$5,E227='BBDD R'!$F$6,'BBDD R'!$L$6,E227='BBDD R'!$F$7,'BBDD R'!$L$7),"")</f>
        <v/>
      </c>
      <c r="T227" s="944" t="str">
        <f>IFERROR(IFS(E227='BBDD R'!$F$2,'BBDD R'!$M$2,E227='BBDD R'!$F$3,'BBDD R'!$M$3,E227='BBDD R'!$F$4,'BBDD R'!$M$4,E227='BBDD R'!$F$5,'BBDD R'!$M$5,E227='BBDD R'!$F$6,'BBDD R'!$M$6,E227='BBDD R'!$F$7,'BBDD R'!$M$7),"")</f>
        <v/>
      </c>
      <c r="U227" s="944" t="str">
        <f>IFERROR(IFS(E227='BBDD R'!$F$2,'BBDD R'!$N$2,E227='BBDD R'!$F$3,'BBDD R'!$N$3,E227='BBDD R'!$F$4,'BBDD R'!$N$4,E227='BBDD R'!$F$5,'BBDD R'!$N$5,E227='BBDD R'!$F$6,'BBDD R'!$N$6,E227='BBDD R'!$F$7,'BBDD R'!$N$7),"")</f>
        <v/>
      </c>
      <c r="V227" s="944" t="str">
        <f>IFERROR(IFS(E227='BBDD R'!$F$2,'BBDD R'!$O$2,E227='BBDD R'!$F$3,'BBDD R'!$O$3,E227='BBDD R'!$F$4,'BBDD R'!$O$4,E227='BBDD R'!$F$5,'BBDD R'!$O$5,E227='BBDD R'!$F$6,'BBDD R'!$O$6,E227='BBDD R'!$F$7,'BBDD R'!$O$7),"")</f>
        <v/>
      </c>
      <c r="W227" s="946" t="str">
        <f>IFERROR(IFS(E227='BBDD R'!$F$2,'BBDD R'!$P$2,E227='BBDD R'!$F$3,'BBDD R'!$P$3,E227='BBDD R'!$F$4,'BBDD R'!$P$4,E227='BBDD R'!$F$5,'BBDD R'!$P$5,E227='BBDD R'!$F$6,'BBDD R'!$P$6,E227='BBDD R'!$F$7,'BBDD R'!$P$7),"")</f>
        <v/>
      </c>
      <c r="X227" s="944" t="str">
        <f>IFERROR(IFS(E227='BBDD R'!$F$2,'BBDD R'!$Q$2,E227='BBDD R'!$F$3,'BBDD R'!$Q$3,E227='BBDD R'!$F$4,'BBDD R'!$Q$4,E227='BBDD R'!$F$5,'BBDD R'!$Q$5,E227='BBDD R'!$F$6,'BBDD R'!$Q$6,E227='BBDD R'!$F$7,'BBDD R'!$Q$7),"")</f>
        <v/>
      </c>
      <c r="Y227" s="944" t="str">
        <f>IFERROR(IFS(E227='BBDD R'!$F$2,'BBDD R'!$R$2,E227='BBDD R'!$F$3,'BBDD R'!$R$3,E227='BBDD R'!$F$4,'BBDD R'!$R$4,E227='BBDD R'!$F$5,'BBDD R'!$R$5,E227='BBDD R'!$F$6,'BBDD R'!$R$6,E227='BBDD R'!$F$7,'BBDD R'!$R$7),"")</f>
        <v/>
      </c>
      <c r="Z227" s="944" t="str">
        <f t="array" ref="Z227">IFERROR(ifs(AND(M227="Gasolina",O227="Vehículo Liviano (Sedán, Compacto)"),1
,AND(M227="Gasolina",O227="Vehículo Liviano (SUV, Jeep, Station Wagon)"),2
,AND(M227="Gasolina",O227="Utilitario, Furgón"),3
,AND(M227="Gasolina",O227="Camioneta 4x2"),4
,AND(M227="Gasolina",O227="Camioneta 4x4"),5
,AND(M227="Gasolina",O227="Camión liviano (hasta 3.5 ton)"),6
,AND(M227="Gasolina",O227="Camión mediano"),7
,AND(M227="Gasolina",O227="Camión pesado"),8
,AND(M227="Gasolina",O227="Maquinaria"),9
,AND(M227="Gasolina",O227="Otro (especifique): "),10
,AND(M227="Diesel",O227="Vehículo Liviano (Sedán, Compacto)"),11
,AND(M227="Diesel",O227="Vehículo Liviano (SUV, Jeep, Station Wagon)"),12
,AND(M227="Diesel",O227="Utilitario, Furgón"),13
,AND(M227="Diesel",O227="Camioneta 4x2"),14
,AND(M227="Diesel",O227="Camioneta 4x4"),15
,AND(M227="Diesel",O227="Camión liviano (hasta 3.5 ton)"),16
,AND(M227="Diesel",O227="Camión mediano"),17
,AND(M227="Diesel",O227="Camión pesado"),18
,AND(M227="Diesel",O227="Maquinaria"),19
,AND(M227="Diesel",O227="Otro (especifique): "),20
,O227="Selecciona...",21),"")</f>
        <v/>
      </c>
      <c r="AA227" s="947" t="str">
        <f>IFERROR((ifs(Z227=1,Data!$D$100,Z227=2,Data!$D$101,Z227=3,Data!$D$102,Z227=4,Data!$D$103,Z227=5,Data!$D$104,Z227=6,Data!$D$105,Z227=7,Data!$D$106,Z227=8,Data!$D$107,Z227=9,Data!$D$108,Z227=10,Data!$D$109,Z227=11,Data!$D$110,Z227=12,Data!$D$111,Z227=13,Data!$D$112,Z227=14,Data!$D$113,Z227=15,Data!$D$114,Z227=16,Data!$D$115,Z227=17,Data!$D$116,Z227=18,Data!$D$117,Z227=19,Data!$D$118,Z227=20,Data!$D$119,Z227=21,Data!$D$120,Z227=0,Data!$D$121))*K227,"")</f>
        <v/>
      </c>
      <c r="AB227" s="947" t="str">
        <f>IFERROR((ifs(Z227=1,Data!$E$100,Z227=2,Data!$E$101,Z227=3,Data!$E$102,Z227=4,Data!$E$103,Z227=5,Data!$E$104,Z227=6,Data!$E$105,Z227=7,Data!$E$106,Z227=8,Data!$E$107,Z227=9,Data!$E$108,Z227=10,Data!$E$109,Z227=11,Data!$E$110,Z227=12,Data!$E$111,Z227=13,Data!$E$112,Z227=14,Data!$E$113,Z227=15,Data!$E$114,Z227=16,Data!$E$115,Z227=17,Data!$E$116,Z227=18,Data!$E$117,Z227=19,Data!$E$118,Z227=20,Data!$E$119,Z227=21,Data!$E$120,Z227=0,Data!$E$121))*K227/1000,"")</f>
        <v/>
      </c>
      <c r="AC227" s="948" t="str">
        <f>IFERROR((ifs(
Z227=1,Data!$G$100,
Z227=2,Data!$G$101,
Z227=3,Data!$G$102,
Z227=4,Data!$G$103,
Z227=5,Data!$G$104,
Z227=6,Data!$G$105,
Z227=7,Data!$G$106,
Z227=8,Data!$G$107,
Z227=9,Data!$G$108,
Z227=10,Data!G$109,
Z227=11,Data!G$110,
Z227=12,Data!G$111,
Z227=13,Data!$G$112,
Z227=14,Data!$G$113,
Z227=15,Data!$G$114,
Z227=16,Data!$G$115,
Z227=17,Data!$G$116,
Z227=18,Data!$G$117,
Z227=19,Data!$G$118,
Z227=20,Data!$G$119,
Z227=21,Data!$G$120,
Z227=0,Data!$G$121))
*K227/1000,"")</f>
        <v/>
      </c>
      <c r="AD227" s="949" t="str">
        <f>IFERROR((ifs(
Z227=1,Data!$H$100,
Z227=2,Data!$H$101,
Z227=3,Data!$H$102,
Z227=4,Data!$H$103,
Z227=5,Data!$H$104,
Z227=6,Data!$H$105,
Z227=7,Data!$H$106,
Z227=8,Data!$H$107,
Z227=9,Data!$H$108,
Z227=10,Data!H$109,
Z227=11,Data!H$110,
Z227=12,Data!H$111,
Z227=13,Data!$H$112,
Z227=14,Data!$H$113,
Z227=15,Data!$H$114,
Z227=16,Data!$H$115,
Z227=17,Data!$H$116,
Z227=18,Data!$H$117,
Z227=19,Data!$H$118,
Z227=20,Data!$H$119,
Z227=21,Data!$H$120,
Z227=0,Data!$H$121))*K227/1000,"")</f>
        <v/>
      </c>
      <c r="AE227" s="948" t="str">
        <f>IFERROR((ifs(
Z227=1,Data!$I$100,
Z227=2,Data!$I$101,
Z227=3,Data!$I$102,
Z227=4,Data!$I$103,
Z227=5,Data!$I$104,
Z227=6,Data!$I$105,
Z227=7,Data!$I$106,
Z227=8,Data!$I$107,
Z227=9,Data!$I$108,
Z227=10,Data!I$109,
Z227=11,Data!I$110,
Z227=12,Data!I$111,
Z227=13,Data!$I$112,
Z227=14,Data!$I$113,
Z227=15,Data!$I$114,
Z227=16,Data!$I$115,
Z227=17,Data!$I$116,
Z227=18,Data!$I$117,
Z227=19,Data!$I$118,
Z227=20,Data!$I$119,
Z227=21,Data!$I$120,
Z227=0,Data!$I$121)*K227/1000),"")</f>
        <v/>
      </c>
      <c r="AF227" s="947" t="str">
        <f>IFERROR((ifs(
Z227=1,Data!$J$100,
Z227=2,Data!$J$101,
Z227=3,Data!$J$102,
Z227=4,Data!$J$103,
Z227=5,Data!$J$104,
Z227=6,Data!$J$105,
Z227=7,Data!$J$106,
Z227=8,Data!$J$107,
Z227=9,Data!$J$108,
Z227=10,Data!J$109,
Z227=11,Data!J$110,
Z227=12,Data!J$111,
Z227=13,Data!J$112,
Z227=14,Data!$J$113,
Z227=15,Data!$J$114,
Z227=16,Data!$J$115,
Z227=17,Data!$J$116,
Z227=18,Data!$J$117,
Z227=19,Data!$J$118,
Z227=20,Data!$J$119,
Z227=21,Data!$J$120,
Z227=0,Data!$J$121)*K227),"")</f>
        <v/>
      </c>
      <c r="AG227" s="947" t="str">
        <f>IFERROR((ifs(
Z227=1,Data!$K$100,
Z227=2,Data!$K$101,
Z227=3,Data!$K$102,
Z227=4,Data!$K$103,
Z227=5,Data!$K$104,
Z227=6,Data!$K$105,
Z227=7,Data!$K$106,
Z227=8,Data!$K$107,
Z227=9,Data!$K$108,
Z227=10,Data!K$109,
Z227=11,Data!K$110,
Z227=12,Data!K$111,
Z227=13,Data!$K$112,
Z227=14,Data!$K$113,
Z227=15,Data!$K$114,
Z227=16,Data!$K$115,
Z227=17,Data!$K$116,
Z227=18,Data!$K$117,
Z227=19,Data!$K$118,
Z227=20,Data!$K$119,
Z227=21,Data!$K$120,
Z227=0,Data!$K$121)*K227),"")</f>
        <v/>
      </c>
      <c r="AH227" s="947" t="str">
        <f>IFERROR((ifs(
Z227=1,Data!$L$100,
Z227=2,Data!$L$101,
Z227=3,Data!$L$102,
Z227=4,Data!$L$103,
Z227=5,Data!$L$104,
Z227=6,Data!$L$105,
Z227=7,Data!$L$106,
Z227=8,Data!$L$107,
Z227=9,Data!$L$108,
Z227=10,Data!L$109,
Z227=11,Data!L$110,
Z227=12,Data!L$111,
Z227=13,Data!$L$112,
Z227=14,Data!$L$113,
Z227=15,Data!$L$114,
Z227=16,Data!$L$115,
Z227=17,Data!$L$116,
Z227=18,Data!$L$117,
Z227=19,Data!$L$118,
Z227=20,Data!$L$119,
Z227=21,Data!$L$120,
Z227=0,Data!$L$121)*K227),"")</f>
        <v/>
      </c>
      <c r="AI227" s="950" t="str">
        <f>'Registro Veh'!J239</f>
        <v/>
      </c>
      <c r="AJ227" s="950" t="str">
        <f>'Registro Veh'!M239</f>
        <v/>
      </c>
      <c r="AK227" s="951"/>
      <c r="AL227" s="951"/>
      <c r="AM227" s="951"/>
      <c r="AN227" s="951"/>
    </row>
    <row r="228">
      <c r="A228" s="941" t="str">
        <f>'Registro Veh'!B239</f>
        <v/>
      </c>
      <c r="B228" s="941" t="str">
        <f>Equipo!$F$2</f>
        <v>4.0</v>
      </c>
      <c r="C228" s="941" t="str">
        <f>Equipo!$E$14</f>
        <v/>
      </c>
      <c r="D228" s="941" t="str">
        <f>Equipo!$E$10</f>
        <v/>
      </c>
      <c r="E228" s="941" t="str">
        <f>'Registro Veh'!C239</f>
        <v/>
      </c>
      <c r="F228" s="941" t="str">
        <f>'Registro Veh'!D239</f>
        <v/>
      </c>
      <c r="G228" s="941" t="str">
        <f>'Registro Veh'!E239</f>
        <v/>
      </c>
      <c r="H228" s="941" t="str">
        <f>'Registro Veh'!F239</f>
        <v/>
      </c>
      <c r="I228" s="942" t="str">
        <f>'Registro Veh'!G239</f>
        <v/>
      </c>
      <c r="J228" s="942" t="str">
        <f>'Registro Veh'!I239</f>
        <v/>
      </c>
      <c r="K228" s="942" t="str">
        <f>'Registro Veh'!K239</f>
        <v/>
      </c>
      <c r="L228" s="942" t="str">
        <f>'Registro Veh'!L239</f>
        <v/>
      </c>
      <c r="M228" s="942" t="str">
        <f>'Registro Veh'!N239</f>
        <v/>
      </c>
      <c r="N228" s="943" t="str">
        <f>IFERROR(IFS(E228='BBDD R'!$F$2,'BBDD R'!$G$2,E228='BBDD R'!$F$3,'BBDD R'!$G$3,E228='BBDD R'!$F$4,'BBDD R'!$G$4,E228='BBDD R'!$F$5,'BBDD R'!$G$5,E228='BBDD R'!$F$6,'BBDD R'!$G$6,E228='BBDD R'!$F$7,'BBDD R'!$G$7),"")</f>
        <v/>
      </c>
      <c r="O228" s="943" t="str">
        <f>IFERROR(IFS(E228='BBDD R'!$F$2,'BBDD R'!$H$2,E228='BBDD R'!$F$3,'BBDD R'!$H$3,E228='BBDD R'!$F$4,'BBDD R'!$H$4,E228='BBDD R'!$F$5,'BBDD R'!$H$5,E228='BBDD R'!$F$6,'BBDD R'!$H$6,E228='BBDD R'!$F$7,'BBDD R'!$H$7),"")</f>
        <v/>
      </c>
      <c r="P228" s="944" t="str">
        <f>IFERROR(IFS(E228='BBDD R'!$F$2,'BBDD R'!$I$2,E228='BBDD R'!$F$3,'BBDD R'!$I$3,E228='BBDD R'!$F$4,'BBDD R'!$I$4,E228='BBDD R'!$F$5,'BBDD R'!$I$5,E228='BBDD R'!$F$6,'BBDD R'!$I$6,E228='BBDD R'!$F$7,'BBDD R'!$I$7),"")</f>
        <v/>
      </c>
      <c r="Q228" s="945" t="str">
        <f>IFERROR(IFS(E228='BBDD R'!$F$2,'BBDD R'!$J$2,E228='BBDD R'!$F$3,'BBDD R'!$J$3,E228='BBDD R'!$F$4,'BBDD R'!$J$4,E228='BBDD R'!$F$5,'BBDD R'!$J$5,E228='BBDD R'!$F$6,'BBDD R'!$J$6,E228='BBDD R'!$F$7,'BBDD R'!$J$7))</f>
        <v/>
      </c>
      <c r="R228" s="945" t="str">
        <f>IFERROR(IFS(E228='BBDD R'!$F$2,'BBDD R'!$K$2,E228='BBDD R'!$F$3,'BBDD R'!$K$3,E228='BBDD R'!$F$4,'BBDD R'!$K$4,E228='BBDD R'!$F$5,'BBDD R'!$K$5,E228='BBDD R'!$F$6,'BBDD R'!$K$6,E228='BBDD R'!$F$7,'BBDD R'!$K$7),"")</f>
        <v/>
      </c>
      <c r="S228" s="944" t="str">
        <f>IFERROR(IFS(E228='BBDD R'!$F$2,'BBDD R'!$L$2,E228='BBDD R'!$F$3,'BBDD R'!$L$3,E228='BBDD R'!$F$4,'BBDD R'!$L$4,E228='BBDD R'!$F$5,'BBDD R'!$L$5,E228='BBDD R'!$F$6,'BBDD R'!$L$6,E228='BBDD R'!$F$7,'BBDD R'!$L$7),"")</f>
        <v/>
      </c>
      <c r="T228" s="944" t="str">
        <f>IFERROR(IFS(E228='BBDD R'!$F$2,'BBDD R'!$M$2,E228='BBDD R'!$F$3,'BBDD R'!$M$3,E228='BBDD R'!$F$4,'BBDD R'!$M$4,E228='BBDD R'!$F$5,'BBDD R'!$M$5,E228='BBDD R'!$F$6,'BBDD R'!$M$6,E228='BBDD R'!$F$7,'BBDD R'!$M$7),"")</f>
        <v/>
      </c>
      <c r="U228" s="944" t="str">
        <f>IFERROR(IFS(E228='BBDD R'!$F$2,'BBDD R'!$N$2,E228='BBDD R'!$F$3,'BBDD R'!$N$3,E228='BBDD R'!$F$4,'BBDD R'!$N$4,E228='BBDD R'!$F$5,'BBDD R'!$N$5,E228='BBDD R'!$F$6,'BBDD R'!$N$6,E228='BBDD R'!$F$7,'BBDD R'!$N$7),"")</f>
        <v/>
      </c>
      <c r="V228" s="944" t="str">
        <f>IFERROR(IFS(E228='BBDD R'!$F$2,'BBDD R'!$O$2,E228='BBDD R'!$F$3,'BBDD R'!$O$3,E228='BBDD R'!$F$4,'BBDD R'!$O$4,E228='BBDD R'!$F$5,'BBDD R'!$O$5,E228='BBDD R'!$F$6,'BBDD R'!$O$6,E228='BBDD R'!$F$7,'BBDD R'!$O$7),"")</f>
        <v/>
      </c>
      <c r="W228" s="946" t="str">
        <f>IFERROR(IFS(E228='BBDD R'!$F$2,'BBDD R'!$P$2,E228='BBDD R'!$F$3,'BBDD R'!$P$3,E228='BBDD R'!$F$4,'BBDD R'!$P$4,E228='BBDD R'!$F$5,'BBDD R'!$P$5,E228='BBDD R'!$F$6,'BBDD R'!$P$6,E228='BBDD R'!$F$7,'BBDD R'!$P$7),"")</f>
        <v/>
      </c>
      <c r="X228" s="944" t="str">
        <f>IFERROR(IFS(E228='BBDD R'!$F$2,'BBDD R'!$Q$2,E228='BBDD R'!$F$3,'BBDD R'!$Q$3,E228='BBDD R'!$F$4,'BBDD R'!$Q$4,E228='BBDD R'!$F$5,'BBDD R'!$Q$5,E228='BBDD R'!$F$6,'BBDD R'!$Q$6,E228='BBDD R'!$F$7,'BBDD R'!$Q$7),"")</f>
        <v/>
      </c>
      <c r="Y228" s="944" t="str">
        <f>IFERROR(IFS(E228='BBDD R'!$F$2,'BBDD R'!$R$2,E228='BBDD R'!$F$3,'BBDD R'!$R$3,E228='BBDD R'!$F$4,'BBDD R'!$R$4,E228='BBDD R'!$F$5,'BBDD R'!$R$5,E228='BBDD R'!$F$6,'BBDD R'!$R$6,E228='BBDD R'!$F$7,'BBDD R'!$R$7),"")</f>
        <v/>
      </c>
      <c r="Z228" s="944" t="str">
        <f t="array" ref="Z228">IFERROR(ifs(AND(M228="Gasolina",O228="Vehículo Liviano (Sedán, Compacto)"),1
,AND(M228="Gasolina",O228="Vehículo Liviano (SUV, Jeep, Station Wagon)"),2
,AND(M228="Gasolina",O228="Utilitario, Furgón"),3
,AND(M228="Gasolina",O228="Camioneta 4x2"),4
,AND(M228="Gasolina",O228="Camioneta 4x4"),5
,AND(M228="Gasolina",O228="Camión liviano (hasta 3.5 ton)"),6
,AND(M228="Gasolina",O228="Camión mediano"),7
,AND(M228="Gasolina",O228="Camión pesado"),8
,AND(M228="Gasolina",O228="Maquinaria"),9
,AND(M228="Gasolina",O228="Otro (especifique): "),10
,AND(M228="Diesel",O228="Vehículo Liviano (Sedán, Compacto)"),11
,AND(M228="Diesel",O228="Vehículo Liviano (SUV, Jeep, Station Wagon)"),12
,AND(M228="Diesel",O228="Utilitario, Furgón"),13
,AND(M228="Diesel",O228="Camioneta 4x2"),14
,AND(M228="Diesel",O228="Camioneta 4x4"),15
,AND(M228="Diesel",O228="Camión liviano (hasta 3.5 ton)"),16
,AND(M228="Diesel",O228="Camión mediano"),17
,AND(M228="Diesel",O228="Camión pesado"),18
,AND(M228="Diesel",O228="Maquinaria"),19
,AND(M228="Diesel",O228="Otro (especifique): "),20
,O228="Selecciona...",21),"")</f>
        <v/>
      </c>
      <c r="AA228" s="947" t="str">
        <f>IFERROR((ifs(Z228=1,Data!$D$100,Z228=2,Data!$D$101,Z228=3,Data!$D$102,Z228=4,Data!$D$103,Z228=5,Data!$D$104,Z228=6,Data!$D$105,Z228=7,Data!$D$106,Z228=8,Data!$D$107,Z228=9,Data!$D$108,Z228=10,Data!$D$109,Z228=11,Data!$D$110,Z228=12,Data!$D$111,Z228=13,Data!$D$112,Z228=14,Data!$D$113,Z228=15,Data!$D$114,Z228=16,Data!$D$115,Z228=17,Data!$D$116,Z228=18,Data!$D$117,Z228=19,Data!$D$118,Z228=20,Data!$D$119,Z228=21,Data!$D$120,Z228=0,Data!$D$121))*K228,"")</f>
        <v/>
      </c>
      <c r="AB228" s="947" t="str">
        <f>IFERROR((ifs(Z228=1,Data!$E$100,Z228=2,Data!$E$101,Z228=3,Data!$E$102,Z228=4,Data!$E$103,Z228=5,Data!$E$104,Z228=6,Data!$E$105,Z228=7,Data!$E$106,Z228=8,Data!$E$107,Z228=9,Data!$E$108,Z228=10,Data!$E$109,Z228=11,Data!$E$110,Z228=12,Data!$E$111,Z228=13,Data!$E$112,Z228=14,Data!$E$113,Z228=15,Data!$E$114,Z228=16,Data!$E$115,Z228=17,Data!$E$116,Z228=18,Data!$E$117,Z228=19,Data!$E$118,Z228=20,Data!$E$119,Z228=21,Data!$E$120,Z228=0,Data!$E$121))*K228/1000,"")</f>
        <v/>
      </c>
      <c r="AC228" s="948" t="str">
        <f>IFERROR((ifs(
Z228=1,Data!$G$100,
Z228=2,Data!$G$101,
Z228=3,Data!$G$102,
Z228=4,Data!$G$103,
Z228=5,Data!$G$104,
Z228=6,Data!$G$105,
Z228=7,Data!$G$106,
Z228=8,Data!$G$107,
Z228=9,Data!$G$108,
Z228=10,Data!G$109,
Z228=11,Data!G$110,
Z228=12,Data!G$111,
Z228=13,Data!$G$112,
Z228=14,Data!$G$113,
Z228=15,Data!$G$114,
Z228=16,Data!$G$115,
Z228=17,Data!$G$116,
Z228=18,Data!$G$117,
Z228=19,Data!$G$118,
Z228=20,Data!$G$119,
Z228=21,Data!$G$120,
Z228=0,Data!$G$121))
*K228/1000,"")</f>
        <v/>
      </c>
      <c r="AD228" s="949" t="str">
        <f>IFERROR((ifs(
Z228=1,Data!$H$100,
Z228=2,Data!$H$101,
Z228=3,Data!$H$102,
Z228=4,Data!$H$103,
Z228=5,Data!$H$104,
Z228=6,Data!$H$105,
Z228=7,Data!$H$106,
Z228=8,Data!$H$107,
Z228=9,Data!$H$108,
Z228=10,Data!H$109,
Z228=11,Data!H$110,
Z228=12,Data!H$111,
Z228=13,Data!$H$112,
Z228=14,Data!$H$113,
Z228=15,Data!$H$114,
Z228=16,Data!$H$115,
Z228=17,Data!$H$116,
Z228=18,Data!$H$117,
Z228=19,Data!$H$118,
Z228=20,Data!$H$119,
Z228=21,Data!$H$120,
Z228=0,Data!$H$121))*K228/1000,"")</f>
        <v/>
      </c>
      <c r="AE228" s="948" t="str">
        <f>IFERROR((ifs(
Z228=1,Data!$I$100,
Z228=2,Data!$I$101,
Z228=3,Data!$I$102,
Z228=4,Data!$I$103,
Z228=5,Data!$I$104,
Z228=6,Data!$I$105,
Z228=7,Data!$I$106,
Z228=8,Data!$I$107,
Z228=9,Data!$I$108,
Z228=10,Data!I$109,
Z228=11,Data!I$110,
Z228=12,Data!I$111,
Z228=13,Data!$I$112,
Z228=14,Data!$I$113,
Z228=15,Data!$I$114,
Z228=16,Data!$I$115,
Z228=17,Data!$I$116,
Z228=18,Data!$I$117,
Z228=19,Data!$I$118,
Z228=20,Data!$I$119,
Z228=21,Data!$I$120,
Z228=0,Data!$I$121)*K228/1000),"")</f>
        <v/>
      </c>
      <c r="AF228" s="947" t="str">
        <f>IFERROR((ifs(
Z228=1,Data!$J$100,
Z228=2,Data!$J$101,
Z228=3,Data!$J$102,
Z228=4,Data!$J$103,
Z228=5,Data!$J$104,
Z228=6,Data!$J$105,
Z228=7,Data!$J$106,
Z228=8,Data!$J$107,
Z228=9,Data!$J$108,
Z228=10,Data!J$109,
Z228=11,Data!J$110,
Z228=12,Data!J$111,
Z228=13,Data!J$112,
Z228=14,Data!$J$113,
Z228=15,Data!$J$114,
Z228=16,Data!$J$115,
Z228=17,Data!$J$116,
Z228=18,Data!$J$117,
Z228=19,Data!$J$118,
Z228=20,Data!$J$119,
Z228=21,Data!$J$120,
Z228=0,Data!$J$121)*K228),"")</f>
        <v/>
      </c>
      <c r="AG228" s="947" t="str">
        <f>IFERROR((ifs(
Z228=1,Data!$K$100,
Z228=2,Data!$K$101,
Z228=3,Data!$K$102,
Z228=4,Data!$K$103,
Z228=5,Data!$K$104,
Z228=6,Data!$K$105,
Z228=7,Data!$K$106,
Z228=8,Data!$K$107,
Z228=9,Data!$K$108,
Z228=10,Data!K$109,
Z228=11,Data!K$110,
Z228=12,Data!K$111,
Z228=13,Data!$K$112,
Z228=14,Data!$K$113,
Z228=15,Data!$K$114,
Z228=16,Data!$K$115,
Z228=17,Data!$K$116,
Z228=18,Data!$K$117,
Z228=19,Data!$K$118,
Z228=20,Data!$K$119,
Z228=21,Data!$K$120,
Z228=0,Data!$K$121)*K228),"")</f>
        <v/>
      </c>
      <c r="AH228" s="947" t="str">
        <f>IFERROR((ifs(
Z228=1,Data!$L$100,
Z228=2,Data!$L$101,
Z228=3,Data!$L$102,
Z228=4,Data!$L$103,
Z228=5,Data!$L$104,
Z228=6,Data!$L$105,
Z228=7,Data!$L$106,
Z228=8,Data!$L$107,
Z228=9,Data!$L$108,
Z228=10,Data!L$109,
Z228=11,Data!L$110,
Z228=12,Data!L$111,
Z228=13,Data!$L$112,
Z228=14,Data!$L$113,
Z228=15,Data!$L$114,
Z228=16,Data!$L$115,
Z228=17,Data!$L$116,
Z228=18,Data!$L$117,
Z228=19,Data!$L$118,
Z228=20,Data!$L$119,
Z228=21,Data!$L$120,
Z228=0,Data!$L$121)*K228),"")</f>
        <v/>
      </c>
      <c r="AI228" s="950" t="str">
        <f>'Registro Veh'!J240</f>
        <v/>
      </c>
      <c r="AJ228" s="950" t="str">
        <f>'Registro Veh'!M240</f>
        <v/>
      </c>
      <c r="AK228" s="951"/>
      <c r="AL228" s="951"/>
      <c r="AM228" s="951"/>
      <c r="AN228" s="951"/>
    </row>
    <row r="229">
      <c r="A229" s="941" t="str">
        <f>'Registro Veh'!B240</f>
        <v/>
      </c>
      <c r="B229" s="941" t="str">
        <f>Equipo!$F$2</f>
        <v>4.0</v>
      </c>
      <c r="C229" s="941" t="str">
        <f>Equipo!$E$14</f>
        <v/>
      </c>
      <c r="D229" s="941" t="str">
        <f>Equipo!$E$10</f>
        <v/>
      </c>
      <c r="E229" s="941" t="str">
        <f>'Registro Veh'!C240</f>
        <v/>
      </c>
      <c r="F229" s="941" t="str">
        <f>'Registro Veh'!D240</f>
        <v/>
      </c>
      <c r="G229" s="941" t="str">
        <f>'Registro Veh'!E240</f>
        <v/>
      </c>
      <c r="H229" s="941" t="str">
        <f>'Registro Veh'!F240</f>
        <v/>
      </c>
      <c r="I229" s="942" t="str">
        <f>'Registro Veh'!G240</f>
        <v/>
      </c>
      <c r="J229" s="942" t="str">
        <f>'Registro Veh'!I240</f>
        <v/>
      </c>
      <c r="K229" s="942" t="str">
        <f>'Registro Veh'!K240</f>
        <v/>
      </c>
      <c r="L229" s="942" t="str">
        <f>'Registro Veh'!L240</f>
        <v/>
      </c>
      <c r="M229" s="942" t="str">
        <f>'Registro Veh'!N240</f>
        <v/>
      </c>
      <c r="N229" s="943" t="str">
        <f>IFERROR(IFS(E229='BBDD R'!$F$2,'BBDD R'!$G$2,E229='BBDD R'!$F$3,'BBDD R'!$G$3,E229='BBDD R'!$F$4,'BBDD R'!$G$4,E229='BBDD R'!$F$5,'BBDD R'!$G$5,E229='BBDD R'!$F$6,'BBDD R'!$G$6,E229='BBDD R'!$F$7,'BBDD R'!$G$7),"")</f>
        <v/>
      </c>
      <c r="O229" s="943" t="str">
        <f>IFERROR(IFS(E229='BBDD R'!$F$2,'BBDD R'!$H$2,E229='BBDD R'!$F$3,'BBDD R'!$H$3,E229='BBDD R'!$F$4,'BBDD R'!$H$4,E229='BBDD R'!$F$5,'BBDD R'!$H$5,E229='BBDD R'!$F$6,'BBDD R'!$H$6,E229='BBDD R'!$F$7,'BBDD R'!$H$7),"")</f>
        <v/>
      </c>
      <c r="P229" s="944" t="str">
        <f>IFERROR(IFS(E229='BBDD R'!$F$2,'BBDD R'!$I$2,E229='BBDD R'!$F$3,'BBDD R'!$I$3,E229='BBDD R'!$F$4,'BBDD R'!$I$4,E229='BBDD R'!$F$5,'BBDD R'!$I$5,E229='BBDD R'!$F$6,'BBDD R'!$I$6,E229='BBDD R'!$F$7,'BBDD R'!$I$7),"")</f>
        <v/>
      </c>
      <c r="Q229" s="945" t="str">
        <f>IFERROR(IFS(E229='BBDD R'!$F$2,'BBDD R'!$J$2,E229='BBDD R'!$F$3,'BBDD R'!$J$3,E229='BBDD R'!$F$4,'BBDD R'!$J$4,E229='BBDD R'!$F$5,'BBDD R'!$J$5,E229='BBDD R'!$F$6,'BBDD R'!$J$6,E229='BBDD R'!$F$7,'BBDD R'!$J$7))</f>
        <v/>
      </c>
      <c r="R229" s="945" t="str">
        <f>IFERROR(IFS(E229='BBDD R'!$F$2,'BBDD R'!$K$2,E229='BBDD R'!$F$3,'BBDD R'!$K$3,E229='BBDD R'!$F$4,'BBDD R'!$K$4,E229='BBDD R'!$F$5,'BBDD R'!$K$5,E229='BBDD R'!$F$6,'BBDD R'!$K$6,E229='BBDD R'!$F$7,'BBDD R'!$K$7),"")</f>
        <v/>
      </c>
      <c r="S229" s="944" t="str">
        <f>IFERROR(IFS(E229='BBDD R'!$F$2,'BBDD R'!$L$2,E229='BBDD R'!$F$3,'BBDD R'!$L$3,E229='BBDD R'!$F$4,'BBDD R'!$L$4,E229='BBDD R'!$F$5,'BBDD R'!$L$5,E229='BBDD R'!$F$6,'BBDD R'!$L$6,E229='BBDD R'!$F$7,'BBDD R'!$L$7),"")</f>
        <v/>
      </c>
      <c r="T229" s="944" t="str">
        <f>IFERROR(IFS(E229='BBDD R'!$F$2,'BBDD R'!$M$2,E229='BBDD R'!$F$3,'BBDD R'!$M$3,E229='BBDD R'!$F$4,'BBDD R'!$M$4,E229='BBDD R'!$F$5,'BBDD R'!$M$5,E229='BBDD R'!$F$6,'BBDD R'!$M$6,E229='BBDD R'!$F$7,'BBDD R'!$M$7),"")</f>
        <v/>
      </c>
      <c r="U229" s="944" t="str">
        <f>IFERROR(IFS(E229='BBDD R'!$F$2,'BBDD R'!$N$2,E229='BBDD R'!$F$3,'BBDD R'!$N$3,E229='BBDD R'!$F$4,'BBDD R'!$N$4,E229='BBDD R'!$F$5,'BBDD R'!$N$5,E229='BBDD R'!$F$6,'BBDD R'!$N$6,E229='BBDD R'!$F$7,'BBDD R'!$N$7),"")</f>
        <v/>
      </c>
      <c r="V229" s="944" t="str">
        <f>IFERROR(IFS(E229='BBDD R'!$F$2,'BBDD R'!$O$2,E229='BBDD R'!$F$3,'BBDD R'!$O$3,E229='BBDD R'!$F$4,'BBDD R'!$O$4,E229='BBDD R'!$F$5,'BBDD R'!$O$5,E229='BBDD R'!$F$6,'BBDD R'!$O$6,E229='BBDD R'!$F$7,'BBDD R'!$O$7),"")</f>
        <v/>
      </c>
      <c r="W229" s="946" t="str">
        <f>IFERROR(IFS(E229='BBDD R'!$F$2,'BBDD R'!$P$2,E229='BBDD R'!$F$3,'BBDD R'!$P$3,E229='BBDD R'!$F$4,'BBDD R'!$P$4,E229='BBDD R'!$F$5,'BBDD R'!$P$5,E229='BBDD R'!$F$6,'BBDD R'!$P$6,E229='BBDD R'!$F$7,'BBDD R'!$P$7),"")</f>
        <v/>
      </c>
      <c r="X229" s="944" t="str">
        <f>IFERROR(IFS(E229='BBDD R'!$F$2,'BBDD R'!$Q$2,E229='BBDD R'!$F$3,'BBDD R'!$Q$3,E229='BBDD R'!$F$4,'BBDD R'!$Q$4,E229='BBDD R'!$F$5,'BBDD R'!$Q$5,E229='BBDD R'!$F$6,'BBDD R'!$Q$6,E229='BBDD R'!$F$7,'BBDD R'!$Q$7),"")</f>
        <v/>
      </c>
      <c r="Y229" s="944" t="str">
        <f>IFERROR(IFS(E229='BBDD R'!$F$2,'BBDD R'!$R$2,E229='BBDD R'!$F$3,'BBDD R'!$R$3,E229='BBDD R'!$F$4,'BBDD R'!$R$4,E229='BBDD R'!$F$5,'BBDD R'!$R$5,E229='BBDD R'!$F$6,'BBDD R'!$R$6,E229='BBDD R'!$F$7,'BBDD R'!$R$7),"")</f>
        <v/>
      </c>
      <c r="Z229" s="944" t="str">
        <f t="array" ref="Z229">IFERROR(ifs(AND(M229="Gasolina",O229="Vehículo Liviano (Sedán, Compacto)"),1
,AND(M229="Gasolina",O229="Vehículo Liviano (SUV, Jeep, Station Wagon)"),2
,AND(M229="Gasolina",O229="Utilitario, Furgón"),3
,AND(M229="Gasolina",O229="Camioneta 4x2"),4
,AND(M229="Gasolina",O229="Camioneta 4x4"),5
,AND(M229="Gasolina",O229="Camión liviano (hasta 3.5 ton)"),6
,AND(M229="Gasolina",O229="Camión mediano"),7
,AND(M229="Gasolina",O229="Camión pesado"),8
,AND(M229="Gasolina",O229="Maquinaria"),9
,AND(M229="Gasolina",O229="Otro (especifique): "),10
,AND(M229="Diesel",O229="Vehículo Liviano (Sedán, Compacto)"),11
,AND(M229="Diesel",O229="Vehículo Liviano (SUV, Jeep, Station Wagon)"),12
,AND(M229="Diesel",O229="Utilitario, Furgón"),13
,AND(M229="Diesel",O229="Camioneta 4x2"),14
,AND(M229="Diesel",O229="Camioneta 4x4"),15
,AND(M229="Diesel",O229="Camión liviano (hasta 3.5 ton)"),16
,AND(M229="Diesel",O229="Camión mediano"),17
,AND(M229="Diesel",O229="Camión pesado"),18
,AND(M229="Diesel",O229="Maquinaria"),19
,AND(M229="Diesel",O229="Otro (especifique): "),20
,O229="Selecciona...",21),"")</f>
        <v/>
      </c>
      <c r="AA229" s="947" t="str">
        <f>IFERROR((ifs(Z229=1,Data!$D$100,Z229=2,Data!$D$101,Z229=3,Data!$D$102,Z229=4,Data!$D$103,Z229=5,Data!$D$104,Z229=6,Data!$D$105,Z229=7,Data!$D$106,Z229=8,Data!$D$107,Z229=9,Data!$D$108,Z229=10,Data!$D$109,Z229=11,Data!$D$110,Z229=12,Data!$D$111,Z229=13,Data!$D$112,Z229=14,Data!$D$113,Z229=15,Data!$D$114,Z229=16,Data!$D$115,Z229=17,Data!$D$116,Z229=18,Data!$D$117,Z229=19,Data!$D$118,Z229=20,Data!$D$119,Z229=21,Data!$D$120,Z229=0,Data!$D$121))*K229,"")</f>
        <v/>
      </c>
      <c r="AB229" s="947" t="str">
        <f>IFERROR((ifs(Z229=1,Data!$E$100,Z229=2,Data!$E$101,Z229=3,Data!$E$102,Z229=4,Data!$E$103,Z229=5,Data!$E$104,Z229=6,Data!$E$105,Z229=7,Data!$E$106,Z229=8,Data!$E$107,Z229=9,Data!$E$108,Z229=10,Data!$E$109,Z229=11,Data!$E$110,Z229=12,Data!$E$111,Z229=13,Data!$E$112,Z229=14,Data!$E$113,Z229=15,Data!$E$114,Z229=16,Data!$E$115,Z229=17,Data!$E$116,Z229=18,Data!$E$117,Z229=19,Data!$E$118,Z229=20,Data!$E$119,Z229=21,Data!$E$120,Z229=0,Data!$E$121))*K229/1000,"")</f>
        <v/>
      </c>
      <c r="AC229" s="948" t="str">
        <f>IFERROR((ifs(
Z229=1,Data!$G$100,
Z229=2,Data!$G$101,
Z229=3,Data!$G$102,
Z229=4,Data!$G$103,
Z229=5,Data!$G$104,
Z229=6,Data!$G$105,
Z229=7,Data!$G$106,
Z229=8,Data!$G$107,
Z229=9,Data!$G$108,
Z229=10,Data!G$109,
Z229=11,Data!G$110,
Z229=12,Data!G$111,
Z229=13,Data!$G$112,
Z229=14,Data!$G$113,
Z229=15,Data!$G$114,
Z229=16,Data!$G$115,
Z229=17,Data!$G$116,
Z229=18,Data!$G$117,
Z229=19,Data!$G$118,
Z229=20,Data!$G$119,
Z229=21,Data!$G$120,
Z229=0,Data!$G$121))
*K229/1000,"")</f>
        <v/>
      </c>
      <c r="AD229" s="949" t="str">
        <f>IFERROR((ifs(
Z229=1,Data!$H$100,
Z229=2,Data!$H$101,
Z229=3,Data!$H$102,
Z229=4,Data!$H$103,
Z229=5,Data!$H$104,
Z229=6,Data!$H$105,
Z229=7,Data!$H$106,
Z229=8,Data!$H$107,
Z229=9,Data!$H$108,
Z229=10,Data!H$109,
Z229=11,Data!H$110,
Z229=12,Data!H$111,
Z229=13,Data!$H$112,
Z229=14,Data!$H$113,
Z229=15,Data!$H$114,
Z229=16,Data!$H$115,
Z229=17,Data!$H$116,
Z229=18,Data!$H$117,
Z229=19,Data!$H$118,
Z229=20,Data!$H$119,
Z229=21,Data!$H$120,
Z229=0,Data!$H$121))*K229/1000,"")</f>
        <v/>
      </c>
      <c r="AE229" s="948" t="str">
        <f>IFERROR((ifs(
Z229=1,Data!$I$100,
Z229=2,Data!$I$101,
Z229=3,Data!$I$102,
Z229=4,Data!$I$103,
Z229=5,Data!$I$104,
Z229=6,Data!$I$105,
Z229=7,Data!$I$106,
Z229=8,Data!$I$107,
Z229=9,Data!$I$108,
Z229=10,Data!I$109,
Z229=11,Data!I$110,
Z229=12,Data!I$111,
Z229=13,Data!$I$112,
Z229=14,Data!$I$113,
Z229=15,Data!$I$114,
Z229=16,Data!$I$115,
Z229=17,Data!$I$116,
Z229=18,Data!$I$117,
Z229=19,Data!$I$118,
Z229=20,Data!$I$119,
Z229=21,Data!$I$120,
Z229=0,Data!$I$121)*K229/1000),"")</f>
        <v/>
      </c>
      <c r="AF229" s="947" t="str">
        <f>IFERROR((ifs(
Z229=1,Data!$J$100,
Z229=2,Data!$J$101,
Z229=3,Data!$J$102,
Z229=4,Data!$J$103,
Z229=5,Data!$J$104,
Z229=6,Data!$J$105,
Z229=7,Data!$J$106,
Z229=8,Data!$J$107,
Z229=9,Data!$J$108,
Z229=10,Data!J$109,
Z229=11,Data!J$110,
Z229=12,Data!J$111,
Z229=13,Data!J$112,
Z229=14,Data!$J$113,
Z229=15,Data!$J$114,
Z229=16,Data!$J$115,
Z229=17,Data!$J$116,
Z229=18,Data!$J$117,
Z229=19,Data!$J$118,
Z229=20,Data!$J$119,
Z229=21,Data!$J$120,
Z229=0,Data!$J$121)*K229),"")</f>
        <v/>
      </c>
      <c r="AG229" s="947" t="str">
        <f>IFERROR((ifs(
Z229=1,Data!$K$100,
Z229=2,Data!$K$101,
Z229=3,Data!$K$102,
Z229=4,Data!$K$103,
Z229=5,Data!$K$104,
Z229=6,Data!$K$105,
Z229=7,Data!$K$106,
Z229=8,Data!$K$107,
Z229=9,Data!$K$108,
Z229=10,Data!K$109,
Z229=11,Data!K$110,
Z229=12,Data!K$111,
Z229=13,Data!$K$112,
Z229=14,Data!$K$113,
Z229=15,Data!$K$114,
Z229=16,Data!$K$115,
Z229=17,Data!$K$116,
Z229=18,Data!$K$117,
Z229=19,Data!$K$118,
Z229=20,Data!$K$119,
Z229=21,Data!$K$120,
Z229=0,Data!$K$121)*K229),"")</f>
        <v/>
      </c>
      <c r="AH229" s="947" t="str">
        <f>IFERROR((ifs(
Z229=1,Data!$L$100,
Z229=2,Data!$L$101,
Z229=3,Data!$L$102,
Z229=4,Data!$L$103,
Z229=5,Data!$L$104,
Z229=6,Data!$L$105,
Z229=7,Data!$L$106,
Z229=8,Data!$L$107,
Z229=9,Data!$L$108,
Z229=10,Data!L$109,
Z229=11,Data!L$110,
Z229=12,Data!L$111,
Z229=13,Data!$L$112,
Z229=14,Data!$L$113,
Z229=15,Data!$L$114,
Z229=16,Data!$L$115,
Z229=17,Data!$L$116,
Z229=18,Data!$L$117,
Z229=19,Data!$L$118,
Z229=20,Data!$L$119,
Z229=21,Data!$L$120,
Z229=0,Data!$L$121)*K229),"")</f>
        <v/>
      </c>
      <c r="AI229" s="950" t="str">
        <f>'Registro Veh'!J241</f>
        <v/>
      </c>
      <c r="AJ229" s="950" t="str">
        <f>'Registro Veh'!M241</f>
        <v/>
      </c>
      <c r="AK229" s="951"/>
      <c r="AL229" s="951"/>
      <c r="AM229" s="951"/>
      <c r="AN229" s="951"/>
    </row>
    <row r="230">
      <c r="A230" s="941" t="str">
        <f>'Registro Veh'!B241</f>
        <v/>
      </c>
      <c r="B230" s="941" t="str">
        <f>Equipo!$F$2</f>
        <v>4.0</v>
      </c>
      <c r="C230" s="941" t="str">
        <f>Equipo!$E$14</f>
        <v/>
      </c>
      <c r="D230" s="941" t="str">
        <f>Equipo!$E$10</f>
        <v/>
      </c>
      <c r="E230" s="941" t="str">
        <f>'Registro Veh'!C241</f>
        <v/>
      </c>
      <c r="F230" s="941" t="str">
        <f>'Registro Veh'!D241</f>
        <v/>
      </c>
      <c r="G230" s="941" t="str">
        <f>'Registro Veh'!E241</f>
        <v/>
      </c>
      <c r="H230" s="941" t="str">
        <f>'Registro Veh'!F241</f>
        <v/>
      </c>
      <c r="I230" s="942" t="str">
        <f>'Registro Veh'!G241</f>
        <v/>
      </c>
      <c r="J230" s="942" t="str">
        <f>'Registro Veh'!I241</f>
        <v/>
      </c>
      <c r="K230" s="942" t="str">
        <f>'Registro Veh'!K241</f>
        <v/>
      </c>
      <c r="L230" s="942" t="str">
        <f>'Registro Veh'!L241</f>
        <v/>
      </c>
      <c r="M230" s="942" t="str">
        <f>'Registro Veh'!N241</f>
        <v/>
      </c>
      <c r="N230" s="943" t="str">
        <f>IFERROR(IFS(E230='BBDD R'!$F$2,'BBDD R'!$G$2,E230='BBDD R'!$F$3,'BBDD R'!$G$3,E230='BBDD R'!$F$4,'BBDD R'!$G$4,E230='BBDD R'!$F$5,'BBDD R'!$G$5,E230='BBDD R'!$F$6,'BBDD R'!$G$6,E230='BBDD R'!$F$7,'BBDD R'!$G$7),"")</f>
        <v/>
      </c>
      <c r="O230" s="943" t="str">
        <f>IFERROR(IFS(E230='BBDD R'!$F$2,'BBDD R'!$H$2,E230='BBDD R'!$F$3,'BBDD R'!$H$3,E230='BBDD R'!$F$4,'BBDD R'!$H$4,E230='BBDD R'!$F$5,'BBDD R'!$H$5,E230='BBDD R'!$F$6,'BBDD R'!$H$6,E230='BBDD R'!$F$7,'BBDD R'!$H$7),"")</f>
        <v/>
      </c>
      <c r="P230" s="944" t="str">
        <f>IFERROR(IFS(E230='BBDD R'!$F$2,'BBDD R'!$I$2,E230='BBDD R'!$F$3,'BBDD R'!$I$3,E230='BBDD R'!$F$4,'BBDD R'!$I$4,E230='BBDD R'!$F$5,'BBDD R'!$I$5,E230='BBDD R'!$F$6,'BBDD R'!$I$6,E230='BBDD R'!$F$7,'BBDD R'!$I$7),"")</f>
        <v/>
      </c>
      <c r="Q230" s="945" t="str">
        <f>IFERROR(IFS(E230='BBDD R'!$F$2,'BBDD R'!$J$2,E230='BBDD R'!$F$3,'BBDD R'!$J$3,E230='BBDD R'!$F$4,'BBDD R'!$J$4,E230='BBDD R'!$F$5,'BBDD R'!$J$5,E230='BBDD R'!$F$6,'BBDD R'!$J$6,E230='BBDD R'!$F$7,'BBDD R'!$J$7))</f>
        <v/>
      </c>
      <c r="R230" s="945" t="str">
        <f>IFERROR(IFS(E230='BBDD R'!$F$2,'BBDD R'!$K$2,E230='BBDD R'!$F$3,'BBDD R'!$K$3,E230='BBDD R'!$F$4,'BBDD R'!$K$4,E230='BBDD R'!$F$5,'BBDD R'!$K$5,E230='BBDD R'!$F$6,'BBDD R'!$K$6,E230='BBDD R'!$F$7,'BBDD R'!$K$7),"")</f>
        <v/>
      </c>
      <c r="S230" s="944" t="str">
        <f>IFERROR(IFS(E230='BBDD R'!$F$2,'BBDD R'!$L$2,E230='BBDD R'!$F$3,'BBDD R'!$L$3,E230='BBDD R'!$F$4,'BBDD R'!$L$4,E230='BBDD R'!$F$5,'BBDD R'!$L$5,E230='BBDD R'!$F$6,'BBDD R'!$L$6,E230='BBDD R'!$F$7,'BBDD R'!$L$7),"")</f>
        <v/>
      </c>
      <c r="T230" s="944" t="str">
        <f>IFERROR(IFS(E230='BBDD R'!$F$2,'BBDD R'!$M$2,E230='BBDD R'!$F$3,'BBDD R'!$M$3,E230='BBDD R'!$F$4,'BBDD R'!$M$4,E230='BBDD R'!$F$5,'BBDD R'!$M$5,E230='BBDD R'!$F$6,'BBDD R'!$M$6,E230='BBDD R'!$F$7,'BBDD R'!$M$7),"")</f>
        <v/>
      </c>
      <c r="U230" s="944" t="str">
        <f>IFERROR(IFS(E230='BBDD R'!$F$2,'BBDD R'!$N$2,E230='BBDD R'!$F$3,'BBDD R'!$N$3,E230='BBDD R'!$F$4,'BBDD R'!$N$4,E230='BBDD R'!$F$5,'BBDD R'!$N$5,E230='BBDD R'!$F$6,'BBDD R'!$N$6,E230='BBDD R'!$F$7,'BBDD R'!$N$7),"")</f>
        <v/>
      </c>
      <c r="V230" s="944" t="str">
        <f>IFERROR(IFS(E230='BBDD R'!$F$2,'BBDD R'!$O$2,E230='BBDD R'!$F$3,'BBDD R'!$O$3,E230='BBDD R'!$F$4,'BBDD R'!$O$4,E230='BBDD R'!$F$5,'BBDD R'!$O$5,E230='BBDD R'!$F$6,'BBDD R'!$O$6,E230='BBDD R'!$F$7,'BBDD R'!$O$7),"")</f>
        <v/>
      </c>
      <c r="W230" s="946" t="str">
        <f>IFERROR(IFS(E230='BBDD R'!$F$2,'BBDD R'!$P$2,E230='BBDD R'!$F$3,'BBDD R'!$P$3,E230='BBDD R'!$F$4,'BBDD R'!$P$4,E230='BBDD R'!$F$5,'BBDD R'!$P$5,E230='BBDD R'!$F$6,'BBDD R'!$P$6,E230='BBDD R'!$F$7,'BBDD R'!$P$7),"")</f>
        <v/>
      </c>
      <c r="X230" s="944" t="str">
        <f>IFERROR(IFS(E230='BBDD R'!$F$2,'BBDD R'!$Q$2,E230='BBDD R'!$F$3,'BBDD R'!$Q$3,E230='BBDD R'!$F$4,'BBDD R'!$Q$4,E230='BBDD R'!$F$5,'BBDD R'!$Q$5,E230='BBDD R'!$F$6,'BBDD R'!$Q$6,E230='BBDD R'!$F$7,'BBDD R'!$Q$7),"")</f>
        <v/>
      </c>
      <c r="Y230" s="944" t="str">
        <f>IFERROR(IFS(E230='BBDD R'!$F$2,'BBDD R'!$R$2,E230='BBDD R'!$F$3,'BBDD R'!$R$3,E230='BBDD R'!$F$4,'BBDD R'!$R$4,E230='BBDD R'!$F$5,'BBDD R'!$R$5,E230='BBDD R'!$F$6,'BBDD R'!$R$6,E230='BBDD R'!$F$7,'BBDD R'!$R$7),"")</f>
        <v/>
      </c>
      <c r="Z230" s="944" t="str">
        <f t="array" ref="Z230">IFERROR(ifs(AND(M230="Gasolina",O230="Vehículo Liviano (Sedán, Compacto)"),1
,AND(M230="Gasolina",O230="Vehículo Liviano (SUV, Jeep, Station Wagon)"),2
,AND(M230="Gasolina",O230="Utilitario, Furgón"),3
,AND(M230="Gasolina",O230="Camioneta 4x2"),4
,AND(M230="Gasolina",O230="Camioneta 4x4"),5
,AND(M230="Gasolina",O230="Camión liviano (hasta 3.5 ton)"),6
,AND(M230="Gasolina",O230="Camión mediano"),7
,AND(M230="Gasolina",O230="Camión pesado"),8
,AND(M230="Gasolina",O230="Maquinaria"),9
,AND(M230="Gasolina",O230="Otro (especifique): "),10
,AND(M230="Diesel",O230="Vehículo Liviano (Sedán, Compacto)"),11
,AND(M230="Diesel",O230="Vehículo Liviano (SUV, Jeep, Station Wagon)"),12
,AND(M230="Diesel",O230="Utilitario, Furgón"),13
,AND(M230="Diesel",O230="Camioneta 4x2"),14
,AND(M230="Diesel",O230="Camioneta 4x4"),15
,AND(M230="Diesel",O230="Camión liviano (hasta 3.5 ton)"),16
,AND(M230="Diesel",O230="Camión mediano"),17
,AND(M230="Diesel",O230="Camión pesado"),18
,AND(M230="Diesel",O230="Maquinaria"),19
,AND(M230="Diesel",O230="Otro (especifique): "),20
,O230="Selecciona...",21),"")</f>
        <v/>
      </c>
      <c r="AA230" s="947" t="str">
        <f>IFERROR((ifs(Z230=1,Data!$D$100,Z230=2,Data!$D$101,Z230=3,Data!$D$102,Z230=4,Data!$D$103,Z230=5,Data!$D$104,Z230=6,Data!$D$105,Z230=7,Data!$D$106,Z230=8,Data!$D$107,Z230=9,Data!$D$108,Z230=10,Data!$D$109,Z230=11,Data!$D$110,Z230=12,Data!$D$111,Z230=13,Data!$D$112,Z230=14,Data!$D$113,Z230=15,Data!$D$114,Z230=16,Data!$D$115,Z230=17,Data!$D$116,Z230=18,Data!$D$117,Z230=19,Data!$D$118,Z230=20,Data!$D$119,Z230=21,Data!$D$120,Z230=0,Data!$D$121))*K230,"")</f>
        <v/>
      </c>
      <c r="AB230" s="947" t="str">
        <f>IFERROR((ifs(Z230=1,Data!$E$100,Z230=2,Data!$E$101,Z230=3,Data!$E$102,Z230=4,Data!$E$103,Z230=5,Data!$E$104,Z230=6,Data!$E$105,Z230=7,Data!$E$106,Z230=8,Data!$E$107,Z230=9,Data!$E$108,Z230=10,Data!$E$109,Z230=11,Data!$E$110,Z230=12,Data!$E$111,Z230=13,Data!$E$112,Z230=14,Data!$E$113,Z230=15,Data!$E$114,Z230=16,Data!$E$115,Z230=17,Data!$E$116,Z230=18,Data!$E$117,Z230=19,Data!$E$118,Z230=20,Data!$E$119,Z230=21,Data!$E$120,Z230=0,Data!$E$121))*K230/1000,"")</f>
        <v/>
      </c>
      <c r="AC230" s="948" t="str">
        <f>IFERROR((ifs(
Z230=1,Data!$G$100,
Z230=2,Data!$G$101,
Z230=3,Data!$G$102,
Z230=4,Data!$G$103,
Z230=5,Data!$G$104,
Z230=6,Data!$G$105,
Z230=7,Data!$G$106,
Z230=8,Data!$G$107,
Z230=9,Data!$G$108,
Z230=10,Data!G$109,
Z230=11,Data!G$110,
Z230=12,Data!G$111,
Z230=13,Data!$G$112,
Z230=14,Data!$G$113,
Z230=15,Data!$G$114,
Z230=16,Data!$G$115,
Z230=17,Data!$G$116,
Z230=18,Data!$G$117,
Z230=19,Data!$G$118,
Z230=20,Data!$G$119,
Z230=21,Data!$G$120,
Z230=0,Data!$G$121))
*K230/1000,"")</f>
        <v/>
      </c>
      <c r="AD230" s="949" t="str">
        <f>IFERROR((ifs(
Z230=1,Data!$H$100,
Z230=2,Data!$H$101,
Z230=3,Data!$H$102,
Z230=4,Data!$H$103,
Z230=5,Data!$H$104,
Z230=6,Data!$H$105,
Z230=7,Data!$H$106,
Z230=8,Data!$H$107,
Z230=9,Data!$H$108,
Z230=10,Data!H$109,
Z230=11,Data!H$110,
Z230=12,Data!H$111,
Z230=13,Data!$H$112,
Z230=14,Data!$H$113,
Z230=15,Data!$H$114,
Z230=16,Data!$H$115,
Z230=17,Data!$H$116,
Z230=18,Data!$H$117,
Z230=19,Data!$H$118,
Z230=20,Data!$H$119,
Z230=21,Data!$H$120,
Z230=0,Data!$H$121))*K230/1000,"")</f>
        <v/>
      </c>
      <c r="AE230" s="948" t="str">
        <f>IFERROR((ifs(
Z230=1,Data!$I$100,
Z230=2,Data!$I$101,
Z230=3,Data!$I$102,
Z230=4,Data!$I$103,
Z230=5,Data!$I$104,
Z230=6,Data!$I$105,
Z230=7,Data!$I$106,
Z230=8,Data!$I$107,
Z230=9,Data!$I$108,
Z230=10,Data!I$109,
Z230=11,Data!I$110,
Z230=12,Data!I$111,
Z230=13,Data!$I$112,
Z230=14,Data!$I$113,
Z230=15,Data!$I$114,
Z230=16,Data!$I$115,
Z230=17,Data!$I$116,
Z230=18,Data!$I$117,
Z230=19,Data!$I$118,
Z230=20,Data!$I$119,
Z230=21,Data!$I$120,
Z230=0,Data!$I$121)*K230/1000),"")</f>
        <v/>
      </c>
      <c r="AF230" s="947" t="str">
        <f>IFERROR((ifs(
Z230=1,Data!$J$100,
Z230=2,Data!$J$101,
Z230=3,Data!$J$102,
Z230=4,Data!$J$103,
Z230=5,Data!$J$104,
Z230=6,Data!$J$105,
Z230=7,Data!$J$106,
Z230=8,Data!$J$107,
Z230=9,Data!$J$108,
Z230=10,Data!J$109,
Z230=11,Data!J$110,
Z230=12,Data!J$111,
Z230=13,Data!J$112,
Z230=14,Data!$J$113,
Z230=15,Data!$J$114,
Z230=16,Data!$J$115,
Z230=17,Data!$J$116,
Z230=18,Data!$J$117,
Z230=19,Data!$J$118,
Z230=20,Data!$J$119,
Z230=21,Data!$J$120,
Z230=0,Data!$J$121)*K230),"")</f>
        <v/>
      </c>
      <c r="AG230" s="947" t="str">
        <f>IFERROR((ifs(
Z230=1,Data!$K$100,
Z230=2,Data!$K$101,
Z230=3,Data!$K$102,
Z230=4,Data!$K$103,
Z230=5,Data!$K$104,
Z230=6,Data!$K$105,
Z230=7,Data!$K$106,
Z230=8,Data!$K$107,
Z230=9,Data!$K$108,
Z230=10,Data!K$109,
Z230=11,Data!K$110,
Z230=12,Data!K$111,
Z230=13,Data!$K$112,
Z230=14,Data!$K$113,
Z230=15,Data!$K$114,
Z230=16,Data!$K$115,
Z230=17,Data!$K$116,
Z230=18,Data!$K$117,
Z230=19,Data!$K$118,
Z230=20,Data!$K$119,
Z230=21,Data!$K$120,
Z230=0,Data!$K$121)*K230),"")</f>
        <v/>
      </c>
      <c r="AH230" s="947" t="str">
        <f>IFERROR((ifs(
Z230=1,Data!$L$100,
Z230=2,Data!$L$101,
Z230=3,Data!$L$102,
Z230=4,Data!$L$103,
Z230=5,Data!$L$104,
Z230=6,Data!$L$105,
Z230=7,Data!$L$106,
Z230=8,Data!$L$107,
Z230=9,Data!$L$108,
Z230=10,Data!L$109,
Z230=11,Data!L$110,
Z230=12,Data!L$111,
Z230=13,Data!$L$112,
Z230=14,Data!$L$113,
Z230=15,Data!$L$114,
Z230=16,Data!$L$115,
Z230=17,Data!$L$116,
Z230=18,Data!$L$117,
Z230=19,Data!$L$118,
Z230=20,Data!$L$119,
Z230=21,Data!$L$120,
Z230=0,Data!$L$121)*K230),"")</f>
        <v/>
      </c>
      <c r="AI230" s="950" t="str">
        <f>'Registro Veh'!J242</f>
        <v/>
      </c>
      <c r="AJ230" s="950" t="str">
        <f>'Registro Veh'!M242</f>
        <v/>
      </c>
      <c r="AK230" s="951"/>
      <c r="AL230" s="951"/>
      <c r="AM230" s="951"/>
      <c r="AN230" s="951"/>
    </row>
    <row r="231">
      <c r="A231" s="941" t="str">
        <f>'Registro Veh'!B242</f>
        <v/>
      </c>
      <c r="B231" s="941" t="str">
        <f>Equipo!$F$2</f>
        <v>4.0</v>
      </c>
      <c r="C231" s="941" t="str">
        <f>Equipo!$E$14</f>
        <v/>
      </c>
      <c r="D231" s="941" t="str">
        <f>Equipo!$E$10</f>
        <v/>
      </c>
      <c r="E231" s="941" t="str">
        <f>'Registro Veh'!C242</f>
        <v/>
      </c>
      <c r="F231" s="941" t="str">
        <f>'Registro Veh'!D242</f>
        <v/>
      </c>
      <c r="G231" s="941" t="str">
        <f>'Registro Veh'!E242</f>
        <v/>
      </c>
      <c r="H231" s="941" t="str">
        <f>'Registro Veh'!F242</f>
        <v/>
      </c>
      <c r="I231" s="942" t="str">
        <f>'Registro Veh'!G242</f>
        <v/>
      </c>
      <c r="J231" s="942" t="str">
        <f>'Registro Veh'!I242</f>
        <v/>
      </c>
      <c r="K231" s="942" t="str">
        <f>'Registro Veh'!K242</f>
        <v/>
      </c>
      <c r="L231" s="942" t="str">
        <f>'Registro Veh'!L242</f>
        <v/>
      </c>
      <c r="M231" s="942" t="str">
        <f>'Registro Veh'!N242</f>
        <v/>
      </c>
      <c r="N231" s="943" t="str">
        <f>IFERROR(IFS(E231='BBDD R'!$F$2,'BBDD R'!$G$2,E231='BBDD R'!$F$3,'BBDD R'!$G$3,E231='BBDD R'!$F$4,'BBDD R'!$G$4,E231='BBDD R'!$F$5,'BBDD R'!$G$5,E231='BBDD R'!$F$6,'BBDD R'!$G$6,E231='BBDD R'!$F$7,'BBDD R'!$G$7),"")</f>
        <v/>
      </c>
      <c r="O231" s="943" t="str">
        <f>IFERROR(IFS(E231='BBDD R'!$F$2,'BBDD R'!$H$2,E231='BBDD R'!$F$3,'BBDD R'!$H$3,E231='BBDD R'!$F$4,'BBDD R'!$H$4,E231='BBDD R'!$F$5,'BBDD R'!$H$5,E231='BBDD R'!$F$6,'BBDD R'!$H$6,E231='BBDD R'!$F$7,'BBDD R'!$H$7),"")</f>
        <v/>
      </c>
      <c r="P231" s="944" t="str">
        <f>IFERROR(IFS(E231='BBDD R'!$F$2,'BBDD R'!$I$2,E231='BBDD R'!$F$3,'BBDD R'!$I$3,E231='BBDD R'!$F$4,'BBDD R'!$I$4,E231='BBDD R'!$F$5,'BBDD R'!$I$5,E231='BBDD R'!$F$6,'BBDD R'!$I$6,E231='BBDD R'!$F$7,'BBDD R'!$I$7),"")</f>
        <v/>
      </c>
      <c r="Q231" s="945" t="str">
        <f>IFERROR(IFS(E231='BBDD R'!$F$2,'BBDD R'!$J$2,E231='BBDD R'!$F$3,'BBDD R'!$J$3,E231='BBDD R'!$F$4,'BBDD R'!$J$4,E231='BBDD R'!$F$5,'BBDD R'!$J$5,E231='BBDD R'!$F$6,'BBDD R'!$J$6,E231='BBDD R'!$F$7,'BBDD R'!$J$7))</f>
        <v/>
      </c>
      <c r="R231" s="945" t="str">
        <f>IFERROR(IFS(E231='BBDD R'!$F$2,'BBDD R'!$K$2,E231='BBDD R'!$F$3,'BBDD R'!$K$3,E231='BBDD R'!$F$4,'BBDD R'!$K$4,E231='BBDD R'!$F$5,'BBDD R'!$K$5,E231='BBDD R'!$F$6,'BBDD R'!$K$6,E231='BBDD R'!$F$7,'BBDD R'!$K$7),"")</f>
        <v/>
      </c>
      <c r="S231" s="944" t="str">
        <f>IFERROR(IFS(E231='BBDD R'!$F$2,'BBDD R'!$L$2,E231='BBDD R'!$F$3,'BBDD R'!$L$3,E231='BBDD R'!$F$4,'BBDD R'!$L$4,E231='BBDD R'!$F$5,'BBDD R'!$L$5,E231='BBDD R'!$F$6,'BBDD R'!$L$6,E231='BBDD R'!$F$7,'BBDD R'!$L$7),"")</f>
        <v/>
      </c>
      <c r="T231" s="944" t="str">
        <f>IFERROR(IFS(E231='BBDD R'!$F$2,'BBDD R'!$M$2,E231='BBDD R'!$F$3,'BBDD R'!$M$3,E231='BBDD R'!$F$4,'BBDD R'!$M$4,E231='BBDD R'!$F$5,'BBDD R'!$M$5,E231='BBDD R'!$F$6,'BBDD R'!$M$6,E231='BBDD R'!$F$7,'BBDD R'!$M$7),"")</f>
        <v/>
      </c>
      <c r="U231" s="944" t="str">
        <f>IFERROR(IFS(E231='BBDD R'!$F$2,'BBDD R'!$N$2,E231='BBDD R'!$F$3,'BBDD R'!$N$3,E231='BBDD R'!$F$4,'BBDD R'!$N$4,E231='BBDD R'!$F$5,'BBDD R'!$N$5,E231='BBDD R'!$F$6,'BBDD R'!$N$6,E231='BBDD R'!$F$7,'BBDD R'!$N$7),"")</f>
        <v/>
      </c>
      <c r="V231" s="944" t="str">
        <f>IFERROR(IFS(E231='BBDD R'!$F$2,'BBDD R'!$O$2,E231='BBDD R'!$F$3,'BBDD R'!$O$3,E231='BBDD R'!$F$4,'BBDD R'!$O$4,E231='BBDD R'!$F$5,'BBDD R'!$O$5,E231='BBDD R'!$F$6,'BBDD R'!$O$6,E231='BBDD R'!$F$7,'BBDD R'!$O$7),"")</f>
        <v/>
      </c>
      <c r="W231" s="946" t="str">
        <f>IFERROR(IFS(E231='BBDD R'!$F$2,'BBDD R'!$P$2,E231='BBDD R'!$F$3,'BBDD R'!$P$3,E231='BBDD R'!$F$4,'BBDD R'!$P$4,E231='BBDD R'!$F$5,'BBDD R'!$P$5,E231='BBDD R'!$F$6,'BBDD R'!$P$6,E231='BBDD R'!$F$7,'BBDD R'!$P$7),"")</f>
        <v/>
      </c>
      <c r="X231" s="944" t="str">
        <f>IFERROR(IFS(E231='BBDD R'!$F$2,'BBDD R'!$Q$2,E231='BBDD R'!$F$3,'BBDD R'!$Q$3,E231='BBDD R'!$F$4,'BBDD R'!$Q$4,E231='BBDD R'!$F$5,'BBDD R'!$Q$5,E231='BBDD R'!$F$6,'BBDD R'!$Q$6,E231='BBDD R'!$F$7,'BBDD R'!$Q$7),"")</f>
        <v/>
      </c>
      <c r="Y231" s="944" t="str">
        <f>IFERROR(IFS(E231='BBDD R'!$F$2,'BBDD R'!$R$2,E231='BBDD R'!$F$3,'BBDD R'!$R$3,E231='BBDD R'!$F$4,'BBDD R'!$R$4,E231='BBDD R'!$F$5,'BBDD R'!$R$5,E231='BBDD R'!$F$6,'BBDD R'!$R$6,E231='BBDD R'!$F$7,'BBDD R'!$R$7),"")</f>
        <v/>
      </c>
      <c r="Z231" s="944" t="str">
        <f t="array" ref="Z231">IFERROR(ifs(AND(M231="Gasolina",O231="Vehículo Liviano (Sedán, Compacto)"),1
,AND(M231="Gasolina",O231="Vehículo Liviano (SUV, Jeep, Station Wagon)"),2
,AND(M231="Gasolina",O231="Utilitario, Furgón"),3
,AND(M231="Gasolina",O231="Camioneta 4x2"),4
,AND(M231="Gasolina",O231="Camioneta 4x4"),5
,AND(M231="Gasolina",O231="Camión liviano (hasta 3.5 ton)"),6
,AND(M231="Gasolina",O231="Camión mediano"),7
,AND(M231="Gasolina",O231="Camión pesado"),8
,AND(M231="Gasolina",O231="Maquinaria"),9
,AND(M231="Gasolina",O231="Otro (especifique): "),10
,AND(M231="Diesel",O231="Vehículo Liviano (Sedán, Compacto)"),11
,AND(M231="Diesel",O231="Vehículo Liviano (SUV, Jeep, Station Wagon)"),12
,AND(M231="Diesel",O231="Utilitario, Furgón"),13
,AND(M231="Diesel",O231="Camioneta 4x2"),14
,AND(M231="Diesel",O231="Camioneta 4x4"),15
,AND(M231="Diesel",O231="Camión liviano (hasta 3.5 ton)"),16
,AND(M231="Diesel",O231="Camión mediano"),17
,AND(M231="Diesel",O231="Camión pesado"),18
,AND(M231="Diesel",O231="Maquinaria"),19
,AND(M231="Diesel",O231="Otro (especifique): "),20
,O231="Selecciona...",21),"")</f>
        <v/>
      </c>
      <c r="AA231" s="947" t="str">
        <f>IFERROR((ifs(Z231=1,Data!$D$100,Z231=2,Data!$D$101,Z231=3,Data!$D$102,Z231=4,Data!$D$103,Z231=5,Data!$D$104,Z231=6,Data!$D$105,Z231=7,Data!$D$106,Z231=8,Data!$D$107,Z231=9,Data!$D$108,Z231=10,Data!$D$109,Z231=11,Data!$D$110,Z231=12,Data!$D$111,Z231=13,Data!$D$112,Z231=14,Data!$D$113,Z231=15,Data!$D$114,Z231=16,Data!$D$115,Z231=17,Data!$D$116,Z231=18,Data!$D$117,Z231=19,Data!$D$118,Z231=20,Data!$D$119,Z231=21,Data!$D$120,Z231=0,Data!$D$121))*K231,"")</f>
        <v/>
      </c>
      <c r="AB231" s="947" t="str">
        <f>IFERROR((ifs(Z231=1,Data!$E$100,Z231=2,Data!$E$101,Z231=3,Data!$E$102,Z231=4,Data!$E$103,Z231=5,Data!$E$104,Z231=6,Data!$E$105,Z231=7,Data!$E$106,Z231=8,Data!$E$107,Z231=9,Data!$E$108,Z231=10,Data!$E$109,Z231=11,Data!$E$110,Z231=12,Data!$E$111,Z231=13,Data!$E$112,Z231=14,Data!$E$113,Z231=15,Data!$E$114,Z231=16,Data!$E$115,Z231=17,Data!$E$116,Z231=18,Data!$E$117,Z231=19,Data!$E$118,Z231=20,Data!$E$119,Z231=21,Data!$E$120,Z231=0,Data!$E$121))*K231/1000,"")</f>
        <v/>
      </c>
      <c r="AC231" s="948" t="str">
        <f>IFERROR((ifs(
Z231=1,Data!$G$100,
Z231=2,Data!$G$101,
Z231=3,Data!$G$102,
Z231=4,Data!$G$103,
Z231=5,Data!$G$104,
Z231=6,Data!$G$105,
Z231=7,Data!$G$106,
Z231=8,Data!$G$107,
Z231=9,Data!$G$108,
Z231=10,Data!G$109,
Z231=11,Data!G$110,
Z231=12,Data!G$111,
Z231=13,Data!$G$112,
Z231=14,Data!$G$113,
Z231=15,Data!$G$114,
Z231=16,Data!$G$115,
Z231=17,Data!$G$116,
Z231=18,Data!$G$117,
Z231=19,Data!$G$118,
Z231=20,Data!$G$119,
Z231=21,Data!$G$120,
Z231=0,Data!$G$121))
*K231/1000,"")</f>
        <v/>
      </c>
      <c r="AD231" s="949" t="str">
        <f>IFERROR((ifs(
Z231=1,Data!$H$100,
Z231=2,Data!$H$101,
Z231=3,Data!$H$102,
Z231=4,Data!$H$103,
Z231=5,Data!$H$104,
Z231=6,Data!$H$105,
Z231=7,Data!$H$106,
Z231=8,Data!$H$107,
Z231=9,Data!$H$108,
Z231=10,Data!H$109,
Z231=11,Data!H$110,
Z231=12,Data!H$111,
Z231=13,Data!$H$112,
Z231=14,Data!$H$113,
Z231=15,Data!$H$114,
Z231=16,Data!$H$115,
Z231=17,Data!$H$116,
Z231=18,Data!$H$117,
Z231=19,Data!$H$118,
Z231=20,Data!$H$119,
Z231=21,Data!$H$120,
Z231=0,Data!$H$121))*K231/1000,"")</f>
        <v/>
      </c>
      <c r="AE231" s="948" t="str">
        <f>IFERROR((ifs(
Z231=1,Data!$I$100,
Z231=2,Data!$I$101,
Z231=3,Data!$I$102,
Z231=4,Data!$I$103,
Z231=5,Data!$I$104,
Z231=6,Data!$I$105,
Z231=7,Data!$I$106,
Z231=8,Data!$I$107,
Z231=9,Data!$I$108,
Z231=10,Data!I$109,
Z231=11,Data!I$110,
Z231=12,Data!I$111,
Z231=13,Data!$I$112,
Z231=14,Data!$I$113,
Z231=15,Data!$I$114,
Z231=16,Data!$I$115,
Z231=17,Data!$I$116,
Z231=18,Data!$I$117,
Z231=19,Data!$I$118,
Z231=20,Data!$I$119,
Z231=21,Data!$I$120,
Z231=0,Data!$I$121)*K231/1000),"")</f>
        <v/>
      </c>
      <c r="AF231" s="947" t="str">
        <f>IFERROR((ifs(
Z231=1,Data!$J$100,
Z231=2,Data!$J$101,
Z231=3,Data!$J$102,
Z231=4,Data!$J$103,
Z231=5,Data!$J$104,
Z231=6,Data!$J$105,
Z231=7,Data!$J$106,
Z231=8,Data!$J$107,
Z231=9,Data!$J$108,
Z231=10,Data!J$109,
Z231=11,Data!J$110,
Z231=12,Data!J$111,
Z231=13,Data!J$112,
Z231=14,Data!$J$113,
Z231=15,Data!$J$114,
Z231=16,Data!$J$115,
Z231=17,Data!$J$116,
Z231=18,Data!$J$117,
Z231=19,Data!$J$118,
Z231=20,Data!$J$119,
Z231=21,Data!$J$120,
Z231=0,Data!$J$121)*K231),"")</f>
        <v/>
      </c>
      <c r="AG231" s="947" t="str">
        <f>IFERROR((ifs(
Z231=1,Data!$K$100,
Z231=2,Data!$K$101,
Z231=3,Data!$K$102,
Z231=4,Data!$K$103,
Z231=5,Data!$K$104,
Z231=6,Data!$K$105,
Z231=7,Data!$K$106,
Z231=8,Data!$K$107,
Z231=9,Data!$K$108,
Z231=10,Data!K$109,
Z231=11,Data!K$110,
Z231=12,Data!K$111,
Z231=13,Data!$K$112,
Z231=14,Data!$K$113,
Z231=15,Data!$K$114,
Z231=16,Data!$K$115,
Z231=17,Data!$K$116,
Z231=18,Data!$K$117,
Z231=19,Data!$K$118,
Z231=20,Data!$K$119,
Z231=21,Data!$K$120,
Z231=0,Data!$K$121)*K231),"")</f>
        <v/>
      </c>
      <c r="AH231" s="947" t="str">
        <f>IFERROR((ifs(
Z231=1,Data!$L$100,
Z231=2,Data!$L$101,
Z231=3,Data!$L$102,
Z231=4,Data!$L$103,
Z231=5,Data!$L$104,
Z231=6,Data!$L$105,
Z231=7,Data!$L$106,
Z231=8,Data!$L$107,
Z231=9,Data!$L$108,
Z231=10,Data!L$109,
Z231=11,Data!L$110,
Z231=12,Data!L$111,
Z231=13,Data!$L$112,
Z231=14,Data!$L$113,
Z231=15,Data!$L$114,
Z231=16,Data!$L$115,
Z231=17,Data!$L$116,
Z231=18,Data!$L$117,
Z231=19,Data!$L$118,
Z231=20,Data!$L$119,
Z231=21,Data!$L$120,
Z231=0,Data!$L$121)*K231),"")</f>
        <v/>
      </c>
      <c r="AI231" s="950" t="str">
        <f>'Registro Veh'!J243</f>
        <v/>
      </c>
      <c r="AJ231" s="950" t="str">
        <f>'Registro Veh'!M243</f>
        <v/>
      </c>
      <c r="AK231" s="951"/>
      <c r="AL231" s="951"/>
      <c r="AM231" s="951"/>
      <c r="AN231" s="951"/>
    </row>
    <row r="232">
      <c r="A232" s="941" t="str">
        <f>'Registro Veh'!B243</f>
        <v/>
      </c>
      <c r="B232" s="941" t="str">
        <f>Equipo!$F$2</f>
        <v>4.0</v>
      </c>
      <c r="C232" s="941" t="str">
        <f>Equipo!$E$14</f>
        <v/>
      </c>
      <c r="D232" s="941" t="str">
        <f>Equipo!$E$10</f>
        <v/>
      </c>
      <c r="E232" s="941" t="str">
        <f>'Registro Veh'!C243</f>
        <v/>
      </c>
      <c r="F232" s="941" t="str">
        <f>'Registro Veh'!D243</f>
        <v/>
      </c>
      <c r="G232" s="941" t="str">
        <f>'Registro Veh'!E243</f>
        <v/>
      </c>
      <c r="H232" s="941" t="str">
        <f>'Registro Veh'!F243</f>
        <v/>
      </c>
      <c r="I232" s="942" t="str">
        <f>'Registro Veh'!G243</f>
        <v/>
      </c>
      <c r="J232" s="942" t="str">
        <f>'Registro Veh'!I243</f>
        <v/>
      </c>
      <c r="K232" s="942" t="str">
        <f>'Registro Veh'!K243</f>
        <v/>
      </c>
      <c r="L232" s="942" t="str">
        <f>'Registro Veh'!L243</f>
        <v/>
      </c>
      <c r="M232" s="942" t="str">
        <f>'Registro Veh'!N243</f>
        <v/>
      </c>
      <c r="N232" s="943" t="str">
        <f>IFERROR(IFS(E232='BBDD R'!$F$2,'BBDD R'!$G$2,E232='BBDD R'!$F$3,'BBDD R'!$G$3,E232='BBDD R'!$F$4,'BBDD R'!$G$4,E232='BBDD R'!$F$5,'BBDD R'!$G$5,E232='BBDD R'!$F$6,'BBDD R'!$G$6,E232='BBDD R'!$F$7,'BBDD R'!$G$7),"")</f>
        <v/>
      </c>
      <c r="O232" s="943" t="str">
        <f>IFERROR(IFS(E232='BBDD R'!$F$2,'BBDD R'!$H$2,E232='BBDD R'!$F$3,'BBDD R'!$H$3,E232='BBDD R'!$F$4,'BBDD R'!$H$4,E232='BBDD R'!$F$5,'BBDD R'!$H$5,E232='BBDD R'!$F$6,'BBDD R'!$H$6,E232='BBDD R'!$F$7,'BBDD R'!$H$7),"")</f>
        <v/>
      </c>
      <c r="P232" s="944" t="str">
        <f>IFERROR(IFS(E232='BBDD R'!$F$2,'BBDD R'!$I$2,E232='BBDD R'!$F$3,'BBDD R'!$I$3,E232='BBDD R'!$F$4,'BBDD R'!$I$4,E232='BBDD R'!$F$5,'BBDD R'!$I$5,E232='BBDD R'!$F$6,'BBDD R'!$I$6,E232='BBDD R'!$F$7,'BBDD R'!$I$7),"")</f>
        <v/>
      </c>
      <c r="Q232" s="945" t="str">
        <f>IFERROR(IFS(E232='BBDD R'!$F$2,'BBDD R'!$J$2,E232='BBDD R'!$F$3,'BBDD R'!$J$3,E232='BBDD R'!$F$4,'BBDD R'!$J$4,E232='BBDD R'!$F$5,'BBDD R'!$J$5,E232='BBDD R'!$F$6,'BBDD R'!$J$6,E232='BBDD R'!$F$7,'BBDD R'!$J$7))</f>
        <v/>
      </c>
      <c r="R232" s="945" t="str">
        <f>IFERROR(IFS(E232='BBDD R'!$F$2,'BBDD R'!$K$2,E232='BBDD R'!$F$3,'BBDD R'!$K$3,E232='BBDD R'!$F$4,'BBDD R'!$K$4,E232='BBDD R'!$F$5,'BBDD R'!$K$5,E232='BBDD R'!$F$6,'BBDD R'!$K$6,E232='BBDD R'!$F$7,'BBDD R'!$K$7),"")</f>
        <v/>
      </c>
      <c r="S232" s="944" t="str">
        <f>IFERROR(IFS(E232='BBDD R'!$F$2,'BBDD R'!$L$2,E232='BBDD R'!$F$3,'BBDD R'!$L$3,E232='BBDD R'!$F$4,'BBDD R'!$L$4,E232='BBDD R'!$F$5,'BBDD R'!$L$5,E232='BBDD R'!$F$6,'BBDD R'!$L$6,E232='BBDD R'!$F$7,'BBDD R'!$L$7),"")</f>
        <v/>
      </c>
      <c r="T232" s="944" t="str">
        <f>IFERROR(IFS(E232='BBDD R'!$F$2,'BBDD R'!$M$2,E232='BBDD R'!$F$3,'BBDD R'!$M$3,E232='BBDD R'!$F$4,'BBDD R'!$M$4,E232='BBDD R'!$F$5,'BBDD R'!$M$5,E232='BBDD R'!$F$6,'BBDD R'!$M$6,E232='BBDD R'!$F$7,'BBDD R'!$M$7),"")</f>
        <v/>
      </c>
      <c r="U232" s="944" t="str">
        <f>IFERROR(IFS(E232='BBDD R'!$F$2,'BBDD R'!$N$2,E232='BBDD R'!$F$3,'BBDD R'!$N$3,E232='BBDD R'!$F$4,'BBDD R'!$N$4,E232='BBDD R'!$F$5,'BBDD R'!$N$5,E232='BBDD R'!$F$6,'BBDD R'!$N$6,E232='BBDD R'!$F$7,'BBDD R'!$N$7),"")</f>
        <v/>
      </c>
      <c r="V232" s="944" t="str">
        <f>IFERROR(IFS(E232='BBDD R'!$F$2,'BBDD R'!$O$2,E232='BBDD R'!$F$3,'BBDD R'!$O$3,E232='BBDD R'!$F$4,'BBDD R'!$O$4,E232='BBDD R'!$F$5,'BBDD R'!$O$5,E232='BBDD R'!$F$6,'BBDD R'!$O$6,E232='BBDD R'!$F$7,'BBDD R'!$O$7),"")</f>
        <v/>
      </c>
      <c r="W232" s="946" t="str">
        <f>IFERROR(IFS(E232='BBDD R'!$F$2,'BBDD R'!$P$2,E232='BBDD R'!$F$3,'BBDD R'!$P$3,E232='BBDD R'!$F$4,'BBDD R'!$P$4,E232='BBDD R'!$F$5,'BBDD R'!$P$5,E232='BBDD R'!$F$6,'BBDD R'!$P$6,E232='BBDD R'!$F$7,'BBDD R'!$P$7),"")</f>
        <v/>
      </c>
      <c r="X232" s="944" t="str">
        <f>IFERROR(IFS(E232='BBDD R'!$F$2,'BBDD R'!$Q$2,E232='BBDD R'!$F$3,'BBDD R'!$Q$3,E232='BBDD R'!$F$4,'BBDD R'!$Q$4,E232='BBDD R'!$F$5,'BBDD R'!$Q$5,E232='BBDD R'!$F$6,'BBDD R'!$Q$6,E232='BBDD R'!$F$7,'BBDD R'!$Q$7),"")</f>
        <v/>
      </c>
      <c r="Y232" s="944" t="str">
        <f>IFERROR(IFS(E232='BBDD R'!$F$2,'BBDD R'!$R$2,E232='BBDD R'!$F$3,'BBDD R'!$R$3,E232='BBDD R'!$F$4,'BBDD R'!$R$4,E232='BBDD R'!$F$5,'BBDD R'!$R$5,E232='BBDD R'!$F$6,'BBDD R'!$R$6,E232='BBDD R'!$F$7,'BBDD R'!$R$7),"")</f>
        <v/>
      </c>
      <c r="Z232" s="944" t="str">
        <f t="array" ref="Z232">IFERROR(ifs(AND(M232="Gasolina",O232="Vehículo Liviano (Sedán, Compacto)"),1
,AND(M232="Gasolina",O232="Vehículo Liviano (SUV, Jeep, Station Wagon)"),2
,AND(M232="Gasolina",O232="Utilitario, Furgón"),3
,AND(M232="Gasolina",O232="Camioneta 4x2"),4
,AND(M232="Gasolina",O232="Camioneta 4x4"),5
,AND(M232="Gasolina",O232="Camión liviano (hasta 3.5 ton)"),6
,AND(M232="Gasolina",O232="Camión mediano"),7
,AND(M232="Gasolina",O232="Camión pesado"),8
,AND(M232="Gasolina",O232="Maquinaria"),9
,AND(M232="Gasolina",O232="Otro (especifique): "),10
,AND(M232="Diesel",O232="Vehículo Liviano (Sedán, Compacto)"),11
,AND(M232="Diesel",O232="Vehículo Liviano (SUV, Jeep, Station Wagon)"),12
,AND(M232="Diesel",O232="Utilitario, Furgón"),13
,AND(M232="Diesel",O232="Camioneta 4x2"),14
,AND(M232="Diesel",O232="Camioneta 4x4"),15
,AND(M232="Diesel",O232="Camión liviano (hasta 3.5 ton)"),16
,AND(M232="Diesel",O232="Camión mediano"),17
,AND(M232="Diesel",O232="Camión pesado"),18
,AND(M232="Diesel",O232="Maquinaria"),19
,AND(M232="Diesel",O232="Otro (especifique): "),20
,O232="Selecciona...",21),"")</f>
        <v/>
      </c>
      <c r="AA232" s="947" t="str">
        <f>IFERROR((ifs(Z232=1,Data!$D$100,Z232=2,Data!$D$101,Z232=3,Data!$D$102,Z232=4,Data!$D$103,Z232=5,Data!$D$104,Z232=6,Data!$D$105,Z232=7,Data!$D$106,Z232=8,Data!$D$107,Z232=9,Data!$D$108,Z232=10,Data!$D$109,Z232=11,Data!$D$110,Z232=12,Data!$D$111,Z232=13,Data!$D$112,Z232=14,Data!$D$113,Z232=15,Data!$D$114,Z232=16,Data!$D$115,Z232=17,Data!$D$116,Z232=18,Data!$D$117,Z232=19,Data!$D$118,Z232=20,Data!$D$119,Z232=21,Data!$D$120,Z232=0,Data!$D$121))*K232,"")</f>
        <v/>
      </c>
      <c r="AB232" s="947" t="str">
        <f>IFERROR((ifs(Z232=1,Data!$E$100,Z232=2,Data!$E$101,Z232=3,Data!$E$102,Z232=4,Data!$E$103,Z232=5,Data!$E$104,Z232=6,Data!$E$105,Z232=7,Data!$E$106,Z232=8,Data!$E$107,Z232=9,Data!$E$108,Z232=10,Data!$E$109,Z232=11,Data!$E$110,Z232=12,Data!$E$111,Z232=13,Data!$E$112,Z232=14,Data!$E$113,Z232=15,Data!$E$114,Z232=16,Data!$E$115,Z232=17,Data!$E$116,Z232=18,Data!$E$117,Z232=19,Data!$E$118,Z232=20,Data!$E$119,Z232=21,Data!$E$120,Z232=0,Data!$E$121))*K232/1000,"")</f>
        <v/>
      </c>
      <c r="AC232" s="948" t="str">
        <f>IFERROR((ifs(
Z232=1,Data!$G$100,
Z232=2,Data!$G$101,
Z232=3,Data!$G$102,
Z232=4,Data!$G$103,
Z232=5,Data!$G$104,
Z232=6,Data!$G$105,
Z232=7,Data!$G$106,
Z232=8,Data!$G$107,
Z232=9,Data!$G$108,
Z232=10,Data!G$109,
Z232=11,Data!G$110,
Z232=12,Data!G$111,
Z232=13,Data!$G$112,
Z232=14,Data!$G$113,
Z232=15,Data!$G$114,
Z232=16,Data!$G$115,
Z232=17,Data!$G$116,
Z232=18,Data!$G$117,
Z232=19,Data!$G$118,
Z232=20,Data!$G$119,
Z232=21,Data!$G$120,
Z232=0,Data!$G$121))
*K232/1000,"")</f>
        <v/>
      </c>
      <c r="AD232" s="949" t="str">
        <f>IFERROR((ifs(
Z232=1,Data!$H$100,
Z232=2,Data!$H$101,
Z232=3,Data!$H$102,
Z232=4,Data!$H$103,
Z232=5,Data!$H$104,
Z232=6,Data!$H$105,
Z232=7,Data!$H$106,
Z232=8,Data!$H$107,
Z232=9,Data!$H$108,
Z232=10,Data!H$109,
Z232=11,Data!H$110,
Z232=12,Data!H$111,
Z232=13,Data!$H$112,
Z232=14,Data!$H$113,
Z232=15,Data!$H$114,
Z232=16,Data!$H$115,
Z232=17,Data!$H$116,
Z232=18,Data!$H$117,
Z232=19,Data!$H$118,
Z232=20,Data!$H$119,
Z232=21,Data!$H$120,
Z232=0,Data!$H$121))*K232/1000,"")</f>
        <v/>
      </c>
      <c r="AE232" s="948" t="str">
        <f>IFERROR((ifs(
Z232=1,Data!$I$100,
Z232=2,Data!$I$101,
Z232=3,Data!$I$102,
Z232=4,Data!$I$103,
Z232=5,Data!$I$104,
Z232=6,Data!$I$105,
Z232=7,Data!$I$106,
Z232=8,Data!$I$107,
Z232=9,Data!$I$108,
Z232=10,Data!I$109,
Z232=11,Data!I$110,
Z232=12,Data!I$111,
Z232=13,Data!$I$112,
Z232=14,Data!$I$113,
Z232=15,Data!$I$114,
Z232=16,Data!$I$115,
Z232=17,Data!$I$116,
Z232=18,Data!$I$117,
Z232=19,Data!$I$118,
Z232=20,Data!$I$119,
Z232=21,Data!$I$120,
Z232=0,Data!$I$121)*K232/1000),"")</f>
        <v/>
      </c>
      <c r="AF232" s="947" t="str">
        <f>IFERROR((ifs(
Z232=1,Data!$J$100,
Z232=2,Data!$J$101,
Z232=3,Data!$J$102,
Z232=4,Data!$J$103,
Z232=5,Data!$J$104,
Z232=6,Data!$J$105,
Z232=7,Data!$J$106,
Z232=8,Data!$J$107,
Z232=9,Data!$J$108,
Z232=10,Data!J$109,
Z232=11,Data!J$110,
Z232=12,Data!J$111,
Z232=13,Data!J$112,
Z232=14,Data!$J$113,
Z232=15,Data!$J$114,
Z232=16,Data!$J$115,
Z232=17,Data!$J$116,
Z232=18,Data!$J$117,
Z232=19,Data!$J$118,
Z232=20,Data!$J$119,
Z232=21,Data!$J$120,
Z232=0,Data!$J$121)*K232),"")</f>
        <v/>
      </c>
      <c r="AG232" s="947" t="str">
        <f>IFERROR((ifs(
Z232=1,Data!$K$100,
Z232=2,Data!$K$101,
Z232=3,Data!$K$102,
Z232=4,Data!$K$103,
Z232=5,Data!$K$104,
Z232=6,Data!$K$105,
Z232=7,Data!$K$106,
Z232=8,Data!$K$107,
Z232=9,Data!$K$108,
Z232=10,Data!K$109,
Z232=11,Data!K$110,
Z232=12,Data!K$111,
Z232=13,Data!$K$112,
Z232=14,Data!$K$113,
Z232=15,Data!$K$114,
Z232=16,Data!$K$115,
Z232=17,Data!$K$116,
Z232=18,Data!$K$117,
Z232=19,Data!$K$118,
Z232=20,Data!$K$119,
Z232=21,Data!$K$120,
Z232=0,Data!$K$121)*K232),"")</f>
        <v/>
      </c>
      <c r="AH232" s="947" t="str">
        <f>IFERROR((ifs(
Z232=1,Data!$L$100,
Z232=2,Data!$L$101,
Z232=3,Data!$L$102,
Z232=4,Data!$L$103,
Z232=5,Data!$L$104,
Z232=6,Data!$L$105,
Z232=7,Data!$L$106,
Z232=8,Data!$L$107,
Z232=9,Data!$L$108,
Z232=10,Data!L$109,
Z232=11,Data!L$110,
Z232=12,Data!L$111,
Z232=13,Data!$L$112,
Z232=14,Data!$L$113,
Z232=15,Data!$L$114,
Z232=16,Data!$L$115,
Z232=17,Data!$L$116,
Z232=18,Data!$L$117,
Z232=19,Data!$L$118,
Z232=20,Data!$L$119,
Z232=21,Data!$L$120,
Z232=0,Data!$L$121)*K232),"")</f>
        <v/>
      </c>
      <c r="AI232" s="950" t="str">
        <f>'Registro Veh'!J244</f>
        <v/>
      </c>
      <c r="AJ232" s="950" t="str">
        <f>'Registro Veh'!M244</f>
        <v/>
      </c>
      <c r="AK232" s="951"/>
      <c r="AL232" s="951"/>
      <c r="AM232" s="951"/>
      <c r="AN232" s="951"/>
    </row>
    <row r="233">
      <c r="A233" s="941" t="str">
        <f>'Registro Veh'!B244</f>
        <v/>
      </c>
      <c r="B233" s="941" t="str">
        <f>Equipo!$F$2</f>
        <v>4.0</v>
      </c>
      <c r="C233" s="941" t="str">
        <f>Equipo!$E$14</f>
        <v/>
      </c>
      <c r="D233" s="941" t="str">
        <f>Equipo!$E$10</f>
        <v/>
      </c>
      <c r="E233" s="941" t="str">
        <f>'Registro Veh'!C244</f>
        <v/>
      </c>
      <c r="F233" s="941" t="str">
        <f>'Registro Veh'!D244</f>
        <v/>
      </c>
      <c r="G233" s="941" t="str">
        <f>'Registro Veh'!E244</f>
        <v/>
      </c>
      <c r="H233" s="941" t="str">
        <f>'Registro Veh'!F244</f>
        <v/>
      </c>
      <c r="I233" s="942" t="str">
        <f>'Registro Veh'!G244</f>
        <v/>
      </c>
      <c r="J233" s="942" t="str">
        <f>'Registro Veh'!I244</f>
        <v/>
      </c>
      <c r="K233" s="942" t="str">
        <f>'Registro Veh'!K244</f>
        <v/>
      </c>
      <c r="L233" s="942" t="str">
        <f>'Registro Veh'!L244</f>
        <v/>
      </c>
      <c r="M233" s="942" t="str">
        <f>'Registro Veh'!N244</f>
        <v/>
      </c>
      <c r="N233" s="943" t="str">
        <f>IFERROR(IFS(E233='BBDD R'!$F$2,'BBDD R'!$G$2,E233='BBDD R'!$F$3,'BBDD R'!$G$3,E233='BBDD R'!$F$4,'BBDD R'!$G$4,E233='BBDD R'!$F$5,'BBDD R'!$G$5,E233='BBDD R'!$F$6,'BBDD R'!$G$6,E233='BBDD R'!$F$7,'BBDD R'!$G$7),"")</f>
        <v/>
      </c>
      <c r="O233" s="943" t="str">
        <f>IFERROR(IFS(E233='BBDD R'!$F$2,'BBDD R'!$H$2,E233='BBDD R'!$F$3,'BBDD R'!$H$3,E233='BBDD R'!$F$4,'BBDD R'!$H$4,E233='BBDD R'!$F$5,'BBDD R'!$H$5,E233='BBDD R'!$F$6,'BBDD R'!$H$6,E233='BBDD R'!$F$7,'BBDD R'!$H$7),"")</f>
        <v/>
      </c>
      <c r="P233" s="944" t="str">
        <f>IFERROR(IFS(E233='BBDD R'!$F$2,'BBDD R'!$I$2,E233='BBDD R'!$F$3,'BBDD R'!$I$3,E233='BBDD R'!$F$4,'BBDD R'!$I$4,E233='BBDD R'!$F$5,'BBDD R'!$I$5,E233='BBDD R'!$F$6,'BBDD R'!$I$6,E233='BBDD R'!$F$7,'BBDD R'!$I$7),"")</f>
        <v/>
      </c>
      <c r="Q233" s="945" t="str">
        <f>IFERROR(IFS(E233='BBDD R'!$F$2,'BBDD R'!$J$2,E233='BBDD R'!$F$3,'BBDD R'!$J$3,E233='BBDD R'!$F$4,'BBDD R'!$J$4,E233='BBDD R'!$F$5,'BBDD R'!$J$5,E233='BBDD R'!$F$6,'BBDD R'!$J$6,E233='BBDD R'!$F$7,'BBDD R'!$J$7))</f>
        <v/>
      </c>
      <c r="R233" s="945" t="str">
        <f>IFERROR(IFS(E233='BBDD R'!$F$2,'BBDD R'!$K$2,E233='BBDD R'!$F$3,'BBDD R'!$K$3,E233='BBDD R'!$F$4,'BBDD R'!$K$4,E233='BBDD R'!$F$5,'BBDD R'!$K$5,E233='BBDD R'!$F$6,'BBDD R'!$K$6,E233='BBDD R'!$F$7,'BBDD R'!$K$7),"")</f>
        <v/>
      </c>
      <c r="S233" s="944" t="str">
        <f>IFERROR(IFS(E233='BBDD R'!$F$2,'BBDD R'!$L$2,E233='BBDD R'!$F$3,'BBDD R'!$L$3,E233='BBDD R'!$F$4,'BBDD R'!$L$4,E233='BBDD R'!$F$5,'BBDD R'!$L$5,E233='BBDD R'!$F$6,'BBDD R'!$L$6,E233='BBDD R'!$F$7,'BBDD R'!$L$7),"")</f>
        <v/>
      </c>
      <c r="T233" s="944" t="str">
        <f>IFERROR(IFS(E233='BBDD R'!$F$2,'BBDD R'!$M$2,E233='BBDD R'!$F$3,'BBDD R'!$M$3,E233='BBDD R'!$F$4,'BBDD R'!$M$4,E233='BBDD R'!$F$5,'BBDD R'!$M$5,E233='BBDD R'!$F$6,'BBDD R'!$M$6,E233='BBDD R'!$F$7,'BBDD R'!$M$7),"")</f>
        <v/>
      </c>
      <c r="U233" s="944" t="str">
        <f>IFERROR(IFS(E233='BBDD R'!$F$2,'BBDD R'!$N$2,E233='BBDD R'!$F$3,'BBDD R'!$N$3,E233='BBDD R'!$F$4,'BBDD R'!$N$4,E233='BBDD R'!$F$5,'BBDD R'!$N$5,E233='BBDD R'!$F$6,'BBDD R'!$N$6,E233='BBDD R'!$F$7,'BBDD R'!$N$7),"")</f>
        <v/>
      </c>
      <c r="V233" s="944" t="str">
        <f>IFERROR(IFS(E233='BBDD R'!$F$2,'BBDD R'!$O$2,E233='BBDD R'!$F$3,'BBDD R'!$O$3,E233='BBDD R'!$F$4,'BBDD R'!$O$4,E233='BBDD R'!$F$5,'BBDD R'!$O$5,E233='BBDD R'!$F$6,'BBDD R'!$O$6,E233='BBDD R'!$F$7,'BBDD R'!$O$7),"")</f>
        <v/>
      </c>
      <c r="W233" s="946" t="str">
        <f>IFERROR(IFS(E233='BBDD R'!$F$2,'BBDD R'!$P$2,E233='BBDD R'!$F$3,'BBDD R'!$P$3,E233='BBDD R'!$F$4,'BBDD R'!$P$4,E233='BBDD R'!$F$5,'BBDD R'!$P$5,E233='BBDD R'!$F$6,'BBDD R'!$P$6,E233='BBDD R'!$F$7,'BBDD R'!$P$7),"")</f>
        <v/>
      </c>
      <c r="X233" s="944" t="str">
        <f>IFERROR(IFS(E233='BBDD R'!$F$2,'BBDD R'!$Q$2,E233='BBDD R'!$F$3,'BBDD R'!$Q$3,E233='BBDD R'!$F$4,'BBDD R'!$Q$4,E233='BBDD R'!$F$5,'BBDD R'!$Q$5,E233='BBDD R'!$F$6,'BBDD R'!$Q$6,E233='BBDD R'!$F$7,'BBDD R'!$Q$7),"")</f>
        <v/>
      </c>
      <c r="Y233" s="944" t="str">
        <f>IFERROR(IFS(E233='BBDD R'!$F$2,'BBDD R'!$R$2,E233='BBDD R'!$F$3,'BBDD R'!$R$3,E233='BBDD R'!$F$4,'BBDD R'!$R$4,E233='BBDD R'!$F$5,'BBDD R'!$R$5,E233='BBDD R'!$F$6,'BBDD R'!$R$6,E233='BBDD R'!$F$7,'BBDD R'!$R$7),"")</f>
        <v/>
      </c>
      <c r="Z233" s="944" t="str">
        <f t="array" ref="Z233">IFERROR(ifs(AND(M233="Gasolina",O233="Vehículo Liviano (Sedán, Compacto)"),1
,AND(M233="Gasolina",O233="Vehículo Liviano (SUV, Jeep, Station Wagon)"),2
,AND(M233="Gasolina",O233="Utilitario, Furgón"),3
,AND(M233="Gasolina",O233="Camioneta 4x2"),4
,AND(M233="Gasolina",O233="Camioneta 4x4"),5
,AND(M233="Gasolina",O233="Camión liviano (hasta 3.5 ton)"),6
,AND(M233="Gasolina",O233="Camión mediano"),7
,AND(M233="Gasolina",O233="Camión pesado"),8
,AND(M233="Gasolina",O233="Maquinaria"),9
,AND(M233="Gasolina",O233="Otro (especifique): "),10
,AND(M233="Diesel",O233="Vehículo Liviano (Sedán, Compacto)"),11
,AND(M233="Diesel",O233="Vehículo Liviano (SUV, Jeep, Station Wagon)"),12
,AND(M233="Diesel",O233="Utilitario, Furgón"),13
,AND(M233="Diesel",O233="Camioneta 4x2"),14
,AND(M233="Diesel",O233="Camioneta 4x4"),15
,AND(M233="Diesel",O233="Camión liviano (hasta 3.5 ton)"),16
,AND(M233="Diesel",O233="Camión mediano"),17
,AND(M233="Diesel",O233="Camión pesado"),18
,AND(M233="Diesel",O233="Maquinaria"),19
,AND(M233="Diesel",O233="Otro (especifique): "),20
,O233="Selecciona...",21),"")</f>
        <v/>
      </c>
      <c r="AA233" s="947" t="str">
        <f>IFERROR((ifs(Z233=1,Data!$D$100,Z233=2,Data!$D$101,Z233=3,Data!$D$102,Z233=4,Data!$D$103,Z233=5,Data!$D$104,Z233=6,Data!$D$105,Z233=7,Data!$D$106,Z233=8,Data!$D$107,Z233=9,Data!$D$108,Z233=10,Data!$D$109,Z233=11,Data!$D$110,Z233=12,Data!$D$111,Z233=13,Data!$D$112,Z233=14,Data!$D$113,Z233=15,Data!$D$114,Z233=16,Data!$D$115,Z233=17,Data!$D$116,Z233=18,Data!$D$117,Z233=19,Data!$D$118,Z233=20,Data!$D$119,Z233=21,Data!$D$120,Z233=0,Data!$D$121))*K233,"")</f>
        <v/>
      </c>
      <c r="AB233" s="947" t="str">
        <f>IFERROR((ifs(Z233=1,Data!$E$100,Z233=2,Data!$E$101,Z233=3,Data!$E$102,Z233=4,Data!$E$103,Z233=5,Data!$E$104,Z233=6,Data!$E$105,Z233=7,Data!$E$106,Z233=8,Data!$E$107,Z233=9,Data!$E$108,Z233=10,Data!$E$109,Z233=11,Data!$E$110,Z233=12,Data!$E$111,Z233=13,Data!$E$112,Z233=14,Data!$E$113,Z233=15,Data!$E$114,Z233=16,Data!$E$115,Z233=17,Data!$E$116,Z233=18,Data!$E$117,Z233=19,Data!$E$118,Z233=20,Data!$E$119,Z233=21,Data!$E$120,Z233=0,Data!$E$121))*K233/1000,"")</f>
        <v/>
      </c>
      <c r="AC233" s="948" t="str">
        <f>IFERROR((ifs(
Z233=1,Data!$G$100,
Z233=2,Data!$G$101,
Z233=3,Data!$G$102,
Z233=4,Data!$G$103,
Z233=5,Data!$G$104,
Z233=6,Data!$G$105,
Z233=7,Data!$G$106,
Z233=8,Data!$G$107,
Z233=9,Data!$G$108,
Z233=10,Data!G$109,
Z233=11,Data!G$110,
Z233=12,Data!G$111,
Z233=13,Data!$G$112,
Z233=14,Data!$G$113,
Z233=15,Data!$G$114,
Z233=16,Data!$G$115,
Z233=17,Data!$G$116,
Z233=18,Data!$G$117,
Z233=19,Data!$G$118,
Z233=20,Data!$G$119,
Z233=21,Data!$G$120,
Z233=0,Data!$G$121))
*K233/1000,"")</f>
        <v/>
      </c>
      <c r="AD233" s="949" t="str">
        <f>IFERROR((ifs(
Z233=1,Data!$H$100,
Z233=2,Data!$H$101,
Z233=3,Data!$H$102,
Z233=4,Data!$H$103,
Z233=5,Data!$H$104,
Z233=6,Data!$H$105,
Z233=7,Data!$H$106,
Z233=8,Data!$H$107,
Z233=9,Data!$H$108,
Z233=10,Data!H$109,
Z233=11,Data!H$110,
Z233=12,Data!H$111,
Z233=13,Data!$H$112,
Z233=14,Data!$H$113,
Z233=15,Data!$H$114,
Z233=16,Data!$H$115,
Z233=17,Data!$H$116,
Z233=18,Data!$H$117,
Z233=19,Data!$H$118,
Z233=20,Data!$H$119,
Z233=21,Data!$H$120,
Z233=0,Data!$H$121))*K233/1000,"")</f>
        <v/>
      </c>
      <c r="AE233" s="948" t="str">
        <f>IFERROR((ifs(
Z233=1,Data!$I$100,
Z233=2,Data!$I$101,
Z233=3,Data!$I$102,
Z233=4,Data!$I$103,
Z233=5,Data!$I$104,
Z233=6,Data!$I$105,
Z233=7,Data!$I$106,
Z233=8,Data!$I$107,
Z233=9,Data!$I$108,
Z233=10,Data!I$109,
Z233=11,Data!I$110,
Z233=12,Data!I$111,
Z233=13,Data!$I$112,
Z233=14,Data!$I$113,
Z233=15,Data!$I$114,
Z233=16,Data!$I$115,
Z233=17,Data!$I$116,
Z233=18,Data!$I$117,
Z233=19,Data!$I$118,
Z233=20,Data!$I$119,
Z233=21,Data!$I$120,
Z233=0,Data!$I$121)*K233/1000),"")</f>
        <v/>
      </c>
      <c r="AF233" s="947" t="str">
        <f>IFERROR((ifs(
Z233=1,Data!$J$100,
Z233=2,Data!$J$101,
Z233=3,Data!$J$102,
Z233=4,Data!$J$103,
Z233=5,Data!$J$104,
Z233=6,Data!$J$105,
Z233=7,Data!$J$106,
Z233=8,Data!$J$107,
Z233=9,Data!$J$108,
Z233=10,Data!J$109,
Z233=11,Data!J$110,
Z233=12,Data!J$111,
Z233=13,Data!J$112,
Z233=14,Data!$J$113,
Z233=15,Data!$J$114,
Z233=16,Data!$J$115,
Z233=17,Data!$J$116,
Z233=18,Data!$J$117,
Z233=19,Data!$J$118,
Z233=20,Data!$J$119,
Z233=21,Data!$J$120,
Z233=0,Data!$J$121)*K233),"")</f>
        <v/>
      </c>
      <c r="AG233" s="947" t="str">
        <f>IFERROR((ifs(
Z233=1,Data!$K$100,
Z233=2,Data!$K$101,
Z233=3,Data!$K$102,
Z233=4,Data!$K$103,
Z233=5,Data!$K$104,
Z233=6,Data!$K$105,
Z233=7,Data!$K$106,
Z233=8,Data!$K$107,
Z233=9,Data!$K$108,
Z233=10,Data!K$109,
Z233=11,Data!K$110,
Z233=12,Data!K$111,
Z233=13,Data!$K$112,
Z233=14,Data!$K$113,
Z233=15,Data!$K$114,
Z233=16,Data!$K$115,
Z233=17,Data!$K$116,
Z233=18,Data!$K$117,
Z233=19,Data!$K$118,
Z233=20,Data!$K$119,
Z233=21,Data!$K$120,
Z233=0,Data!$K$121)*K233),"")</f>
        <v/>
      </c>
      <c r="AH233" s="947" t="str">
        <f>IFERROR((ifs(
Z233=1,Data!$L$100,
Z233=2,Data!$L$101,
Z233=3,Data!$L$102,
Z233=4,Data!$L$103,
Z233=5,Data!$L$104,
Z233=6,Data!$L$105,
Z233=7,Data!$L$106,
Z233=8,Data!$L$107,
Z233=9,Data!$L$108,
Z233=10,Data!L$109,
Z233=11,Data!L$110,
Z233=12,Data!L$111,
Z233=13,Data!$L$112,
Z233=14,Data!$L$113,
Z233=15,Data!$L$114,
Z233=16,Data!$L$115,
Z233=17,Data!$L$116,
Z233=18,Data!$L$117,
Z233=19,Data!$L$118,
Z233=20,Data!$L$119,
Z233=21,Data!$L$120,
Z233=0,Data!$L$121)*K233),"")</f>
        <v/>
      </c>
      <c r="AI233" s="950" t="str">
        <f>'Registro Veh'!J245</f>
        <v/>
      </c>
      <c r="AJ233" s="950" t="str">
        <f>'Registro Veh'!M245</f>
        <v/>
      </c>
      <c r="AK233" s="951"/>
      <c r="AL233" s="951"/>
      <c r="AM233" s="951"/>
      <c r="AN233" s="951"/>
    </row>
    <row r="234">
      <c r="A234" s="941" t="str">
        <f>'Registro Veh'!B245</f>
        <v/>
      </c>
      <c r="B234" s="941" t="str">
        <f>Equipo!$F$2</f>
        <v>4.0</v>
      </c>
      <c r="C234" s="941" t="str">
        <f>Equipo!$E$14</f>
        <v/>
      </c>
      <c r="D234" s="941" t="str">
        <f>Equipo!$E$10</f>
        <v/>
      </c>
      <c r="E234" s="941" t="str">
        <f>'Registro Veh'!C245</f>
        <v/>
      </c>
      <c r="F234" s="941" t="str">
        <f>'Registro Veh'!D245</f>
        <v/>
      </c>
      <c r="G234" s="941" t="str">
        <f>'Registro Veh'!E245</f>
        <v/>
      </c>
      <c r="H234" s="941" t="str">
        <f>'Registro Veh'!F245</f>
        <v/>
      </c>
      <c r="I234" s="942" t="str">
        <f>'Registro Veh'!G245</f>
        <v/>
      </c>
      <c r="J234" s="942" t="str">
        <f>'Registro Veh'!I245</f>
        <v/>
      </c>
      <c r="K234" s="942" t="str">
        <f>'Registro Veh'!K245</f>
        <v/>
      </c>
      <c r="L234" s="942" t="str">
        <f>'Registro Veh'!L245</f>
        <v/>
      </c>
      <c r="M234" s="942" t="str">
        <f>'Registro Veh'!N245</f>
        <v/>
      </c>
      <c r="N234" s="943" t="str">
        <f>IFERROR(IFS(E234='BBDD R'!$F$2,'BBDD R'!$G$2,E234='BBDD R'!$F$3,'BBDD R'!$G$3,E234='BBDD R'!$F$4,'BBDD R'!$G$4,E234='BBDD R'!$F$5,'BBDD R'!$G$5,E234='BBDD R'!$F$6,'BBDD R'!$G$6,E234='BBDD R'!$F$7,'BBDD R'!$G$7),"")</f>
        <v/>
      </c>
      <c r="O234" s="943" t="str">
        <f>IFERROR(IFS(E234='BBDD R'!$F$2,'BBDD R'!$H$2,E234='BBDD R'!$F$3,'BBDD R'!$H$3,E234='BBDD R'!$F$4,'BBDD R'!$H$4,E234='BBDD R'!$F$5,'BBDD R'!$H$5,E234='BBDD R'!$F$6,'BBDD R'!$H$6,E234='BBDD R'!$F$7,'BBDD R'!$H$7),"")</f>
        <v/>
      </c>
      <c r="P234" s="944" t="str">
        <f>IFERROR(IFS(E234='BBDD R'!$F$2,'BBDD R'!$I$2,E234='BBDD R'!$F$3,'BBDD R'!$I$3,E234='BBDD R'!$F$4,'BBDD R'!$I$4,E234='BBDD R'!$F$5,'BBDD R'!$I$5,E234='BBDD R'!$F$6,'BBDD R'!$I$6,E234='BBDD R'!$F$7,'BBDD R'!$I$7),"")</f>
        <v/>
      </c>
      <c r="Q234" s="945" t="str">
        <f>IFERROR(IFS(E234='BBDD R'!$F$2,'BBDD R'!$J$2,E234='BBDD R'!$F$3,'BBDD R'!$J$3,E234='BBDD R'!$F$4,'BBDD R'!$J$4,E234='BBDD R'!$F$5,'BBDD R'!$J$5,E234='BBDD R'!$F$6,'BBDD R'!$J$6,E234='BBDD R'!$F$7,'BBDD R'!$J$7))</f>
        <v/>
      </c>
      <c r="R234" s="945" t="str">
        <f>IFERROR(IFS(E234='BBDD R'!$F$2,'BBDD R'!$K$2,E234='BBDD R'!$F$3,'BBDD R'!$K$3,E234='BBDD R'!$F$4,'BBDD R'!$K$4,E234='BBDD R'!$F$5,'BBDD R'!$K$5,E234='BBDD R'!$F$6,'BBDD R'!$K$6,E234='BBDD R'!$F$7,'BBDD R'!$K$7),"")</f>
        <v/>
      </c>
      <c r="S234" s="944" t="str">
        <f>IFERROR(IFS(E234='BBDD R'!$F$2,'BBDD R'!$L$2,E234='BBDD R'!$F$3,'BBDD R'!$L$3,E234='BBDD R'!$F$4,'BBDD R'!$L$4,E234='BBDD R'!$F$5,'BBDD R'!$L$5,E234='BBDD R'!$F$6,'BBDD R'!$L$6,E234='BBDD R'!$F$7,'BBDD R'!$L$7),"")</f>
        <v/>
      </c>
      <c r="T234" s="944" t="str">
        <f>IFERROR(IFS(E234='BBDD R'!$F$2,'BBDD R'!$M$2,E234='BBDD R'!$F$3,'BBDD R'!$M$3,E234='BBDD R'!$F$4,'BBDD R'!$M$4,E234='BBDD R'!$F$5,'BBDD R'!$M$5,E234='BBDD R'!$F$6,'BBDD R'!$M$6,E234='BBDD R'!$F$7,'BBDD R'!$M$7),"")</f>
        <v/>
      </c>
      <c r="U234" s="944" t="str">
        <f>IFERROR(IFS(E234='BBDD R'!$F$2,'BBDD R'!$N$2,E234='BBDD R'!$F$3,'BBDD R'!$N$3,E234='BBDD R'!$F$4,'BBDD R'!$N$4,E234='BBDD R'!$F$5,'BBDD R'!$N$5,E234='BBDD R'!$F$6,'BBDD R'!$N$6,E234='BBDD R'!$F$7,'BBDD R'!$N$7),"")</f>
        <v/>
      </c>
      <c r="V234" s="944" t="str">
        <f>IFERROR(IFS(E234='BBDD R'!$F$2,'BBDD R'!$O$2,E234='BBDD R'!$F$3,'BBDD R'!$O$3,E234='BBDD R'!$F$4,'BBDD R'!$O$4,E234='BBDD R'!$F$5,'BBDD R'!$O$5,E234='BBDD R'!$F$6,'BBDD R'!$O$6,E234='BBDD R'!$F$7,'BBDD R'!$O$7),"")</f>
        <v/>
      </c>
      <c r="W234" s="946" t="str">
        <f>IFERROR(IFS(E234='BBDD R'!$F$2,'BBDD R'!$P$2,E234='BBDD R'!$F$3,'BBDD R'!$P$3,E234='BBDD R'!$F$4,'BBDD R'!$P$4,E234='BBDD R'!$F$5,'BBDD R'!$P$5,E234='BBDD R'!$F$6,'BBDD R'!$P$6,E234='BBDD R'!$F$7,'BBDD R'!$P$7),"")</f>
        <v/>
      </c>
      <c r="X234" s="944" t="str">
        <f>IFERROR(IFS(E234='BBDD R'!$F$2,'BBDD R'!$Q$2,E234='BBDD R'!$F$3,'BBDD R'!$Q$3,E234='BBDD R'!$F$4,'BBDD R'!$Q$4,E234='BBDD R'!$F$5,'BBDD R'!$Q$5,E234='BBDD R'!$F$6,'BBDD R'!$Q$6,E234='BBDD R'!$F$7,'BBDD R'!$Q$7),"")</f>
        <v/>
      </c>
      <c r="Y234" s="944" t="str">
        <f>IFERROR(IFS(E234='BBDD R'!$F$2,'BBDD R'!$R$2,E234='BBDD R'!$F$3,'BBDD R'!$R$3,E234='BBDD R'!$F$4,'BBDD R'!$R$4,E234='BBDD R'!$F$5,'BBDD R'!$R$5,E234='BBDD R'!$F$6,'BBDD R'!$R$6,E234='BBDD R'!$F$7,'BBDD R'!$R$7),"")</f>
        <v/>
      </c>
      <c r="Z234" s="944" t="str">
        <f t="array" ref="Z234">IFERROR(ifs(AND(M234="Gasolina",O234="Vehículo Liviano (Sedán, Compacto)"),1
,AND(M234="Gasolina",O234="Vehículo Liviano (SUV, Jeep, Station Wagon)"),2
,AND(M234="Gasolina",O234="Utilitario, Furgón"),3
,AND(M234="Gasolina",O234="Camioneta 4x2"),4
,AND(M234="Gasolina",O234="Camioneta 4x4"),5
,AND(M234="Gasolina",O234="Camión liviano (hasta 3.5 ton)"),6
,AND(M234="Gasolina",O234="Camión mediano"),7
,AND(M234="Gasolina",O234="Camión pesado"),8
,AND(M234="Gasolina",O234="Maquinaria"),9
,AND(M234="Gasolina",O234="Otro (especifique): "),10
,AND(M234="Diesel",O234="Vehículo Liviano (Sedán, Compacto)"),11
,AND(M234="Diesel",O234="Vehículo Liviano (SUV, Jeep, Station Wagon)"),12
,AND(M234="Diesel",O234="Utilitario, Furgón"),13
,AND(M234="Diesel",O234="Camioneta 4x2"),14
,AND(M234="Diesel",O234="Camioneta 4x4"),15
,AND(M234="Diesel",O234="Camión liviano (hasta 3.5 ton)"),16
,AND(M234="Diesel",O234="Camión mediano"),17
,AND(M234="Diesel",O234="Camión pesado"),18
,AND(M234="Diesel",O234="Maquinaria"),19
,AND(M234="Diesel",O234="Otro (especifique): "),20
,O234="Selecciona...",21),"")</f>
        <v/>
      </c>
      <c r="AA234" s="947" t="str">
        <f>IFERROR((ifs(Z234=1,Data!$D$100,Z234=2,Data!$D$101,Z234=3,Data!$D$102,Z234=4,Data!$D$103,Z234=5,Data!$D$104,Z234=6,Data!$D$105,Z234=7,Data!$D$106,Z234=8,Data!$D$107,Z234=9,Data!$D$108,Z234=10,Data!$D$109,Z234=11,Data!$D$110,Z234=12,Data!$D$111,Z234=13,Data!$D$112,Z234=14,Data!$D$113,Z234=15,Data!$D$114,Z234=16,Data!$D$115,Z234=17,Data!$D$116,Z234=18,Data!$D$117,Z234=19,Data!$D$118,Z234=20,Data!$D$119,Z234=21,Data!$D$120,Z234=0,Data!$D$121))*K234,"")</f>
        <v/>
      </c>
      <c r="AB234" s="947" t="str">
        <f>IFERROR((ifs(Z234=1,Data!$E$100,Z234=2,Data!$E$101,Z234=3,Data!$E$102,Z234=4,Data!$E$103,Z234=5,Data!$E$104,Z234=6,Data!$E$105,Z234=7,Data!$E$106,Z234=8,Data!$E$107,Z234=9,Data!$E$108,Z234=10,Data!$E$109,Z234=11,Data!$E$110,Z234=12,Data!$E$111,Z234=13,Data!$E$112,Z234=14,Data!$E$113,Z234=15,Data!$E$114,Z234=16,Data!$E$115,Z234=17,Data!$E$116,Z234=18,Data!$E$117,Z234=19,Data!$E$118,Z234=20,Data!$E$119,Z234=21,Data!$E$120,Z234=0,Data!$E$121))*K234/1000,"")</f>
        <v/>
      </c>
      <c r="AC234" s="948" t="str">
        <f>IFERROR((ifs(
Z234=1,Data!$G$100,
Z234=2,Data!$G$101,
Z234=3,Data!$G$102,
Z234=4,Data!$G$103,
Z234=5,Data!$G$104,
Z234=6,Data!$G$105,
Z234=7,Data!$G$106,
Z234=8,Data!$G$107,
Z234=9,Data!$G$108,
Z234=10,Data!G$109,
Z234=11,Data!G$110,
Z234=12,Data!G$111,
Z234=13,Data!$G$112,
Z234=14,Data!$G$113,
Z234=15,Data!$G$114,
Z234=16,Data!$G$115,
Z234=17,Data!$G$116,
Z234=18,Data!$G$117,
Z234=19,Data!$G$118,
Z234=20,Data!$G$119,
Z234=21,Data!$G$120,
Z234=0,Data!$G$121))
*K234/1000,"")</f>
        <v/>
      </c>
      <c r="AD234" s="949" t="str">
        <f>IFERROR((ifs(
Z234=1,Data!$H$100,
Z234=2,Data!$H$101,
Z234=3,Data!$H$102,
Z234=4,Data!$H$103,
Z234=5,Data!$H$104,
Z234=6,Data!$H$105,
Z234=7,Data!$H$106,
Z234=8,Data!$H$107,
Z234=9,Data!$H$108,
Z234=10,Data!H$109,
Z234=11,Data!H$110,
Z234=12,Data!H$111,
Z234=13,Data!$H$112,
Z234=14,Data!$H$113,
Z234=15,Data!$H$114,
Z234=16,Data!$H$115,
Z234=17,Data!$H$116,
Z234=18,Data!$H$117,
Z234=19,Data!$H$118,
Z234=20,Data!$H$119,
Z234=21,Data!$H$120,
Z234=0,Data!$H$121))*K234/1000,"")</f>
        <v/>
      </c>
      <c r="AE234" s="948" t="str">
        <f>IFERROR((ifs(
Z234=1,Data!$I$100,
Z234=2,Data!$I$101,
Z234=3,Data!$I$102,
Z234=4,Data!$I$103,
Z234=5,Data!$I$104,
Z234=6,Data!$I$105,
Z234=7,Data!$I$106,
Z234=8,Data!$I$107,
Z234=9,Data!$I$108,
Z234=10,Data!I$109,
Z234=11,Data!I$110,
Z234=12,Data!I$111,
Z234=13,Data!$I$112,
Z234=14,Data!$I$113,
Z234=15,Data!$I$114,
Z234=16,Data!$I$115,
Z234=17,Data!$I$116,
Z234=18,Data!$I$117,
Z234=19,Data!$I$118,
Z234=20,Data!$I$119,
Z234=21,Data!$I$120,
Z234=0,Data!$I$121)*K234/1000),"")</f>
        <v/>
      </c>
      <c r="AF234" s="947" t="str">
        <f>IFERROR((ifs(
Z234=1,Data!$J$100,
Z234=2,Data!$J$101,
Z234=3,Data!$J$102,
Z234=4,Data!$J$103,
Z234=5,Data!$J$104,
Z234=6,Data!$J$105,
Z234=7,Data!$J$106,
Z234=8,Data!$J$107,
Z234=9,Data!$J$108,
Z234=10,Data!J$109,
Z234=11,Data!J$110,
Z234=12,Data!J$111,
Z234=13,Data!J$112,
Z234=14,Data!$J$113,
Z234=15,Data!$J$114,
Z234=16,Data!$J$115,
Z234=17,Data!$J$116,
Z234=18,Data!$J$117,
Z234=19,Data!$J$118,
Z234=20,Data!$J$119,
Z234=21,Data!$J$120,
Z234=0,Data!$J$121)*K234),"")</f>
        <v/>
      </c>
      <c r="AG234" s="947" t="str">
        <f>IFERROR((ifs(
Z234=1,Data!$K$100,
Z234=2,Data!$K$101,
Z234=3,Data!$K$102,
Z234=4,Data!$K$103,
Z234=5,Data!$K$104,
Z234=6,Data!$K$105,
Z234=7,Data!$K$106,
Z234=8,Data!$K$107,
Z234=9,Data!$K$108,
Z234=10,Data!K$109,
Z234=11,Data!K$110,
Z234=12,Data!K$111,
Z234=13,Data!$K$112,
Z234=14,Data!$K$113,
Z234=15,Data!$K$114,
Z234=16,Data!$K$115,
Z234=17,Data!$K$116,
Z234=18,Data!$K$117,
Z234=19,Data!$K$118,
Z234=20,Data!$K$119,
Z234=21,Data!$K$120,
Z234=0,Data!$K$121)*K234),"")</f>
        <v/>
      </c>
      <c r="AH234" s="947" t="str">
        <f>IFERROR((ifs(
Z234=1,Data!$L$100,
Z234=2,Data!$L$101,
Z234=3,Data!$L$102,
Z234=4,Data!$L$103,
Z234=5,Data!$L$104,
Z234=6,Data!$L$105,
Z234=7,Data!$L$106,
Z234=8,Data!$L$107,
Z234=9,Data!$L$108,
Z234=10,Data!L$109,
Z234=11,Data!L$110,
Z234=12,Data!L$111,
Z234=13,Data!$L$112,
Z234=14,Data!$L$113,
Z234=15,Data!$L$114,
Z234=16,Data!$L$115,
Z234=17,Data!$L$116,
Z234=18,Data!$L$117,
Z234=19,Data!$L$118,
Z234=20,Data!$L$119,
Z234=21,Data!$L$120,
Z234=0,Data!$L$121)*K234),"")</f>
        <v/>
      </c>
      <c r="AI234" s="950" t="str">
        <f>'Registro Veh'!J246</f>
        <v/>
      </c>
      <c r="AJ234" s="950" t="str">
        <f>'Registro Veh'!M246</f>
        <v/>
      </c>
      <c r="AK234" s="951"/>
      <c r="AL234" s="951"/>
      <c r="AM234" s="951"/>
      <c r="AN234" s="951"/>
    </row>
    <row r="235">
      <c r="A235" s="941" t="str">
        <f>'Registro Veh'!B246</f>
        <v/>
      </c>
      <c r="B235" s="941" t="str">
        <f>Equipo!$F$2</f>
        <v>4.0</v>
      </c>
      <c r="C235" s="941" t="str">
        <f>Equipo!$E$14</f>
        <v/>
      </c>
      <c r="D235" s="941" t="str">
        <f>Equipo!$E$10</f>
        <v/>
      </c>
      <c r="E235" s="941" t="str">
        <f>'Registro Veh'!C246</f>
        <v/>
      </c>
      <c r="F235" s="941" t="str">
        <f>'Registro Veh'!D246</f>
        <v/>
      </c>
      <c r="G235" s="941" t="str">
        <f>'Registro Veh'!E246</f>
        <v/>
      </c>
      <c r="H235" s="941" t="str">
        <f>'Registro Veh'!F246</f>
        <v/>
      </c>
      <c r="I235" s="942" t="str">
        <f>'Registro Veh'!G246</f>
        <v/>
      </c>
      <c r="J235" s="942" t="str">
        <f>'Registro Veh'!I246</f>
        <v/>
      </c>
      <c r="K235" s="942" t="str">
        <f>'Registro Veh'!K246</f>
        <v/>
      </c>
      <c r="L235" s="942" t="str">
        <f>'Registro Veh'!L246</f>
        <v/>
      </c>
      <c r="M235" s="942" t="str">
        <f>'Registro Veh'!N246</f>
        <v/>
      </c>
      <c r="N235" s="943" t="str">
        <f>IFERROR(IFS(E235='BBDD R'!$F$2,'BBDD R'!$G$2,E235='BBDD R'!$F$3,'BBDD R'!$G$3,E235='BBDD R'!$F$4,'BBDD R'!$G$4,E235='BBDD R'!$F$5,'BBDD R'!$G$5,E235='BBDD R'!$F$6,'BBDD R'!$G$6,E235='BBDD R'!$F$7,'BBDD R'!$G$7),"")</f>
        <v/>
      </c>
      <c r="O235" s="943" t="str">
        <f>IFERROR(IFS(E235='BBDD R'!$F$2,'BBDD R'!$H$2,E235='BBDD R'!$F$3,'BBDD R'!$H$3,E235='BBDD R'!$F$4,'BBDD R'!$H$4,E235='BBDD R'!$F$5,'BBDD R'!$H$5,E235='BBDD R'!$F$6,'BBDD R'!$H$6,E235='BBDD R'!$F$7,'BBDD R'!$H$7),"")</f>
        <v/>
      </c>
      <c r="P235" s="944" t="str">
        <f>IFERROR(IFS(E235='BBDD R'!$F$2,'BBDD R'!$I$2,E235='BBDD R'!$F$3,'BBDD R'!$I$3,E235='BBDD R'!$F$4,'BBDD R'!$I$4,E235='BBDD R'!$F$5,'BBDD R'!$I$5,E235='BBDD R'!$F$6,'BBDD R'!$I$6,E235='BBDD R'!$F$7,'BBDD R'!$I$7),"")</f>
        <v/>
      </c>
      <c r="Q235" s="945" t="str">
        <f>IFERROR(IFS(E235='BBDD R'!$F$2,'BBDD R'!$J$2,E235='BBDD R'!$F$3,'BBDD R'!$J$3,E235='BBDD R'!$F$4,'BBDD R'!$J$4,E235='BBDD R'!$F$5,'BBDD R'!$J$5,E235='BBDD R'!$F$6,'BBDD R'!$J$6,E235='BBDD R'!$F$7,'BBDD R'!$J$7))</f>
        <v/>
      </c>
      <c r="R235" s="945" t="str">
        <f>IFERROR(IFS(E235='BBDD R'!$F$2,'BBDD R'!$K$2,E235='BBDD R'!$F$3,'BBDD R'!$K$3,E235='BBDD R'!$F$4,'BBDD R'!$K$4,E235='BBDD R'!$F$5,'BBDD R'!$K$5,E235='BBDD R'!$F$6,'BBDD R'!$K$6,E235='BBDD R'!$F$7,'BBDD R'!$K$7),"")</f>
        <v/>
      </c>
      <c r="S235" s="944" t="str">
        <f>IFERROR(IFS(E235='BBDD R'!$F$2,'BBDD R'!$L$2,E235='BBDD R'!$F$3,'BBDD R'!$L$3,E235='BBDD R'!$F$4,'BBDD R'!$L$4,E235='BBDD R'!$F$5,'BBDD R'!$L$5,E235='BBDD R'!$F$6,'BBDD R'!$L$6,E235='BBDD R'!$F$7,'BBDD R'!$L$7),"")</f>
        <v/>
      </c>
      <c r="T235" s="944" t="str">
        <f>IFERROR(IFS(E235='BBDD R'!$F$2,'BBDD R'!$M$2,E235='BBDD R'!$F$3,'BBDD R'!$M$3,E235='BBDD R'!$F$4,'BBDD R'!$M$4,E235='BBDD R'!$F$5,'BBDD R'!$M$5,E235='BBDD R'!$F$6,'BBDD R'!$M$6,E235='BBDD R'!$F$7,'BBDD R'!$M$7),"")</f>
        <v/>
      </c>
      <c r="U235" s="944" t="str">
        <f>IFERROR(IFS(E235='BBDD R'!$F$2,'BBDD R'!$N$2,E235='BBDD R'!$F$3,'BBDD R'!$N$3,E235='BBDD R'!$F$4,'BBDD R'!$N$4,E235='BBDD R'!$F$5,'BBDD R'!$N$5,E235='BBDD R'!$F$6,'BBDD R'!$N$6,E235='BBDD R'!$F$7,'BBDD R'!$N$7),"")</f>
        <v/>
      </c>
      <c r="V235" s="944" t="str">
        <f>IFERROR(IFS(E235='BBDD R'!$F$2,'BBDD R'!$O$2,E235='BBDD R'!$F$3,'BBDD R'!$O$3,E235='BBDD R'!$F$4,'BBDD R'!$O$4,E235='BBDD R'!$F$5,'BBDD R'!$O$5,E235='BBDD R'!$F$6,'BBDD R'!$O$6,E235='BBDD R'!$F$7,'BBDD R'!$O$7),"")</f>
        <v/>
      </c>
      <c r="W235" s="946" t="str">
        <f>IFERROR(IFS(E235='BBDD R'!$F$2,'BBDD R'!$P$2,E235='BBDD R'!$F$3,'BBDD R'!$P$3,E235='BBDD R'!$F$4,'BBDD R'!$P$4,E235='BBDD R'!$F$5,'BBDD R'!$P$5,E235='BBDD R'!$F$6,'BBDD R'!$P$6,E235='BBDD R'!$F$7,'BBDD R'!$P$7),"")</f>
        <v/>
      </c>
      <c r="X235" s="944" t="str">
        <f>IFERROR(IFS(E235='BBDD R'!$F$2,'BBDD R'!$Q$2,E235='BBDD R'!$F$3,'BBDD R'!$Q$3,E235='BBDD R'!$F$4,'BBDD R'!$Q$4,E235='BBDD R'!$F$5,'BBDD R'!$Q$5,E235='BBDD R'!$F$6,'BBDD R'!$Q$6,E235='BBDD R'!$F$7,'BBDD R'!$Q$7),"")</f>
        <v/>
      </c>
      <c r="Y235" s="944" t="str">
        <f>IFERROR(IFS(E235='BBDD R'!$F$2,'BBDD R'!$R$2,E235='BBDD R'!$F$3,'BBDD R'!$R$3,E235='BBDD R'!$F$4,'BBDD R'!$R$4,E235='BBDD R'!$F$5,'BBDD R'!$R$5,E235='BBDD R'!$F$6,'BBDD R'!$R$6,E235='BBDD R'!$F$7,'BBDD R'!$R$7),"")</f>
        <v/>
      </c>
      <c r="Z235" s="944" t="str">
        <f t="array" ref="Z235">IFERROR(ifs(AND(M235="Gasolina",O235="Vehículo Liviano (Sedán, Compacto)"),1
,AND(M235="Gasolina",O235="Vehículo Liviano (SUV, Jeep, Station Wagon)"),2
,AND(M235="Gasolina",O235="Utilitario, Furgón"),3
,AND(M235="Gasolina",O235="Camioneta 4x2"),4
,AND(M235="Gasolina",O235="Camioneta 4x4"),5
,AND(M235="Gasolina",O235="Camión liviano (hasta 3.5 ton)"),6
,AND(M235="Gasolina",O235="Camión mediano"),7
,AND(M235="Gasolina",O235="Camión pesado"),8
,AND(M235="Gasolina",O235="Maquinaria"),9
,AND(M235="Gasolina",O235="Otro (especifique): "),10
,AND(M235="Diesel",O235="Vehículo Liviano (Sedán, Compacto)"),11
,AND(M235="Diesel",O235="Vehículo Liviano (SUV, Jeep, Station Wagon)"),12
,AND(M235="Diesel",O235="Utilitario, Furgón"),13
,AND(M235="Diesel",O235="Camioneta 4x2"),14
,AND(M235="Diesel",O235="Camioneta 4x4"),15
,AND(M235="Diesel",O235="Camión liviano (hasta 3.5 ton)"),16
,AND(M235="Diesel",O235="Camión mediano"),17
,AND(M235="Diesel",O235="Camión pesado"),18
,AND(M235="Diesel",O235="Maquinaria"),19
,AND(M235="Diesel",O235="Otro (especifique): "),20
,O235="Selecciona...",21),"")</f>
        <v/>
      </c>
      <c r="AA235" s="947" t="str">
        <f>IFERROR((ifs(Z235=1,Data!$D$100,Z235=2,Data!$D$101,Z235=3,Data!$D$102,Z235=4,Data!$D$103,Z235=5,Data!$D$104,Z235=6,Data!$D$105,Z235=7,Data!$D$106,Z235=8,Data!$D$107,Z235=9,Data!$D$108,Z235=10,Data!$D$109,Z235=11,Data!$D$110,Z235=12,Data!$D$111,Z235=13,Data!$D$112,Z235=14,Data!$D$113,Z235=15,Data!$D$114,Z235=16,Data!$D$115,Z235=17,Data!$D$116,Z235=18,Data!$D$117,Z235=19,Data!$D$118,Z235=20,Data!$D$119,Z235=21,Data!$D$120,Z235=0,Data!$D$121))*K235,"")</f>
        <v/>
      </c>
      <c r="AB235" s="947" t="str">
        <f>IFERROR((ifs(Z235=1,Data!$E$100,Z235=2,Data!$E$101,Z235=3,Data!$E$102,Z235=4,Data!$E$103,Z235=5,Data!$E$104,Z235=6,Data!$E$105,Z235=7,Data!$E$106,Z235=8,Data!$E$107,Z235=9,Data!$E$108,Z235=10,Data!$E$109,Z235=11,Data!$E$110,Z235=12,Data!$E$111,Z235=13,Data!$E$112,Z235=14,Data!$E$113,Z235=15,Data!$E$114,Z235=16,Data!$E$115,Z235=17,Data!$E$116,Z235=18,Data!$E$117,Z235=19,Data!$E$118,Z235=20,Data!$E$119,Z235=21,Data!$E$120,Z235=0,Data!$E$121))*K235/1000,"")</f>
        <v/>
      </c>
      <c r="AC235" s="948" t="str">
        <f>IFERROR((ifs(
Z235=1,Data!$G$100,
Z235=2,Data!$G$101,
Z235=3,Data!$G$102,
Z235=4,Data!$G$103,
Z235=5,Data!$G$104,
Z235=6,Data!$G$105,
Z235=7,Data!$G$106,
Z235=8,Data!$G$107,
Z235=9,Data!$G$108,
Z235=10,Data!G$109,
Z235=11,Data!G$110,
Z235=12,Data!G$111,
Z235=13,Data!$G$112,
Z235=14,Data!$G$113,
Z235=15,Data!$G$114,
Z235=16,Data!$G$115,
Z235=17,Data!$G$116,
Z235=18,Data!$G$117,
Z235=19,Data!$G$118,
Z235=20,Data!$G$119,
Z235=21,Data!$G$120,
Z235=0,Data!$G$121))
*K235/1000,"")</f>
        <v/>
      </c>
      <c r="AD235" s="949" t="str">
        <f>IFERROR((ifs(
Z235=1,Data!$H$100,
Z235=2,Data!$H$101,
Z235=3,Data!$H$102,
Z235=4,Data!$H$103,
Z235=5,Data!$H$104,
Z235=6,Data!$H$105,
Z235=7,Data!$H$106,
Z235=8,Data!$H$107,
Z235=9,Data!$H$108,
Z235=10,Data!H$109,
Z235=11,Data!H$110,
Z235=12,Data!H$111,
Z235=13,Data!$H$112,
Z235=14,Data!$H$113,
Z235=15,Data!$H$114,
Z235=16,Data!$H$115,
Z235=17,Data!$H$116,
Z235=18,Data!$H$117,
Z235=19,Data!$H$118,
Z235=20,Data!$H$119,
Z235=21,Data!$H$120,
Z235=0,Data!$H$121))*K235/1000,"")</f>
        <v/>
      </c>
      <c r="AE235" s="948" t="str">
        <f>IFERROR((ifs(
Z235=1,Data!$I$100,
Z235=2,Data!$I$101,
Z235=3,Data!$I$102,
Z235=4,Data!$I$103,
Z235=5,Data!$I$104,
Z235=6,Data!$I$105,
Z235=7,Data!$I$106,
Z235=8,Data!$I$107,
Z235=9,Data!$I$108,
Z235=10,Data!I$109,
Z235=11,Data!I$110,
Z235=12,Data!I$111,
Z235=13,Data!$I$112,
Z235=14,Data!$I$113,
Z235=15,Data!$I$114,
Z235=16,Data!$I$115,
Z235=17,Data!$I$116,
Z235=18,Data!$I$117,
Z235=19,Data!$I$118,
Z235=20,Data!$I$119,
Z235=21,Data!$I$120,
Z235=0,Data!$I$121)*K235/1000),"")</f>
        <v/>
      </c>
      <c r="AF235" s="947" t="str">
        <f>IFERROR((ifs(
Z235=1,Data!$J$100,
Z235=2,Data!$J$101,
Z235=3,Data!$J$102,
Z235=4,Data!$J$103,
Z235=5,Data!$J$104,
Z235=6,Data!$J$105,
Z235=7,Data!$J$106,
Z235=8,Data!$J$107,
Z235=9,Data!$J$108,
Z235=10,Data!J$109,
Z235=11,Data!J$110,
Z235=12,Data!J$111,
Z235=13,Data!J$112,
Z235=14,Data!$J$113,
Z235=15,Data!$J$114,
Z235=16,Data!$J$115,
Z235=17,Data!$J$116,
Z235=18,Data!$J$117,
Z235=19,Data!$J$118,
Z235=20,Data!$J$119,
Z235=21,Data!$J$120,
Z235=0,Data!$J$121)*K235),"")</f>
        <v/>
      </c>
      <c r="AG235" s="947" t="str">
        <f>IFERROR((ifs(
Z235=1,Data!$K$100,
Z235=2,Data!$K$101,
Z235=3,Data!$K$102,
Z235=4,Data!$K$103,
Z235=5,Data!$K$104,
Z235=6,Data!$K$105,
Z235=7,Data!$K$106,
Z235=8,Data!$K$107,
Z235=9,Data!$K$108,
Z235=10,Data!K$109,
Z235=11,Data!K$110,
Z235=12,Data!K$111,
Z235=13,Data!$K$112,
Z235=14,Data!$K$113,
Z235=15,Data!$K$114,
Z235=16,Data!$K$115,
Z235=17,Data!$K$116,
Z235=18,Data!$K$117,
Z235=19,Data!$K$118,
Z235=20,Data!$K$119,
Z235=21,Data!$K$120,
Z235=0,Data!$K$121)*K235),"")</f>
        <v/>
      </c>
      <c r="AH235" s="947" t="str">
        <f>IFERROR((ifs(
Z235=1,Data!$L$100,
Z235=2,Data!$L$101,
Z235=3,Data!$L$102,
Z235=4,Data!$L$103,
Z235=5,Data!$L$104,
Z235=6,Data!$L$105,
Z235=7,Data!$L$106,
Z235=8,Data!$L$107,
Z235=9,Data!$L$108,
Z235=10,Data!L$109,
Z235=11,Data!L$110,
Z235=12,Data!L$111,
Z235=13,Data!$L$112,
Z235=14,Data!$L$113,
Z235=15,Data!$L$114,
Z235=16,Data!$L$115,
Z235=17,Data!$L$116,
Z235=18,Data!$L$117,
Z235=19,Data!$L$118,
Z235=20,Data!$L$119,
Z235=21,Data!$L$120,
Z235=0,Data!$L$121)*K235),"")</f>
        <v/>
      </c>
      <c r="AI235" s="950" t="str">
        <f>'Registro Veh'!J247</f>
        <v/>
      </c>
      <c r="AJ235" s="950" t="str">
        <f>'Registro Veh'!M247</f>
        <v/>
      </c>
      <c r="AK235" s="951"/>
      <c r="AL235" s="951"/>
      <c r="AM235" s="951"/>
      <c r="AN235" s="951"/>
    </row>
    <row r="236">
      <c r="A236" s="941" t="str">
        <f>'Registro Veh'!B247</f>
        <v/>
      </c>
      <c r="B236" s="941" t="str">
        <f>Equipo!$F$2</f>
        <v>4.0</v>
      </c>
      <c r="C236" s="941" t="str">
        <f>Equipo!$E$14</f>
        <v/>
      </c>
      <c r="D236" s="941" t="str">
        <f>Equipo!$E$10</f>
        <v/>
      </c>
      <c r="E236" s="941" t="str">
        <f>'Registro Veh'!C247</f>
        <v/>
      </c>
      <c r="F236" s="941" t="str">
        <f>'Registro Veh'!D247</f>
        <v/>
      </c>
      <c r="G236" s="941" t="str">
        <f>'Registro Veh'!E247</f>
        <v/>
      </c>
      <c r="H236" s="941" t="str">
        <f>'Registro Veh'!F247</f>
        <v/>
      </c>
      <c r="I236" s="942" t="str">
        <f>'Registro Veh'!G247</f>
        <v/>
      </c>
      <c r="J236" s="942" t="str">
        <f>'Registro Veh'!I247</f>
        <v/>
      </c>
      <c r="K236" s="942" t="str">
        <f>'Registro Veh'!K247</f>
        <v/>
      </c>
      <c r="L236" s="942" t="str">
        <f>'Registro Veh'!L247</f>
        <v/>
      </c>
      <c r="M236" s="942" t="str">
        <f>'Registro Veh'!N247</f>
        <v/>
      </c>
      <c r="N236" s="943" t="str">
        <f>IFERROR(IFS(E236='BBDD R'!$F$2,'BBDD R'!$G$2,E236='BBDD R'!$F$3,'BBDD R'!$G$3,E236='BBDD R'!$F$4,'BBDD R'!$G$4,E236='BBDD R'!$F$5,'BBDD R'!$G$5,E236='BBDD R'!$F$6,'BBDD R'!$G$6,E236='BBDD R'!$F$7,'BBDD R'!$G$7),"")</f>
        <v/>
      </c>
      <c r="O236" s="943" t="str">
        <f>IFERROR(IFS(E236='BBDD R'!$F$2,'BBDD R'!$H$2,E236='BBDD R'!$F$3,'BBDD R'!$H$3,E236='BBDD R'!$F$4,'BBDD R'!$H$4,E236='BBDD R'!$F$5,'BBDD R'!$H$5,E236='BBDD R'!$F$6,'BBDD R'!$H$6,E236='BBDD R'!$F$7,'BBDD R'!$H$7),"")</f>
        <v/>
      </c>
      <c r="P236" s="944" t="str">
        <f>IFERROR(IFS(E236='BBDD R'!$F$2,'BBDD R'!$I$2,E236='BBDD R'!$F$3,'BBDD R'!$I$3,E236='BBDD R'!$F$4,'BBDD R'!$I$4,E236='BBDD R'!$F$5,'BBDD R'!$I$5,E236='BBDD R'!$F$6,'BBDD R'!$I$6,E236='BBDD R'!$F$7,'BBDD R'!$I$7),"")</f>
        <v/>
      </c>
      <c r="Q236" s="945" t="str">
        <f>IFERROR(IFS(E236='BBDD R'!$F$2,'BBDD R'!$J$2,E236='BBDD R'!$F$3,'BBDD R'!$J$3,E236='BBDD R'!$F$4,'BBDD R'!$J$4,E236='BBDD R'!$F$5,'BBDD R'!$J$5,E236='BBDD R'!$F$6,'BBDD R'!$J$6,E236='BBDD R'!$F$7,'BBDD R'!$J$7))</f>
        <v/>
      </c>
      <c r="R236" s="945" t="str">
        <f>IFERROR(IFS(E236='BBDD R'!$F$2,'BBDD R'!$K$2,E236='BBDD R'!$F$3,'BBDD R'!$K$3,E236='BBDD R'!$F$4,'BBDD R'!$K$4,E236='BBDD R'!$F$5,'BBDD R'!$K$5,E236='BBDD R'!$F$6,'BBDD R'!$K$6,E236='BBDD R'!$F$7,'BBDD R'!$K$7),"")</f>
        <v/>
      </c>
      <c r="S236" s="944" t="str">
        <f>IFERROR(IFS(E236='BBDD R'!$F$2,'BBDD R'!$L$2,E236='BBDD R'!$F$3,'BBDD R'!$L$3,E236='BBDD R'!$F$4,'BBDD R'!$L$4,E236='BBDD R'!$F$5,'BBDD R'!$L$5,E236='BBDD R'!$F$6,'BBDD R'!$L$6,E236='BBDD R'!$F$7,'BBDD R'!$L$7),"")</f>
        <v/>
      </c>
      <c r="T236" s="944" t="str">
        <f>IFERROR(IFS(E236='BBDD R'!$F$2,'BBDD R'!$M$2,E236='BBDD R'!$F$3,'BBDD R'!$M$3,E236='BBDD R'!$F$4,'BBDD R'!$M$4,E236='BBDD R'!$F$5,'BBDD R'!$M$5,E236='BBDD R'!$F$6,'BBDD R'!$M$6,E236='BBDD R'!$F$7,'BBDD R'!$M$7),"")</f>
        <v/>
      </c>
      <c r="U236" s="944" t="str">
        <f>IFERROR(IFS(E236='BBDD R'!$F$2,'BBDD R'!$N$2,E236='BBDD R'!$F$3,'BBDD R'!$N$3,E236='BBDD R'!$F$4,'BBDD R'!$N$4,E236='BBDD R'!$F$5,'BBDD R'!$N$5,E236='BBDD R'!$F$6,'BBDD R'!$N$6,E236='BBDD R'!$F$7,'BBDD R'!$N$7),"")</f>
        <v/>
      </c>
      <c r="V236" s="944" t="str">
        <f>IFERROR(IFS(E236='BBDD R'!$F$2,'BBDD R'!$O$2,E236='BBDD R'!$F$3,'BBDD R'!$O$3,E236='BBDD R'!$F$4,'BBDD R'!$O$4,E236='BBDD R'!$F$5,'BBDD R'!$O$5,E236='BBDD R'!$F$6,'BBDD R'!$O$6,E236='BBDD R'!$F$7,'BBDD R'!$O$7),"")</f>
        <v/>
      </c>
      <c r="W236" s="946" t="str">
        <f>IFERROR(IFS(E236='BBDD R'!$F$2,'BBDD R'!$P$2,E236='BBDD R'!$F$3,'BBDD R'!$P$3,E236='BBDD R'!$F$4,'BBDD R'!$P$4,E236='BBDD R'!$F$5,'BBDD R'!$P$5,E236='BBDD R'!$F$6,'BBDD R'!$P$6,E236='BBDD R'!$F$7,'BBDD R'!$P$7),"")</f>
        <v/>
      </c>
      <c r="X236" s="944" t="str">
        <f>IFERROR(IFS(E236='BBDD R'!$F$2,'BBDD R'!$Q$2,E236='BBDD R'!$F$3,'BBDD R'!$Q$3,E236='BBDD R'!$F$4,'BBDD R'!$Q$4,E236='BBDD R'!$F$5,'BBDD R'!$Q$5,E236='BBDD R'!$F$6,'BBDD R'!$Q$6,E236='BBDD R'!$F$7,'BBDD R'!$Q$7),"")</f>
        <v/>
      </c>
      <c r="Y236" s="944" t="str">
        <f>IFERROR(IFS(E236='BBDD R'!$F$2,'BBDD R'!$R$2,E236='BBDD R'!$F$3,'BBDD R'!$R$3,E236='BBDD R'!$F$4,'BBDD R'!$R$4,E236='BBDD R'!$F$5,'BBDD R'!$R$5,E236='BBDD R'!$F$6,'BBDD R'!$R$6,E236='BBDD R'!$F$7,'BBDD R'!$R$7),"")</f>
        <v/>
      </c>
      <c r="Z236" s="944" t="str">
        <f t="array" ref="Z236">IFERROR(ifs(AND(M236="Gasolina",O236="Vehículo Liviano (Sedán, Compacto)"),1
,AND(M236="Gasolina",O236="Vehículo Liviano (SUV, Jeep, Station Wagon)"),2
,AND(M236="Gasolina",O236="Utilitario, Furgón"),3
,AND(M236="Gasolina",O236="Camioneta 4x2"),4
,AND(M236="Gasolina",O236="Camioneta 4x4"),5
,AND(M236="Gasolina",O236="Camión liviano (hasta 3.5 ton)"),6
,AND(M236="Gasolina",O236="Camión mediano"),7
,AND(M236="Gasolina",O236="Camión pesado"),8
,AND(M236="Gasolina",O236="Maquinaria"),9
,AND(M236="Gasolina",O236="Otro (especifique): "),10
,AND(M236="Diesel",O236="Vehículo Liviano (Sedán, Compacto)"),11
,AND(M236="Diesel",O236="Vehículo Liviano (SUV, Jeep, Station Wagon)"),12
,AND(M236="Diesel",O236="Utilitario, Furgón"),13
,AND(M236="Diesel",O236="Camioneta 4x2"),14
,AND(M236="Diesel",O236="Camioneta 4x4"),15
,AND(M236="Diesel",O236="Camión liviano (hasta 3.5 ton)"),16
,AND(M236="Diesel",O236="Camión mediano"),17
,AND(M236="Diesel",O236="Camión pesado"),18
,AND(M236="Diesel",O236="Maquinaria"),19
,AND(M236="Diesel",O236="Otro (especifique): "),20
,O236="Selecciona...",21),"")</f>
        <v/>
      </c>
      <c r="AA236" s="947" t="str">
        <f>IFERROR((ifs(Z236=1,Data!$D$100,Z236=2,Data!$D$101,Z236=3,Data!$D$102,Z236=4,Data!$D$103,Z236=5,Data!$D$104,Z236=6,Data!$D$105,Z236=7,Data!$D$106,Z236=8,Data!$D$107,Z236=9,Data!$D$108,Z236=10,Data!$D$109,Z236=11,Data!$D$110,Z236=12,Data!$D$111,Z236=13,Data!$D$112,Z236=14,Data!$D$113,Z236=15,Data!$D$114,Z236=16,Data!$D$115,Z236=17,Data!$D$116,Z236=18,Data!$D$117,Z236=19,Data!$D$118,Z236=20,Data!$D$119,Z236=21,Data!$D$120,Z236=0,Data!$D$121))*K236,"")</f>
        <v/>
      </c>
      <c r="AB236" s="947" t="str">
        <f>IFERROR((ifs(Z236=1,Data!$E$100,Z236=2,Data!$E$101,Z236=3,Data!$E$102,Z236=4,Data!$E$103,Z236=5,Data!$E$104,Z236=6,Data!$E$105,Z236=7,Data!$E$106,Z236=8,Data!$E$107,Z236=9,Data!$E$108,Z236=10,Data!$E$109,Z236=11,Data!$E$110,Z236=12,Data!$E$111,Z236=13,Data!$E$112,Z236=14,Data!$E$113,Z236=15,Data!$E$114,Z236=16,Data!$E$115,Z236=17,Data!$E$116,Z236=18,Data!$E$117,Z236=19,Data!$E$118,Z236=20,Data!$E$119,Z236=21,Data!$E$120,Z236=0,Data!$E$121))*K236/1000,"")</f>
        <v/>
      </c>
      <c r="AC236" s="948" t="str">
        <f>IFERROR((ifs(
Z236=1,Data!$G$100,
Z236=2,Data!$G$101,
Z236=3,Data!$G$102,
Z236=4,Data!$G$103,
Z236=5,Data!$G$104,
Z236=6,Data!$G$105,
Z236=7,Data!$G$106,
Z236=8,Data!$G$107,
Z236=9,Data!$G$108,
Z236=10,Data!G$109,
Z236=11,Data!G$110,
Z236=12,Data!G$111,
Z236=13,Data!$G$112,
Z236=14,Data!$G$113,
Z236=15,Data!$G$114,
Z236=16,Data!$G$115,
Z236=17,Data!$G$116,
Z236=18,Data!$G$117,
Z236=19,Data!$G$118,
Z236=20,Data!$G$119,
Z236=21,Data!$G$120,
Z236=0,Data!$G$121))
*K236/1000,"")</f>
        <v/>
      </c>
      <c r="AD236" s="949" t="str">
        <f>IFERROR((ifs(
Z236=1,Data!$H$100,
Z236=2,Data!$H$101,
Z236=3,Data!$H$102,
Z236=4,Data!$H$103,
Z236=5,Data!$H$104,
Z236=6,Data!$H$105,
Z236=7,Data!$H$106,
Z236=8,Data!$H$107,
Z236=9,Data!$H$108,
Z236=10,Data!H$109,
Z236=11,Data!H$110,
Z236=12,Data!H$111,
Z236=13,Data!$H$112,
Z236=14,Data!$H$113,
Z236=15,Data!$H$114,
Z236=16,Data!$H$115,
Z236=17,Data!$H$116,
Z236=18,Data!$H$117,
Z236=19,Data!$H$118,
Z236=20,Data!$H$119,
Z236=21,Data!$H$120,
Z236=0,Data!$H$121))*K236/1000,"")</f>
        <v/>
      </c>
      <c r="AE236" s="948" t="str">
        <f>IFERROR((ifs(
Z236=1,Data!$I$100,
Z236=2,Data!$I$101,
Z236=3,Data!$I$102,
Z236=4,Data!$I$103,
Z236=5,Data!$I$104,
Z236=6,Data!$I$105,
Z236=7,Data!$I$106,
Z236=8,Data!$I$107,
Z236=9,Data!$I$108,
Z236=10,Data!I$109,
Z236=11,Data!I$110,
Z236=12,Data!I$111,
Z236=13,Data!$I$112,
Z236=14,Data!$I$113,
Z236=15,Data!$I$114,
Z236=16,Data!$I$115,
Z236=17,Data!$I$116,
Z236=18,Data!$I$117,
Z236=19,Data!$I$118,
Z236=20,Data!$I$119,
Z236=21,Data!$I$120,
Z236=0,Data!$I$121)*K236/1000),"")</f>
        <v/>
      </c>
      <c r="AF236" s="947" t="str">
        <f>IFERROR((ifs(
Z236=1,Data!$J$100,
Z236=2,Data!$J$101,
Z236=3,Data!$J$102,
Z236=4,Data!$J$103,
Z236=5,Data!$J$104,
Z236=6,Data!$J$105,
Z236=7,Data!$J$106,
Z236=8,Data!$J$107,
Z236=9,Data!$J$108,
Z236=10,Data!J$109,
Z236=11,Data!J$110,
Z236=12,Data!J$111,
Z236=13,Data!J$112,
Z236=14,Data!$J$113,
Z236=15,Data!$J$114,
Z236=16,Data!$J$115,
Z236=17,Data!$J$116,
Z236=18,Data!$J$117,
Z236=19,Data!$J$118,
Z236=20,Data!$J$119,
Z236=21,Data!$J$120,
Z236=0,Data!$J$121)*K236),"")</f>
        <v/>
      </c>
      <c r="AG236" s="947" t="str">
        <f>IFERROR((ifs(
Z236=1,Data!$K$100,
Z236=2,Data!$K$101,
Z236=3,Data!$K$102,
Z236=4,Data!$K$103,
Z236=5,Data!$K$104,
Z236=6,Data!$K$105,
Z236=7,Data!$K$106,
Z236=8,Data!$K$107,
Z236=9,Data!$K$108,
Z236=10,Data!K$109,
Z236=11,Data!K$110,
Z236=12,Data!K$111,
Z236=13,Data!$K$112,
Z236=14,Data!$K$113,
Z236=15,Data!$K$114,
Z236=16,Data!$K$115,
Z236=17,Data!$K$116,
Z236=18,Data!$K$117,
Z236=19,Data!$K$118,
Z236=20,Data!$K$119,
Z236=21,Data!$K$120,
Z236=0,Data!$K$121)*K236),"")</f>
        <v/>
      </c>
      <c r="AH236" s="947" t="str">
        <f>IFERROR((ifs(
Z236=1,Data!$L$100,
Z236=2,Data!$L$101,
Z236=3,Data!$L$102,
Z236=4,Data!$L$103,
Z236=5,Data!$L$104,
Z236=6,Data!$L$105,
Z236=7,Data!$L$106,
Z236=8,Data!$L$107,
Z236=9,Data!$L$108,
Z236=10,Data!L$109,
Z236=11,Data!L$110,
Z236=12,Data!L$111,
Z236=13,Data!$L$112,
Z236=14,Data!$L$113,
Z236=15,Data!$L$114,
Z236=16,Data!$L$115,
Z236=17,Data!$L$116,
Z236=18,Data!$L$117,
Z236=19,Data!$L$118,
Z236=20,Data!$L$119,
Z236=21,Data!$L$120,
Z236=0,Data!$L$121)*K236),"")</f>
        <v/>
      </c>
      <c r="AI236" s="950" t="str">
        <f>'Registro Veh'!J248</f>
        <v/>
      </c>
      <c r="AJ236" s="950" t="str">
        <f>'Registro Veh'!M248</f>
        <v/>
      </c>
      <c r="AK236" s="951"/>
      <c r="AL236" s="951"/>
      <c r="AM236" s="951"/>
      <c r="AN236" s="951"/>
    </row>
    <row r="237">
      <c r="A237" s="941" t="str">
        <f>'Registro Veh'!B248</f>
        <v/>
      </c>
      <c r="B237" s="941" t="str">
        <f>Equipo!$F$2</f>
        <v>4.0</v>
      </c>
      <c r="C237" s="941" t="str">
        <f>Equipo!$E$14</f>
        <v/>
      </c>
      <c r="D237" s="941" t="str">
        <f>Equipo!$E$10</f>
        <v/>
      </c>
      <c r="E237" s="941" t="str">
        <f>'Registro Veh'!C248</f>
        <v/>
      </c>
      <c r="F237" s="941" t="str">
        <f>'Registro Veh'!D248</f>
        <v/>
      </c>
      <c r="G237" s="941" t="str">
        <f>'Registro Veh'!E248</f>
        <v/>
      </c>
      <c r="H237" s="941" t="str">
        <f>'Registro Veh'!F248</f>
        <v/>
      </c>
      <c r="I237" s="942" t="str">
        <f>'Registro Veh'!G248</f>
        <v/>
      </c>
      <c r="J237" s="942" t="str">
        <f>'Registro Veh'!I248</f>
        <v/>
      </c>
      <c r="K237" s="942" t="str">
        <f>'Registro Veh'!K248</f>
        <v/>
      </c>
      <c r="L237" s="942" t="str">
        <f>'Registro Veh'!L248</f>
        <v/>
      </c>
      <c r="M237" s="942" t="str">
        <f>'Registro Veh'!N248</f>
        <v/>
      </c>
      <c r="N237" s="943" t="str">
        <f>IFERROR(IFS(E237='BBDD R'!$F$2,'BBDD R'!$G$2,E237='BBDD R'!$F$3,'BBDD R'!$G$3,E237='BBDD R'!$F$4,'BBDD R'!$G$4,E237='BBDD R'!$F$5,'BBDD R'!$G$5,E237='BBDD R'!$F$6,'BBDD R'!$G$6,E237='BBDD R'!$F$7,'BBDD R'!$G$7),"")</f>
        <v/>
      </c>
      <c r="O237" s="943" t="str">
        <f>IFERROR(IFS(E237='BBDD R'!$F$2,'BBDD R'!$H$2,E237='BBDD R'!$F$3,'BBDD R'!$H$3,E237='BBDD R'!$F$4,'BBDD R'!$H$4,E237='BBDD R'!$F$5,'BBDD R'!$H$5,E237='BBDD R'!$F$6,'BBDD R'!$H$6,E237='BBDD R'!$F$7,'BBDD R'!$H$7),"")</f>
        <v/>
      </c>
      <c r="P237" s="944" t="str">
        <f>IFERROR(IFS(E237='BBDD R'!$F$2,'BBDD R'!$I$2,E237='BBDD R'!$F$3,'BBDD R'!$I$3,E237='BBDD R'!$F$4,'BBDD R'!$I$4,E237='BBDD R'!$F$5,'BBDD R'!$I$5,E237='BBDD R'!$F$6,'BBDD R'!$I$6,E237='BBDD R'!$F$7,'BBDD R'!$I$7),"")</f>
        <v/>
      </c>
      <c r="Q237" s="945" t="str">
        <f>IFERROR(IFS(E237='BBDD R'!$F$2,'BBDD R'!$J$2,E237='BBDD R'!$F$3,'BBDD R'!$J$3,E237='BBDD R'!$F$4,'BBDD R'!$J$4,E237='BBDD R'!$F$5,'BBDD R'!$J$5,E237='BBDD R'!$F$6,'BBDD R'!$J$6,E237='BBDD R'!$F$7,'BBDD R'!$J$7))</f>
        <v/>
      </c>
      <c r="R237" s="945" t="str">
        <f>IFERROR(IFS(E237='BBDD R'!$F$2,'BBDD R'!$K$2,E237='BBDD R'!$F$3,'BBDD R'!$K$3,E237='BBDD R'!$F$4,'BBDD R'!$K$4,E237='BBDD R'!$F$5,'BBDD R'!$K$5,E237='BBDD R'!$F$6,'BBDD R'!$K$6,E237='BBDD R'!$F$7,'BBDD R'!$K$7),"")</f>
        <v/>
      </c>
      <c r="S237" s="944" t="str">
        <f>IFERROR(IFS(E237='BBDD R'!$F$2,'BBDD R'!$L$2,E237='BBDD R'!$F$3,'BBDD R'!$L$3,E237='BBDD R'!$F$4,'BBDD R'!$L$4,E237='BBDD R'!$F$5,'BBDD R'!$L$5,E237='BBDD R'!$F$6,'BBDD R'!$L$6,E237='BBDD R'!$F$7,'BBDD R'!$L$7),"")</f>
        <v/>
      </c>
      <c r="T237" s="944" t="str">
        <f>IFERROR(IFS(E237='BBDD R'!$F$2,'BBDD R'!$M$2,E237='BBDD R'!$F$3,'BBDD R'!$M$3,E237='BBDD R'!$F$4,'BBDD R'!$M$4,E237='BBDD R'!$F$5,'BBDD R'!$M$5,E237='BBDD R'!$F$6,'BBDD R'!$M$6,E237='BBDD R'!$F$7,'BBDD R'!$M$7),"")</f>
        <v/>
      </c>
      <c r="U237" s="944" t="str">
        <f>IFERROR(IFS(E237='BBDD R'!$F$2,'BBDD R'!$N$2,E237='BBDD R'!$F$3,'BBDD R'!$N$3,E237='BBDD R'!$F$4,'BBDD R'!$N$4,E237='BBDD R'!$F$5,'BBDD R'!$N$5,E237='BBDD R'!$F$6,'BBDD R'!$N$6,E237='BBDD R'!$F$7,'BBDD R'!$N$7),"")</f>
        <v/>
      </c>
      <c r="V237" s="944" t="str">
        <f>IFERROR(IFS(E237='BBDD R'!$F$2,'BBDD R'!$O$2,E237='BBDD R'!$F$3,'BBDD R'!$O$3,E237='BBDD R'!$F$4,'BBDD R'!$O$4,E237='BBDD R'!$F$5,'BBDD R'!$O$5,E237='BBDD R'!$F$6,'BBDD R'!$O$6,E237='BBDD R'!$F$7,'BBDD R'!$O$7),"")</f>
        <v/>
      </c>
      <c r="W237" s="946" t="str">
        <f>IFERROR(IFS(E237='BBDD R'!$F$2,'BBDD R'!$P$2,E237='BBDD R'!$F$3,'BBDD R'!$P$3,E237='BBDD R'!$F$4,'BBDD R'!$P$4,E237='BBDD R'!$F$5,'BBDD R'!$P$5,E237='BBDD R'!$F$6,'BBDD R'!$P$6,E237='BBDD R'!$F$7,'BBDD R'!$P$7),"")</f>
        <v/>
      </c>
      <c r="X237" s="944" t="str">
        <f>IFERROR(IFS(E237='BBDD R'!$F$2,'BBDD R'!$Q$2,E237='BBDD R'!$F$3,'BBDD R'!$Q$3,E237='BBDD R'!$F$4,'BBDD R'!$Q$4,E237='BBDD R'!$F$5,'BBDD R'!$Q$5,E237='BBDD R'!$F$6,'BBDD R'!$Q$6,E237='BBDD R'!$F$7,'BBDD R'!$Q$7),"")</f>
        <v/>
      </c>
      <c r="Y237" s="944" t="str">
        <f>IFERROR(IFS(E237='BBDD R'!$F$2,'BBDD R'!$R$2,E237='BBDD R'!$F$3,'BBDD R'!$R$3,E237='BBDD R'!$F$4,'BBDD R'!$R$4,E237='BBDD R'!$F$5,'BBDD R'!$R$5,E237='BBDD R'!$F$6,'BBDD R'!$R$6,E237='BBDD R'!$F$7,'BBDD R'!$R$7),"")</f>
        <v/>
      </c>
      <c r="Z237" s="944" t="str">
        <f t="array" ref="Z237">IFERROR(ifs(AND(M237="Gasolina",O237="Vehículo Liviano (Sedán, Compacto)"),1
,AND(M237="Gasolina",O237="Vehículo Liviano (SUV, Jeep, Station Wagon)"),2
,AND(M237="Gasolina",O237="Utilitario, Furgón"),3
,AND(M237="Gasolina",O237="Camioneta 4x2"),4
,AND(M237="Gasolina",O237="Camioneta 4x4"),5
,AND(M237="Gasolina",O237="Camión liviano (hasta 3.5 ton)"),6
,AND(M237="Gasolina",O237="Camión mediano"),7
,AND(M237="Gasolina",O237="Camión pesado"),8
,AND(M237="Gasolina",O237="Maquinaria"),9
,AND(M237="Gasolina",O237="Otro (especifique): "),10
,AND(M237="Diesel",O237="Vehículo Liviano (Sedán, Compacto)"),11
,AND(M237="Diesel",O237="Vehículo Liviano (SUV, Jeep, Station Wagon)"),12
,AND(M237="Diesel",O237="Utilitario, Furgón"),13
,AND(M237="Diesel",O237="Camioneta 4x2"),14
,AND(M237="Diesel",O237="Camioneta 4x4"),15
,AND(M237="Diesel",O237="Camión liviano (hasta 3.5 ton)"),16
,AND(M237="Diesel",O237="Camión mediano"),17
,AND(M237="Diesel",O237="Camión pesado"),18
,AND(M237="Diesel",O237="Maquinaria"),19
,AND(M237="Diesel",O237="Otro (especifique): "),20
,O237="Selecciona...",21),"")</f>
        <v/>
      </c>
      <c r="AA237" s="947" t="str">
        <f>IFERROR((ifs(Z237=1,Data!$D$100,Z237=2,Data!$D$101,Z237=3,Data!$D$102,Z237=4,Data!$D$103,Z237=5,Data!$D$104,Z237=6,Data!$D$105,Z237=7,Data!$D$106,Z237=8,Data!$D$107,Z237=9,Data!$D$108,Z237=10,Data!$D$109,Z237=11,Data!$D$110,Z237=12,Data!$D$111,Z237=13,Data!$D$112,Z237=14,Data!$D$113,Z237=15,Data!$D$114,Z237=16,Data!$D$115,Z237=17,Data!$D$116,Z237=18,Data!$D$117,Z237=19,Data!$D$118,Z237=20,Data!$D$119,Z237=21,Data!$D$120,Z237=0,Data!$D$121))*K237,"")</f>
        <v/>
      </c>
      <c r="AB237" s="947" t="str">
        <f>IFERROR((ifs(Z237=1,Data!$E$100,Z237=2,Data!$E$101,Z237=3,Data!$E$102,Z237=4,Data!$E$103,Z237=5,Data!$E$104,Z237=6,Data!$E$105,Z237=7,Data!$E$106,Z237=8,Data!$E$107,Z237=9,Data!$E$108,Z237=10,Data!$E$109,Z237=11,Data!$E$110,Z237=12,Data!$E$111,Z237=13,Data!$E$112,Z237=14,Data!$E$113,Z237=15,Data!$E$114,Z237=16,Data!$E$115,Z237=17,Data!$E$116,Z237=18,Data!$E$117,Z237=19,Data!$E$118,Z237=20,Data!$E$119,Z237=21,Data!$E$120,Z237=0,Data!$E$121))*K237/1000,"")</f>
        <v/>
      </c>
      <c r="AC237" s="948" t="str">
        <f>IFERROR((ifs(
Z237=1,Data!$G$100,
Z237=2,Data!$G$101,
Z237=3,Data!$G$102,
Z237=4,Data!$G$103,
Z237=5,Data!$G$104,
Z237=6,Data!$G$105,
Z237=7,Data!$G$106,
Z237=8,Data!$G$107,
Z237=9,Data!$G$108,
Z237=10,Data!G$109,
Z237=11,Data!G$110,
Z237=12,Data!G$111,
Z237=13,Data!$G$112,
Z237=14,Data!$G$113,
Z237=15,Data!$G$114,
Z237=16,Data!$G$115,
Z237=17,Data!$G$116,
Z237=18,Data!$G$117,
Z237=19,Data!$G$118,
Z237=20,Data!$G$119,
Z237=21,Data!$G$120,
Z237=0,Data!$G$121))
*K237/1000,"")</f>
        <v/>
      </c>
      <c r="AD237" s="949" t="str">
        <f>IFERROR((ifs(
Z237=1,Data!$H$100,
Z237=2,Data!$H$101,
Z237=3,Data!$H$102,
Z237=4,Data!$H$103,
Z237=5,Data!$H$104,
Z237=6,Data!$H$105,
Z237=7,Data!$H$106,
Z237=8,Data!$H$107,
Z237=9,Data!$H$108,
Z237=10,Data!H$109,
Z237=11,Data!H$110,
Z237=12,Data!H$111,
Z237=13,Data!$H$112,
Z237=14,Data!$H$113,
Z237=15,Data!$H$114,
Z237=16,Data!$H$115,
Z237=17,Data!$H$116,
Z237=18,Data!$H$117,
Z237=19,Data!$H$118,
Z237=20,Data!$H$119,
Z237=21,Data!$H$120,
Z237=0,Data!$H$121))*K237/1000,"")</f>
        <v/>
      </c>
      <c r="AE237" s="948" t="str">
        <f>IFERROR((ifs(
Z237=1,Data!$I$100,
Z237=2,Data!$I$101,
Z237=3,Data!$I$102,
Z237=4,Data!$I$103,
Z237=5,Data!$I$104,
Z237=6,Data!$I$105,
Z237=7,Data!$I$106,
Z237=8,Data!$I$107,
Z237=9,Data!$I$108,
Z237=10,Data!I$109,
Z237=11,Data!I$110,
Z237=12,Data!I$111,
Z237=13,Data!$I$112,
Z237=14,Data!$I$113,
Z237=15,Data!$I$114,
Z237=16,Data!$I$115,
Z237=17,Data!$I$116,
Z237=18,Data!$I$117,
Z237=19,Data!$I$118,
Z237=20,Data!$I$119,
Z237=21,Data!$I$120,
Z237=0,Data!$I$121)*K237/1000),"")</f>
        <v/>
      </c>
      <c r="AF237" s="947" t="str">
        <f>IFERROR((ifs(
Z237=1,Data!$J$100,
Z237=2,Data!$J$101,
Z237=3,Data!$J$102,
Z237=4,Data!$J$103,
Z237=5,Data!$J$104,
Z237=6,Data!$J$105,
Z237=7,Data!$J$106,
Z237=8,Data!$J$107,
Z237=9,Data!$J$108,
Z237=10,Data!J$109,
Z237=11,Data!J$110,
Z237=12,Data!J$111,
Z237=13,Data!J$112,
Z237=14,Data!$J$113,
Z237=15,Data!$J$114,
Z237=16,Data!$J$115,
Z237=17,Data!$J$116,
Z237=18,Data!$J$117,
Z237=19,Data!$J$118,
Z237=20,Data!$J$119,
Z237=21,Data!$J$120,
Z237=0,Data!$J$121)*K237),"")</f>
        <v/>
      </c>
      <c r="AG237" s="947" t="str">
        <f>IFERROR((ifs(
Z237=1,Data!$K$100,
Z237=2,Data!$K$101,
Z237=3,Data!$K$102,
Z237=4,Data!$K$103,
Z237=5,Data!$K$104,
Z237=6,Data!$K$105,
Z237=7,Data!$K$106,
Z237=8,Data!$K$107,
Z237=9,Data!$K$108,
Z237=10,Data!K$109,
Z237=11,Data!K$110,
Z237=12,Data!K$111,
Z237=13,Data!$K$112,
Z237=14,Data!$K$113,
Z237=15,Data!$K$114,
Z237=16,Data!$K$115,
Z237=17,Data!$K$116,
Z237=18,Data!$K$117,
Z237=19,Data!$K$118,
Z237=20,Data!$K$119,
Z237=21,Data!$K$120,
Z237=0,Data!$K$121)*K237),"")</f>
        <v/>
      </c>
      <c r="AH237" s="947" t="str">
        <f>IFERROR((ifs(
Z237=1,Data!$L$100,
Z237=2,Data!$L$101,
Z237=3,Data!$L$102,
Z237=4,Data!$L$103,
Z237=5,Data!$L$104,
Z237=6,Data!$L$105,
Z237=7,Data!$L$106,
Z237=8,Data!$L$107,
Z237=9,Data!$L$108,
Z237=10,Data!L$109,
Z237=11,Data!L$110,
Z237=12,Data!L$111,
Z237=13,Data!$L$112,
Z237=14,Data!$L$113,
Z237=15,Data!$L$114,
Z237=16,Data!$L$115,
Z237=17,Data!$L$116,
Z237=18,Data!$L$117,
Z237=19,Data!$L$118,
Z237=20,Data!$L$119,
Z237=21,Data!$L$120,
Z237=0,Data!$L$121)*K237),"")</f>
        <v/>
      </c>
      <c r="AI237" s="950" t="str">
        <f>'Registro Veh'!J249</f>
        <v/>
      </c>
      <c r="AJ237" s="950" t="str">
        <f>'Registro Veh'!M249</f>
        <v/>
      </c>
      <c r="AK237" s="951"/>
      <c r="AL237" s="951"/>
      <c r="AM237" s="951"/>
      <c r="AN237" s="951"/>
    </row>
    <row r="238">
      <c r="A238" s="941" t="str">
        <f>'Registro Veh'!B249</f>
        <v/>
      </c>
      <c r="B238" s="941" t="str">
        <f>Equipo!$F$2</f>
        <v>4.0</v>
      </c>
      <c r="C238" s="941" t="str">
        <f>Equipo!$E$14</f>
        <v/>
      </c>
      <c r="D238" s="941" t="str">
        <f>Equipo!$E$10</f>
        <v/>
      </c>
      <c r="E238" s="941" t="str">
        <f>'Registro Veh'!C249</f>
        <v/>
      </c>
      <c r="F238" s="941" t="str">
        <f>'Registro Veh'!D249</f>
        <v/>
      </c>
      <c r="G238" s="941" t="str">
        <f>'Registro Veh'!E249</f>
        <v/>
      </c>
      <c r="H238" s="941" t="str">
        <f>'Registro Veh'!F249</f>
        <v/>
      </c>
      <c r="I238" s="942" t="str">
        <f>'Registro Veh'!G249</f>
        <v/>
      </c>
      <c r="J238" s="942" t="str">
        <f>'Registro Veh'!I249</f>
        <v/>
      </c>
      <c r="K238" s="942" t="str">
        <f>'Registro Veh'!K249</f>
        <v/>
      </c>
      <c r="L238" s="942" t="str">
        <f>'Registro Veh'!L249</f>
        <v/>
      </c>
      <c r="M238" s="942" t="str">
        <f>'Registro Veh'!N249</f>
        <v/>
      </c>
      <c r="N238" s="943" t="str">
        <f>IFERROR(IFS(E238='BBDD R'!$F$2,'BBDD R'!$G$2,E238='BBDD R'!$F$3,'BBDD R'!$G$3,E238='BBDD R'!$F$4,'BBDD R'!$G$4,E238='BBDD R'!$F$5,'BBDD R'!$G$5,E238='BBDD R'!$F$6,'BBDD R'!$G$6,E238='BBDD R'!$F$7,'BBDD R'!$G$7),"")</f>
        <v/>
      </c>
      <c r="O238" s="943" t="str">
        <f>IFERROR(IFS(E238='BBDD R'!$F$2,'BBDD R'!$H$2,E238='BBDD R'!$F$3,'BBDD R'!$H$3,E238='BBDD R'!$F$4,'BBDD R'!$H$4,E238='BBDD R'!$F$5,'BBDD R'!$H$5,E238='BBDD R'!$F$6,'BBDD R'!$H$6,E238='BBDD R'!$F$7,'BBDD R'!$H$7),"")</f>
        <v/>
      </c>
      <c r="P238" s="944" t="str">
        <f>IFERROR(IFS(E238='BBDD R'!$F$2,'BBDD R'!$I$2,E238='BBDD R'!$F$3,'BBDD R'!$I$3,E238='BBDD R'!$F$4,'BBDD R'!$I$4,E238='BBDD R'!$F$5,'BBDD R'!$I$5,E238='BBDD R'!$F$6,'BBDD R'!$I$6,E238='BBDD R'!$F$7,'BBDD R'!$I$7),"")</f>
        <v/>
      </c>
      <c r="Q238" s="945" t="str">
        <f>IFERROR(IFS(E238='BBDD R'!$F$2,'BBDD R'!$J$2,E238='BBDD R'!$F$3,'BBDD R'!$J$3,E238='BBDD R'!$F$4,'BBDD R'!$J$4,E238='BBDD R'!$F$5,'BBDD R'!$J$5,E238='BBDD R'!$F$6,'BBDD R'!$J$6,E238='BBDD R'!$F$7,'BBDD R'!$J$7))</f>
        <v/>
      </c>
      <c r="R238" s="945" t="str">
        <f>IFERROR(IFS(E238='BBDD R'!$F$2,'BBDD R'!$K$2,E238='BBDD R'!$F$3,'BBDD R'!$K$3,E238='BBDD R'!$F$4,'BBDD R'!$K$4,E238='BBDD R'!$F$5,'BBDD R'!$K$5,E238='BBDD R'!$F$6,'BBDD R'!$K$6,E238='BBDD R'!$F$7,'BBDD R'!$K$7),"")</f>
        <v/>
      </c>
      <c r="S238" s="944" t="str">
        <f>IFERROR(IFS(E238='BBDD R'!$F$2,'BBDD R'!$L$2,E238='BBDD R'!$F$3,'BBDD R'!$L$3,E238='BBDD R'!$F$4,'BBDD R'!$L$4,E238='BBDD R'!$F$5,'BBDD R'!$L$5,E238='BBDD R'!$F$6,'BBDD R'!$L$6,E238='BBDD R'!$F$7,'BBDD R'!$L$7),"")</f>
        <v/>
      </c>
      <c r="T238" s="944" t="str">
        <f>IFERROR(IFS(E238='BBDD R'!$F$2,'BBDD R'!$M$2,E238='BBDD R'!$F$3,'BBDD R'!$M$3,E238='BBDD R'!$F$4,'BBDD R'!$M$4,E238='BBDD R'!$F$5,'BBDD R'!$M$5,E238='BBDD R'!$F$6,'BBDD R'!$M$6,E238='BBDD R'!$F$7,'BBDD R'!$M$7),"")</f>
        <v/>
      </c>
      <c r="U238" s="944" t="str">
        <f>IFERROR(IFS(E238='BBDD R'!$F$2,'BBDD R'!$N$2,E238='BBDD R'!$F$3,'BBDD R'!$N$3,E238='BBDD R'!$F$4,'BBDD R'!$N$4,E238='BBDD R'!$F$5,'BBDD R'!$N$5,E238='BBDD R'!$F$6,'BBDD R'!$N$6,E238='BBDD R'!$F$7,'BBDD R'!$N$7),"")</f>
        <v/>
      </c>
      <c r="V238" s="944" t="str">
        <f>IFERROR(IFS(E238='BBDD R'!$F$2,'BBDD R'!$O$2,E238='BBDD R'!$F$3,'BBDD R'!$O$3,E238='BBDD R'!$F$4,'BBDD R'!$O$4,E238='BBDD R'!$F$5,'BBDD R'!$O$5,E238='BBDD R'!$F$6,'BBDD R'!$O$6,E238='BBDD R'!$F$7,'BBDD R'!$O$7),"")</f>
        <v/>
      </c>
      <c r="W238" s="946" t="str">
        <f>IFERROR(IFS(E238='BBDD R'!$F$2,'BBDD R'!$P$2,E238='BBDD R'!$F$3,'BBDD R'!$P$3,E238='BBDD R'!$F$4,'BBDD R'!$P$4,E238='BBDD R'!$F$5,'BBDD R'!$P$5,E238='BBDD R'!$F$6,'BBDD R'!$P$6,E238='BBDD R'!$F$7,'BBDD R'!$P$7),"")</f>
        <v/>
      </c>
      <c r="X238" s="944" t="str">
        <f>IFERROR(IFS(E238='BBDD R'!$F$2,'BBDD R'!$Q$2,E238='BBDD R'!$F$3,'BBDD R'!$Q$3,E238='BBDD R'!$F$4,'BBDD R'!$Q$4,E238='BBDD R'!$F$5,'BBDD R'!$Q$5,E238='BBDD R'!$F$6,'BBDD R'!$Q$6,E238='BBDD R'!$F$7,'BBDD R'!$Q$7),"")</f>
        <v/>
      </c>
      <c r="Y238" s="944" t="str">
        <f>IFERROR(IFS(E238='BBDD R'!$F$2,'BBDD R'!$R$2,E238='BBDD R'!$F$3,'BBDD R'!$R$3,E238='BBDD R'!$F$4,'BBDD R'!$R$4,E238='BBDD R'!$F$5,'BBDD R'!$R$5,E238='BBDD R'!$F$6,'BBDD R'!$R$6,E238='BBDD R'!$F$7,'BBDD R'!$R$7),"")</f>
        <v/>
      </c>
      <c r="Z238" s="944" t="str">
        <f t="array" ref="Z238">IFERROR(ifs(AND(M238="Gasolina",O238="Vehículo Liviano (Sedán, Compacto)"),1
,AND(M238="Gasolina",O238="Vehículo Liviano (SUV, Jeep, Station Wagon)"),2
,AND(M238="Gasolina",O238="Utilitario, Furgón"),3
,AND(M238="Gasolina",O238="Camioneta 4x2"),4
,AND(M238="Gasolina",O238="Camioneta 4x4"),5
,AND(M238="Gasolina",O238="Camión liviano (hasta 3.5 ton)"),6
,AND(M238="Gasolina",O238="Camión mediano"),7
,AND(M238="Gasolina",O238="Camión pesado"),8
,AND(M238="Gasolina",O238="Maquinaria"),9
,AND(M238="Gasolina",O238="Otro (especifique): "),10
,AND(M238="Diesel",O238="Vehículo Liviano (Sedán, Compacto)"),11
,AND(M238="Diesel",O238="Vehículo Liviano (SUV, Jeep, Station Wagon)"),12
,AND(M238="Diesel",O238="Utilitario, Furgón"),13
,AND(M238="Diesel",O238="Camioneta 4x2"),14
,AND(M238="Diesel",O238="Camioneta 4x4"),15
,AND(M238="Diesel",O238="Camión liviano (hasta 3.5 ton)"),16
,AND(M238="Diesel",O238="Camión mediano"),17
,AND(M238="Diesel",O238="Camión pesado"),18
,AND(M238="Diesel",O238="Maquinaria"),19
,AND(M238="Diesel",O238="Otro (especifique): "),20
,O238="Selecciona...",21),"")</f>
        <v/>
      </c>
      <c r="AA238" s="947" t="str">
        <f>IFERROR((ifs(Z238=1,Data!$D$100,Z238=2,Data!$D$101,Z238=3,Data!$D$102,Z238=4,Data!$D$103,Z238=5,Data!$D$104,Z238=6,Data!$D$105,Z238=7,Data!$D$106,Z238=8,Data!$D$107,Z238=9,Data!$D$108,Z238=10,Data!$D$109,Z238=11,Data!$D$110,Z238=12,Data!$D$111,Z238=13,Data!$D$112,Z238=14,Data!$D$113,Z238=15,Data!$D$114,Z238=16,Data!$D$115,Z238=17,Data!$D$116,Z238=18,Data!$D$117,Z238=19,Data!$D$118,Z238=20,Data!$D$119,Z238=21,Data!$D$120,Z238=0,Data!$D$121))*K238,"")</f>
        <v/>
      </c>
      <c r="AB238" s="947" t="str">
        <f>IFERROR((ifs(Z238=1,Data!$E$100,Z238=2,Data!$E$101,Z238=3,Data!$E$102,Z238=4,Data!$E$103,Z238=5,Data!$E$104,Z238=6,Data!$E$105,Z238=7,Data!$E$106,Z238=8,Data!$E$107,Z238=9,Data!$E$108,Z238=10,Data!$E$109,Z238=11,Data!$E$110,Z238=12,Data!$E$111,Z238=13,Data!$E$112,Z238=14,Data!$E$113,Z238=15,Data!$E$114,Z238=16,Data!$E$115,Z238=17,Data!$E$116,Z238=18,Data!$E$117,Z238=19,Data!$E$118,Z238=20,Data!$E$119,Z238=21,Data!$E$120,Z238=0,Data!$E$121))*K238/1000,"")</f>
        <v/>
      </c>
      <c r="AC238" s="948" t="str">
        <f>IFERROR((ifs(
Z238=1,Data!$G$100,
Z238=2,Data!$G$101,
Z238=3,Data!$G$102,
Z238=4,Data!$G$103,
Z238=5,Data!$G$104,
Z238=6,Data!$G$105,
Z238=7,Data!$G$106,
Z238=8,Data!$G$107,
Z238=9,Data!$G$108,
Z238=10,Data!G$109,
Z238=11,Data!G$110,
Z238=12,Data!G$111,
Z238=13,Data!$G$112,
Z238=14,Data!$G$113,
Z238=15,Data!$G$114,
Z238=16,Data!$G$115,
Z238=17,Data!$G$116,
Z238=18,Data!$G$117,
Z238=19,Data!$G$118,
Z238=20,Data!$G$119,
Z238=21,Data!$G$120,
Z238=0,Data!$G$121))
*K238/1000,"")</f>
        <v/>
      </c>
      <c r="AD238" s="949" t="str">
        <f>IFERROR((ifs(
Z238=1,Data!$H$100,
Z238=2,Data!$H$101,
Z238=3,Data!$H$102,
Z238=4,Data!$H$103,
Z238=5,Data!$H$104,
Z238=6,Data!$H$105,
Z238=7,Data!$H$106,
Z238=8,Data!$H$107,
Z238=9,Data!$H$108,
Z238=10,Data!H$109,
Z238=11,Data!H$110,
Z238=12,Data!H$111,
Z238=13,Data!$H$112,
Z238=14,Data!$H$113,
Z238=15,Data!$H$114,
Z238=16,Data!$H$115,
Z238=17,Data!$H$116,
Z238=18,Data!$H$117,
Z238=19,Data!$H$118,
Z238=20,Data!$H$119,
Z238=21,Data!$H$120,
Z238=0,Data!$H$121))*K238/1000,"")</f>
        <v/>
      </c>
      <c r="AE238" s="948" t="str">
        <f>IFERROR((ifs(
Z238=1,Data!$I$100,
Z238=2,Data!$I$101,
Z238=3,Data!$I$102,
Z238=4,Data!$I$103,
Z238=5,Data!$I$104,
Z238=6,Data!$I$105,
Z238=7,Data!$I$106,
Z238=8,Data!$I$107,
Z238=9,Data!$I$108,
Z238=10,Data!I$109,
Z238=11,Data!I$110,
Z238=12,Data!I$111,
Z238=13,Data!$I$112,
Z238=14,Data!$I$113,
Z238=15,Data!$I$114,
Z238=16,Data!$I$115,
Z238=17,Data!$I$116,
Z238=18,Data!$I$117,
Z238=19,Data!$I$118,
Z238=20,Data!$I$119,
Z238=21,Data!$I$120,
Z238=0,Data!$I$121)*K238/1000),"")</f>
        <v/>
      </c>
      <c r="AF238" s="947" t="str">
        <f>IFERROR((ifs(
Z238=1,Data!$J$100,
Z238=2,Data!$J$101,
Z238=3,Data!$J$102,
Z238=4,Data!$J$103,
Z238=5,Data!$J$104,
Z238=6,Data!$J$105,
Z238=7,Data!$J$106,
Z238=8,Data!$J$107,
Z238=9,Data!$J$108,
Z238=10,Data!J$109,
Z238=11,Data!J$110,
Z238=12,Data!J$111,
Z238=13,Data!J$112,
Z238=14,Data!$J$113,
Z238=15,Data!$J$114,
Z238=16,Data!$J$115,
Z238=17,Data!$J$116,
Z238=18,Data!$J$117,
Z238=19,Data!$J$118,
Z238=20,Data!$J$119,
Z238=21,Data!$J$120,
Z238=0,Data!$J$121)*K238),"")</f>
        <v/>
      </c>
      <c r="AG238" s="947" t="str">
        <f>IFERROR((ifs(
Z238=1,Data!$K$100,
Z238=2,Data!$K$101,
Z238=3,Data!$K$102,
Z238=4,Data!$K$103,
Z238=5,Data!$K$104,
Z238=6,Data!$K$105,
Z238=7,Data!$K$106,
Z238=8,Data!$K$107,
Z238=9,Data!$K$108,
Z238=10,Data!K$109,
Z238=11,Data!K$110,
Z238=12,Data!K$111,
Z238=13,Data!$K$112,
Z238=14,Data!$K$113,
Z238=15,Data!$K$114,
Z238=16,Data!$K$115,
Z238=17,Data!$K$116,
Z238=18,Data!$K$117,
Z238=19,Data!$K$118,
Z238=20,Data!$K$119,
Z238=21,Data!$K$120,
Z238=0,Data!$K$121)*K238),"")</f>
        <v/>
      </c>
      <c r="AH238" s="947" t="str">
        <f>IFERROR((ifs(
Z238=1,Data!$L$100,
Z238=2,Data!$L$101,
Z238=3,Data!$L$102,
Z238=4,Data!$L$103,
Z238=5,Data!$L$104,
Z238=6,Data!$L$105,
Z238=7,Data!$L$106,
Z238=8,Data!$L$107,
Z238=9,Data!$L$108,
Z238=10,Data!L$109,
Z238=11,Data!L$110,
Z238=12,Data!L$111,
Z238=13,Data!$L$112,
Z238=14,Data!$L$113,
Z238=15,Data!$L$114,
Z238=16,Data!$L$115,
Z238=17,Data!$L$116,
Z238=18,Data!$L$117,
Z238=19,Data!$L$118,
Z238=20,Data!$L$119,
Z238=21,Data!$L$120,
Z238=0,Data!$L$121)*K238),"")</f>
        <v/>
      </c>
      <c r="AI238" s="950" t="str">
        <f>'Registro Veh'!J250</f>
        <v/>
      </c>
      <c r="AJ238" s="950" t="str">
        <f>'Registro Veh'!M250</f>
        <v/>
      </c>
      <c r="AK238" s="951"/>
      <c r="AL238" s="951"/>
      <c r="AM238" s="951"/>
      <c r="AN238" s="951"/>
    </row>
    <row r="239">
      <c r="A239" s="941" t="str">
        <f>'Registro Veh'!B250</f>
        <v/>
      </c>
      <c r="B239" s="941" t="str">
        <f>Equipo!$F$2</f>
        <v>4.0</v>
      </c>
      <c r="C239" s="941" t="str">
        <f>Equipo!$E$14</f>
        <v/>
      </c>
      <c r="D239" s="941" t="str">
        <f>Equipo!$E$10</f>
        <v/>
      </c>
      <c r="E239" s="941" t="str">
        <f>'Registro Veh'!C250</f>
        <v/>
      </c>
      <c r="F239" s="941" t="str">
        <f>'Registro Veh'!D250</f>
        <v/>
      </c>
      <c r="G239" s="941" t="str">
        <f>'Registro Veh'!E250</f>
        <v/>
      </c>
      <c r="H239" s="941" t="str">
        <f>'Registro Veh'!F250</f>
        <v/>
      </c>
      <c r="I239" s="942" t="str">
        <f>'Registro Veh'!G250</f>
        <v/>
      </c>
      <c r="J239" s="942" t="str">
        <f>'Registro Veh'!I250</f>
        <v/>
      </c>
      <c r="K239" s="942" t="str">
        <f>'Registro Veh'!K250</f>
        <v/>
      </c>
      <c r="L239" s="942" t="str">
        <f>'Registro Veh'!L250</f>
        <v/>
      </c>
      <c r="M239" s="942" t="str">
        <f>'Registro Veh'!N250</f>
        <v/>
      </c>
      <c r="N239" s="943" t="str">
        <f>IFERROR(IFS(E239='BBDD R'!$F$2,'BBDD R'!$G$2,E239='BBDD R'!$F$3,'BBDD R'!$G$3,E239='BBDD R'!$F$4,'BBDD R'!$G$4,E239='BBDD R'!$F$5,'BBDD R'!$G$5,E239='BBDD R'!$F$6,'BBDD R'!$G$6,E239='BBDD R'!$F$7,'BBDD R'!$G$7),"")</f>
        <v/>
      </c>
      <c r="O239" s="943" t="str">
        <f>IFERROR(IFS(E239='BBDD R'!$F$2,'BBDD R'!$H$2,E239='BBDD R'!$F$3,'BBDD R'!$H$3,E239='BBDD R'!$F$4,'BBDD R'!$H$4,E239='BBDD R'!$F$5,'BBDD R'!$H$5,E239='BBDD R'!$F$6,'BBDD R'!$H$6,E239='BBDD R'!$F$7,'BBDD R'!$H$7),"")</f>
        <v/>
      </c>
      <c r="P239" s="944" t="str">
        <f>IFERROR(IFS(E239='BBDD R'!$F$2,'BBDD R'!$I$2,E239='BBDD R'!$F$3,'BBDD R'!$I$3,E239='BBDD R'!$F$4,'BBDD R'!$I$4,E239='BBDD R'!$F$5,'BBDD R'!$I$5,E239='BBDD R'!$F$6,'BBDD R'!$I$6,E239='BBDD R'!$F$7,'BBDD R'!$I$7),"")</f>
        <v/>
      </c>
      <c r="Q239" s="945" t="str">
        <f>IFERROR(IFS(E239='BBDD R'!$F$2,'BBDD R'!$J$2,E239='BBDD R'!$F$3,'BBDD R'!$J$3,E239='BBDD R'!$F$4,'BBDD R'!$J$4,E239='BBDD R'!$F$5,'BBDD R'!$J$5,E239='BBDD R'!$F$6,'BBDD R'!$J$6,E239='BBDD R'!$F$7,'BBDD R'!$J$7))</f>
        <v/>
      </c>
      <c r="R239" s="945" t="str">
        <f>IFERROR(IFS(E239='BBDD R'!$F$2,'BBDD R'!$K$2,E239='BBDD R'!$F$3,'BBDD R'!$K$3,E239='BBDD R'!$F$4,'BBDD R'!$K$4,E239='BBDD R'!$F$5,'BBDD R'!$K$5,E239='BBDD R'!$F$6,'BBDD R'!$K$6,E239='BBDD R'!$F$7,'BBDD R'!$K$7),"")</f>
        <v/>
      </c>
      <c r="S239" s="944" t="str">
        <f>IFERROR(IFS(E239='BBDD R'!$F$2,'BBDD R'!$L$2,E239='BBDD R'!$F$3,'BBDD R'!$L$3,E239='BBDD R'!$F$4,'BBDD R'!$L$4,E239='BBDD R'!$F$5,'BBDD R'!$L$5,E239='BBDD R'!$F$6,'BBDD R'!$L$6,E239='BBDD R'!$F$7,'BBDD R'!$L$7),"")</f>
        <v/>
      </c>
      <c r="T239" s="944" t="str">
        <f>IFERROR(IFS(E239='BBDD R'!$F$2,'BBDD R'!$M$2,E239='BBDD R'!$F$3,'BBDD R'!$M$3,E239='BBDD R'!$F$4,'BBDD R'!$M$4,E239='BBDD R'!$F$5,'BBDD R'!$M$5,E239='BBDD R'!$F$6,'BBDD R'!$M$6,E239='BBDD R'!$F$7,'BBDD R'!$M$7),"")</f>
        <v/>
      </c>
      <c r="U239" s="944" t="str">
        <f>IFERROR(IFS(E239='BBDD R'!$F$2,'BBDD R'!$N$2,E239='BBDD R'!$F$3,'BBDD R'!$N$3,E239='BBDD R'!$F$4,'BBDD R'!$N$4,E239='BBDD R'!$F$5,'BBDD R'!$N$5,E239='BBDD R'!$F$6,'BBDD R'!$N$6,E239='BBDD R'!$F$7,'BBDD R'!$N$7),"")</f>
        <v/>
      </c>
      <c r="V239" s="944" t="str">
        <f>IFERROR(IFS(E239='BBDD R'!$F$2,'BBDD R'!$O$2,E239='BBDD R'!$F$3,'BBDD R'!$O$3,E239='BBDD R'!$F$4,'BBDD R'!$O$4,E239='BBDD R'!$F$5,'BBDD R'!$O$5,E239='BBDD R'!$F$6,'BBDD R'!$O$6,E239='BBDD R'!$F$7,'BBDD R'!$O$7),"")</f>
        <v/>
      </c>
      <c r="W239" s="946" t="str">
        <f>IFERROR(IFS(E239='BBDD R'!$F$2,'BBDD R'!$P$2,E239='BBDD R'!$F$3,'BBDD R'!$P$3,E239='BBDD R'!$F$4,'BBDD R'!$P$4,E239='BBDD R'!$F$5,'BBDD R'!$P$5,E239='BBDD R'!$F$6,'BBDD R'!$P$6,E239='BBDD R'!$F$7,'BBDD R'!$P$7),"")</f>
        <v/>
      </c>
      <c r="X239" s="944" t="str">
        <f>IFERROR(IFS(E239='BBDD R'!$F$2,'BBDD R'!$Q$2,E239='BBDD R'!$F$3,'BBDD R'!$Q$3,E239='BBDD R'!$F$4,'BBDD R'!$Q$4,E239='BBDD R'!$F$5,'BBDD R'!$Q$5,E239='BBDD R'!$F$6,'BBDD R'!$Q$6,E239='BBDD R'!$F$7,'BBDD R'!$Q$7),"")</f>
        <v/>
      </c>
      <c r="Y239" s="944" t="str">
        <f>IFERROR(IFS(E239='BBDD R'!$F$2,'BBDD R'!$R$2,E239='BBDD R'!$F$3,'BBDD R'!$R$3,E239='BBDD R'!$F$4,'BBDD R'!$R$4,E239='BBDD R'!$F$5,'BBDD R'!$R$5,E239='BBDD R'!$F$6,'BBDD R'!$R$6,E239='BBDD R'!$F$7,'BBDD R'!$R$7),"")</f>
        <v/>
      </c>
      <c r="Z239" s="944" t="str">
        <f t="array" ref="Z239">IFERROR(ifs(AND(M239="Gasolina",O239="Vehículo Liviano (Sedán, Compacto)"),1
,AND(M239="Gasolina",O239="Vehículo Liviano (SUV, Jeep, Station Wagon)"),2
,AND(M239="Gasolina",O239="Utilitario, Furgón"),3
,AND(M239="Gasolina",O239="Camioneta 4x2"),4
,AND(M239="Gasolina",O239="Camioneta 4x4"),5
,AND(M239="Gasolina",O239="Camión liviano (hasta 3.5 ton)"),6
,AND(M239="Gasolina",O239="Camión mediano"),7
,AND(M239="Gasolina",O239="Camión pesado"),8
,AND(M239="Gasolina",O239="Maquinaria"),9
,AND(M239="Gasolina",O239="Otro (especifique): "),10
,AND(M239="Diesel",O239="Vehículo Liviano (Sedán, Compacto)"),11
,AND(M239="Diesel",O239="Vehículo Liviano (SUV, Jeep, Station Wagon)"),12
,AND(M239="Diesel",O239="Utilitario, Furgón"),13
,AND(M239="Diesel",O239="Camioneta 4x2"),14
,AND(M239="Diesel",O239="Camioneta 4x4"),15
,AND(M239="Diesel",O239="Camión liviano (hasta 3.5 ton)"),16
,AND(M239="Diesel",O239="Camión mediano"),17
,AND(M239="Diesel",O239="Camión pesado"),18
,AND(M239="Diesel",O239="Maquinaria"),19
,AND(M239="Diesel",O239="Otro (especifique): "),20
,O239="Selecciona...",21),"")</f>
        <v/>
      </c>
      <c r="AA239" s="947" t="str">
        <f>IFERROR((ifs(Z239=1,Data!$D$100,Z239=2,Data!$D$101,Z239=3,Data!$D$102,Z239=4,Data!$D$103,Z239=5,Data!$D$104,Z239=6,Data!$D$105,Z239=7,Data!$D$106,Z239=8,Data!$D$107,Z239=9,Data!$D$108,Z239=10,Data!$D$109,Z239=11,Data!$D$110,Z239=12,Data!$D$111,Z239=13,Data!$D$112,Z239=14,Data!$D$113,Z239=15,Data!$D$114,Z239=16,Data!$D$115,Z239=17,Data!$D$116,Z239=18,Data!$D$117,Z239=19,Data!$D$118,Z239=20,Data!$D$119,Z239=21,Data!$D$120,Z239=0,Data!$D$121))*K239,"")</f>
        <v/>
      </c>
      <c r="AB239" s="947" t="str">
        <f>IFERROR((ifs(Z239=1,Data!$E$100,Z239=2,Data!$E$101,Z239=3,Data!$E$102,Z239=4,Data!$E$103,Z239=5,Data!$E$104,Z239=6,Data!$E$105,Z239=7,Data!$E$106,Z239=8,Data!$E$107,Z239=9,Data!$E$108,Z239=10,Data!$E$109,Z239=11,Data!$E$110,Z239=12,Data!$E$111,Z239=13,Data!$E$112,Z239=14,Data!$E$113,Z239=15,Data!$E$114,Z239=16,Data!$E$115,Z239=17,Data!$E$116,Z239=18,Data!$E$117,Z239=19,Data!$E$118,Z239=20,Data!$E$119,Z239=21,Data!$E$120,Z239=0,Data!$E$121))*K239/1000,"")</f>
        <v/>
      </c>
      <c r="AC239" s="948" t="str">
        <f>IFERROR((ifs(
Z239=1,Data!$G$100,
Z239=2,Data!$G$101,
Z239=3,Data!$G$102,
Z239=4,Data!$G$103,
Z239=5,Data!$G$104,
Z239=6,Data!$G$105,
Z239=7,Data!$G$106,
Z239=8,Data!$G$107,
Z239=9,Data!$G$108,
Z239=10,Data!G$109,
Z239=11,Data!G$110,
Z239=12,Data!G$111,
Z239=13,Data!$G$112,
Z239=14,Data!$G$113,
Z239=15,Data!$G$114,
Z239=16,Data!$G$115,
Z239=17,Data!$G$116,
Z239=18,Data!$G$117,
Z239=19,Data!$G$118,
Z239=20,Data!$G$119,
Z239=21,Data!$G$120,
Z239=0,Data!$G$121))
*K239/1000,"")</f>
        <v/>
      </c>
      <c r="AD239" s="949" t="str">
        <f>IFERROR((ifs(
Z239=1,Data!$H$100,
Z239=2,Data!$H$101,
Z239=3,Data!$H$102,
Z239=4,Data!$H$103,
Z239=5,Data!$H$104,
Z239=6,Data!$H$105,
Z239=7,Data!$H$106,
Z239=8,Data!$H$107,
Z239=9,Data!$H$108,
Z239=10,Data!H$109,
Z239=11,Data!H$110,
Z239=12,Data!H$111,
Z239=13,Data!$H$112,
Z239=14,Data!$H$113,
Z239=15,Data!$H$114,
Z239=16,Data!$H$115,
Z239=17,Data!$H$116,
Z239=18,Data!$H$117,
Z239=19,Data!$H$118,
Z239=20,Data!$H$119,
Z239=21,Data!$H$120,
Z239=0,Data!$H$121))*K239/1000,"")</f>
        <v/>
      </c>
      <c r="AE239" s="948" t="str">
        <f>IFERROR((ifs(
Z239=1,Data!$I$100,
Z239=2,Data!$I$101,
Z239=3,Data!$I$102,
Z239=4,Data!$I$103,
Z239=5,Data!$I$104,
Z239=6,Data!$I$105,
Z239=7,Data!$I$106,
Z239=8,Data!$I$107,
Z239=9,Data!$I$108,
Z239=10,Data!I$109,
Z239=11,Data!I$110,
Z239=12,Data!I$111,
Z239=13,Data!$I$112,
Z239=14,Data!$I$113,
Z239=15,Data!$I$114,
Z239=16,Data!$I$115,
Z239=17,Data!$I$116,
Z239=18,Data!$I$117,
Z239=19,Data!$I$118,
Z239=20,Data!$I$119,
Z239=21,Data!$I$120,
Z239=0,Data!$I$121)*K239/1000),"")</f>
        <v/>
      </c>
      <c r="AF239" s="947" t="str">
        <f>IFERROR((ifs(
Z239=1,Data!$J$100,
Z239=2,Data!$J$101,
Z239=3,Data!$J$102,
Z239=4,Data!$J$103,
Z239=5,Data!$J$104,
Z239=6,Data!$J$105,
Z239=7,Data!$J$106,
Z239=8,Data!$J$107,
Z239=9,Data!$J$108,
Z239=10,Data!J$109,
Z239=11,Data!J$110,
Z239=12,Data!J$111,
Z239=13,Data!J$112,
Z239=14,Data!$J$113,
Z239=15,Data!$J$114,
Z239=16,Data!$J$115,
Z239=17,Data!$J$116,
Z239=18,Data!$J$117,
Z239=19,Data!$J$118,
Z239=20,Data!$J$119,
Z239=21,Data!$J$120,
Z239=0,Data!$J$121)*K239),"")</f>
        <v/>
      </c>
      <c r="AG239" s="947" t="str">
        <f>IFERROR((ifs(
Z239=1,Data!$K$100,
Z239=2,Data!$K$101,
Z239=3,Data!$K$102,
Z239=4,Data!$K$103,
Z239=5,Data!$K$104,
Z239=6,Data!$K$105,
Z239=7,Data!$K$106,
Z239=8,Data!$K$107,
Z239=9,Data!$K$108,
Z239=10,Data!K$109,
Z239=11,Data!K$110,
Z239=12,Data!K$111,
Z239=13,Data!$K$112,
Z239=14,Data!$K$113,
Z239=15,Data!$K$114,
Z239=16,Data!$K$115,
Z239=17,Data!$K$116,
Z239=18,Data!$K$117,
Z239=19,Data!$K$118,
Z239=20,Data!$K$119,
Z239=21,Data!$K$120,
Z239=0,Data!$K$121)*K239),"")</f>
        <v/>
      </c>
      <c r="AH239" s="947" t="str">
        <f>IFERROR((ifs(
Z239=1,Data!$L$100,
Z239=2,Data!$L$101,
Z239=3,Data!$L$102,
Z239=4,Data!$L$103,
Z239=5,Data!$L$104,
Z239=6,Data!$L$105,
Z239=7,Data!$L$106,
Z239=8,Data!$L$107,
Z239=9,Data!$L$108,
Z239=10,Data!L$109,
Z239=11,Data!L$110,
Z239=12,Data!L$111,
Z239=13,Data!$L$112,
Z239=14,Data!$L$113,
Z239=15,Data!$L$114,
Z239=16,Data!$L$115,
Z239=17,Data!$L$116,
Z239=18,Data!$L$117,
Z239=19,Data!$L$118,
Z239=20,Data!$L$119,
Z239=21,Data!$L$120,
Z239=0,Data!$L$121)*K239),"")</f>
        <v/>
      </c>
      <c r="AI239" s="950" t="str">
        <f>'Registro Veh'!J251</f>
        <v/>
      </c>
      <c r="AJ239" s="950" t="str">
        <f>'Registro Veh'!M251</f>
        <v/>
      </c>
      <c r="AK239" s="951"/>
      <c r="AL239" s="951"/>
      <c r="AM239" s="951"/>
      <c r="AN239" s="951"/>
    </row>
    <row r="240">
      <c r="A240" s="941" t="str">
        <f>'Registro Veh'!B251</f>
        <v/>
      </c>
      <c r="B240" s="941" t="str">
        <f>Equipo!$F$2</f>
        <v>4.0</v>
      </c>
      <c r="C240" s="941" t="str">
        <f>Equipo!$E$14</f>
        <v/>
      </c>
      <c r="D240" s="941" t="str">
        <f>Equipo!$E$10</f>
        <v/>
      </c>
      <c r="E240" s="941" t="str">
        <f>'Registro Veh'!C251</f>
        <v/>
      </c>
      <c r="F240" s="941" t="str">
        <f>'Registro Veh'!D251</f>
        <v/>
      </c>
      <c r="G240" s="941" t="str">
        <f>'Registro Veh'!E251</f>
        <v/>
      </c>
      <c r="H240" s="941" t="str">
        <f>'Registro Veh'!F251</f>
        <v/>
      </c>
      <c r="I240" s="942" t="str">
        <f>'Registro Veh'!G251</f>
        <v/>
      </c>
      <c r="J240" s="942" t="str">
        <f>'Registro Veh'!I251</f>
        <v/>
      </c>
      <c r="K240" s="942" t="str">
        <f>'Registro Veh'!K251</f>
        <v/>
      </c>
      <c r="L240" s="942" t="str">
        <f>'Registro Veh'!L251</f>
        <v/>
      </c>
      <c r="M240" s="942" t="str">
        <f>'Registro Veh'!N251</f>
        <v/>
      </c>
      <c r="N240" s="943" t="str">
        <f>IFERROR(IFS(E240='BBDD R'!$F$2,'BBDD R'!$G$2,E240='BBDD R'!$F$3,'BBDD R'!$G$3,E240='BBDD R'!$F$4,'BBDD R'!$G$4,E240='BBDD R'!$F$5,'BBDD R'!$G$5,E240='BBDD R'!$F$6,'BBDD R'!$G$6,E240='BBDD R'!$F$7,'BBDD R'!$G$7),"")</f>
        <v/>
      </c>
      <c r="O240" s="943" t="str">
        <f>IFERROR(IFS(E240='BBDD R'!$F$2,'BBDD R'!$H$2,E240='BBDD R'!$F$3,'BBDD R'!$H$3,E240='BBDD R'!$F$4,'BBDD R'!$H$4,E240='BBDD R'!$F$5,'BBDD R'!$H$5,E240='BBDD R'!$F$6,'BBDD R'!$H$6,E240='BBDD R'!$F$7,'BBDD R'!$H$7),"")</f>
        <v/>
      </c>
      <c r="P240" s="944" t="str">
        <f>IFERROR(IFS(E240='BBDD R'!$F$2,'BBDD R'!$I$2,E240='BBDD R'!$F$3,'BBDD R'!$I$3,E240='BBDD R'!$F$4,'BBDD R'!$I$4,E240='BBDD R'!$F$5,'BBDD R'!$I$5,E240='BBDD R'!$F$6,'BBDD R'!$I$6,E240='BBDD R'!$F$7,'BBDD R'!$I$7),"")</f>
        <v/>
      </c>
      <c r="Q240" s="945" t="str">
        <f>IFERROR(IFS(E240='BBDD R'!$F$2,'BBDD R'!$J$2,E240='BBDD R'!$F$3,'BBDD R'!$J$3,E240='BBDD R'!$F$4,'BBDD R'!$J$4,E240='BBDD R'!$F$5,'BBDD R'!$J$5,E240='BBDD R'!$F$6,'BBDD R'!$J$6,E240='BBDD R'!$F$7,'BBDD R'!$J$7))</f>
        <v/>
      </c>
      <c r="R240" s="945" t="str">
        <f>IFERROR(IFS(E240='BBDD R'!$F$2,'BBDD R'!$K$2,E240='BBDD R'!$F$3,'BBDD R'!$K$3,E240='BBDD R'!$F$4,'BBDD R'!$K$4,E240='BBDD R'!$F$5,'BBDD R'!$K$5,E240='BBDD R'!$F$6,'BBDD R'!$K$6,E240='BBDD R'!$F$7,'BBDD R'!$K$7),"")</f>
        <v/>
      </c>
      <c r="S240" s="944" t="str">
        <f>IFERROR(IFS(E240='BBDD R'!$F$2,'BBDD R'!$L$2,E240='BBDD R'!$F$3,'BBDD R'!$L$3,E240='BBDD R'!$F$4,'BBDD R'!$L$4,E240='BBDD R'!$F$5,'BBDD R'!$L$5,E240='BBDD R'!$F$6,'BBDD R'!$L$6,E240='BBDD R'!$F$7,'BBDD R'!$L$7),"")</f>
        <v/>
      </c>
      <c r="T240" s="944" t="str">
        <f>IFERROR(IFS(E240='BBDD R'!$F$2,'BBDD R'!$M$2,E240='BBDD R'!$F$3,'BBDD R'!$M$3,E240='BBDD R'!$F$4,'BBDD R'!$M$4,E240='BBDD R'!$F$5,'BBDD R'!$M$5,E240='BBDD R'!$F$6,'BBDD R'!$M$6,E240='BBDD R'!$F$7,'BBDD R'!$M$7),"")</f>
        <v/>
      </c>
      <c r="U240" s="944" t="str">
        <f>IFERROR(IFS(E240='BBDD R'!$F$2,'BBDD R'!$N$2,E240='BBDD R'!$F$3,'BBDD R'!$N$3,E240='BBDD R'!$F$4,'BBDD R'!$N$4,E240='BBDD R'!$F$5,'BBDD R'!$N$5,E240='BBDD R'!$F$6,'BBDD R'!$N$6,E240='BBDD R'!$F$7,'BBDD R'!$N$7),"")</f>
        <v/>
      </c>
      <c r="V240" s="944" t="str">
        <f>IFERROR(IFS(E240='BBDD R'!$F$2,'BBDD R'!$O$2,E240='BBDD R'!$F$3,'BBDD R'!$O$3,E240='BBDD R'!$F$4,'BBDD R'!$O$4,E240='BBDD R'!$F$5,'BBDD R'!$O$5,E240='BBDD R'!$F$6,'BBDD R'!$O$6,E240='BBDD R'!$F$7,'BBDD R'!$O$7),"")</f>
        <v/>
      </c>
      <c r="W240" s="946" t="str">
        <f>IFERROR(IFS(E240='BBDD R'!$F$2,'BBDD R'!$P$2,E240='BBDD R'!$F$3,'BBDD R'!$P$3,E240='BBDD R'!$F$4,'BBDD R'!$P$4,E240='BBDD R'!$F$5,'BBDD R'!$P$5,E240='BBDD R'!$F$6,'BBDD R'!$P$6,E240='BBDD R'!$F$7,'BBDD R'!$P$7),"")</f>
        <v/>
      </c>
      <c r="X240" s="944" t="str">
        <f>IFERROR(IFS(E240='BBDD R'!$F$2,'BBDD R'!$Q$2,E240='BBDD R'!$F$3,'BBDD R'!$Q$3,E240='BBDD R'!$F$4,'BBDD R'!$Q$4,E240='BBDD R'!$F$5,'BBDD R'!$Q$5,E240='BBDD R'!$F$6,'BBDD R'!$Q$6,E240='BBDD R'!$F$7,'BBDD R'!$Q$7),"")</f>
        <v/>
      </c>
      <c r="Y240" s="944" t="str">
        <f>IFERROR(IFS(E240='BBDD R'!$F$2,'BBDD R'!$R$2,E240='BBDD R'!$F$3,'BBDD R'!$R$3,E240='BBDD R'!$F$4,'BBDD R'!$R$4,E240='BBDD R'!$F$5,'BBDD R'!$R$5,E240='BBDD R'!$F$6,'BBDD R'!$R$6,E240='BBDD R'!$F$7,'BBDD R'!$R$7),"")</f>
        <v/>
      </c>
      <c r="Z240" s="944" t="str">
        <f t="array" ref="Z240">IFERROR(ifs(AND(M240="Gasolina",O240="Vehículo Liviano (Sedán, Compacto)"),1
,AND(M240="Gasolina",O240="Vehículo Liviano (SUV, Jeep, Station Wagon)"),2
,AND(M240="Gasolina",O240="Utilitario, Furgón"),3
,AND(M240="Gasolina",O240="Camioneta 4x2"),4
,AND(M240="Gasolina",O240="Camioneta 4x4"),5
,AND(M240="Gasolina",O240="Camión liviano (hasta 3.5 ton)"),6
,AND(M240="Gasolina",O240="Camión mediano"),7
,AND(M240="Gasolina",O240="Camión pesado"),8
,AND(M240="Gasolina",O240="Maquinaria"),9
,AND(M240="Gasolina",O240="Otro (especifique): "),10
,AND(M240="Diesel",O240="Vehículo Liviano (Sedán, Compacto)"),11
,AND(M240="Diesel",O240="Vehículo Liviano (SUV, Jeep, Station Wagon)"),12
,AND(M240="Diesel",O240="Utilitario, Furgón"),13
,AND(M240="Diesel",O240="Camioneta 4x2"),14
,AND(M240="Diesel",O240="Camioneta 4x4"),15
,AND(M240="Diesel",O240="Camión liviano (hasta 3.5 ton)"),16
,AND(M240="Diesel",O240="Camión mediano"),17
,AND(M240="Diesel",O240="Camión pesado"),18
,AND(M240="Diesel",O240="Maquinaria"),19
,AND(M240="Diesel",O240="Otro (especifique): "),20
,O240="Selecciona...",21),"")</f>
        <v/>
      </c>
      <c r="AA240" s="947" t="str">
        <f>IFERROR((ifs(Z240=1,Data!$D$100,Z240=2,Data!$D$101,Z240=3,Data!$D$102,Z240=4,Data!$D$103,Z240=5,Data!$D$104,Z240=6,Data!$D$105,Z240=7,Data!$D$106,Z240=8,Data!$D$107,Z240=9,Data!$D$108,Z240=10,Data!$D$109,Z240=11,Data!$D$110,Z240=12,Data!$D$111,Z240=13,Data!$D$112,Z240=14,Data!$D$113,Z240=15,Data!$D$114,Z240=16,Data!$D$115,Z240=17,Data!$D$116,Z240=18,Data!$D$117,Z240=19,Data!$D$118,Z240=20,Data!$D$119,Z240=21,Data!$D$120,Z240=0,Data!$D$121))*K240,"")</f>
        <v/>
      </c>
      <c r="AB240" s="947" t="str">
        <f>IFERROR((ifs(Z240=1,Data!$E$100,Z240=2,Data!$E$101,Z240=3,Data!$E$102,Z240=4,Data!$E$103,Z240=5,Data!$E$104,Z240=6,Data!$E$105,Z240=7,Data!$E$106,Z240=8,Data!$E$107,Z240=9,Data!$E$108,Z240=10,Data!$E$109,Z240=11,Data!$E$110,Z240=12,Data!$E$111,Z240=13,Data!$E$112,Z240=14,Data!$E$113,Z240=15,Data!$E$114,Z240=16,Data!$E$115,Z240=17,Data!$E$116,Z240=18,Data!$E$117,Z240=19,Data!$E$118,Z240=20,Data!$E$119,Z240=21,Data!$E$120,Z240=0,Data!$E$121))*K240/1000,"")</f>
        <v/>
      </c>
      <c r="AC240" s="948" t="str">
        <f>IFERROR((ifs(
Z240=1,Data!$G$100,
Z240=2,Data!$G$101,
Z240=3,Data!$G$102,
Z240=4,Data!$G$103,
Z240=5,Data!$G$104,
Z240=6,Data!$G$105,
Z240=7,Data!$G$106,
Z240=8,Data!$G$107,
Z240=9,Data!$G$108,
Z240=10,Data!G$109,
Z240=11,Data!G$110,
Z240=12,Data!G$111,
Z240=13,Data!$G$112,
Z240=14,Data!$G$113,
Z240=15,Data!$G$114,
Z240=16,Data!$G$115,
Z240=17,Data!$G$116,
Z240=18,Data!$G$117,
Z240=19,Data!$G$118,
Z240=20,Data!$G$119,
Z240=21,Data!$G$120,
Z240=0,Data!$G$121))
*K240/1000,"")</f>
        <v/>
      </c>
      <c r="AD240" s="949" t="str">
        <f>IFERROR((ifs(
Z240=1,Data!$H$100,
Z240=2,Data!$H$101,
Z240=3,Data!$H$102,
Z240=4,Data!$H$103,
Z240=5,Data!$H$104,
Z240=6,Data!$H$105,
Z240=7,Data!$H$106,
Z240=8,Data!$H$107,
Z240=9,Data!$H$108,
Z240=10,Data!H$109,
Z240=11,Data!H$110,
Z240=12,Data!H$111,
Z240=13,Data!$H$112,
Z240=14,Data!$H$113,
Z240=15,Data!$H$114,
Z240=16,Data!$H$115,
Z240=17,Data!$H$116,
Z240=18,Data!$H$117,
Z240=19,Data!$H$118,
Z240=20,Data!$H$119,
Z240=21,Data!$H$120,
Z240=0,Data!$H$121))*K240/1000,"")</f>
        <v/>
      </c>
      <c r="AE240" s="948" t="str">
        <f>IFERROR((ifs(
Z240=1,Data!$I$100,
Z240=2,Data!$I$101,
Z240=3,Data!$I$102,
Z240=4,Data!$I$103,
Z240=5,Data!$I$104,
Z240=6,Data!$I$105,
Z240=7,Data!$I$106,
Z240=8,Data!$I$107,
Z240=9,Data!$I$108,
Z240=10,Data!I$109,
Z240=11,Data!I$110,
Z240=12,Data!I$111,
Z240=13,Data!$I$112,
Z240=14,Data!$I$113,
Z240=15,Data!$I$114,
Z240=16,Data!$I$115,
Z240=17,Data!$I$116,
Z240=18,Data!$I$117,
Z240=19,Data!$I$118,
Z240=20,Data!$I$119,
Z240=21,Data!$I$120,
Z240=0,Data!$I$121)*K240/1000),"")</f>
        <v/>
      </c>
      <c r="AF240" s="947" t="str">
        <f>IFERROR((ifs(
Z240=1,Data!$J$100,
Z240=2,Data!$J$101,
Z240=3,Data!$J$102,
Z240=4,Data!$J$103,
Z240=5,Data!$J$104,
Z240=6,Data!$J$105,
Z240=7,Data!$J$106,
Z240=8,Data!$J$107,
Z240=9,Data!$J$108,
Z240=10,Data!J$109,
Z240=11,Data!J$110,
Z240=12,Data!J$111,
Z240=13,Data!J$112,
Z240=14,Data!$J$113,
Z240=15,Data!$J$114,
Z240=16,Data!$J$115,
Z240=17,Data!$J$116,
Z240=18,Data!$J$117,
Z240=19,Data!$J$118,
Z240=20,Data!$J$119,
Z240=21,Data!$J$120,
Z240=0,Data!$J$121)*K240),"")</f>
        <v/>
      </c>
      <c r="AG240" s="947" t="str">
        <f>IFERROR((ifs(
Z240=1,Data!$K$100,
Z240=2,Data!$K$101,
Z240=3,Data!$K$102,
Z240=4,Data!$K$103,
Z240=5,Data!$K$104,
Z240=6,Data!$K$105,
Z240=7,Data!$K$106,
Z240=8,Data!$K$107,
Z240=9,Data!$K$108,
Z240=10,Data!K$109,
Z240=11,Data!K$110,
Z240=12,Data!K$111,
Z240=13,Data!$K$112,
Z240=14,Data!$K$113,
Z240=15,Data!$K$114,
Z240=16,Data!$K$115,
Z240=17,Data!$K$116,
Z240=18,Data!$K$117,
Z240=19,Data!$K$118,
Z240=20,Data!$K$119,
Z240=21,Data!$K$120,
Z240=0,Data!$K$121)*K240),"")</f>
        <v/>
      </c>
      <c r="AH240" s="947" t="str">
        <f>IFERROR((ifs(
Z240=1,Data!$L$100,
Z240=2,Data!$L$101,
Z240=3,Data!$L$102,
Z240=4,Data!$L$103,
Z240=5,Data!$L$104,
Z240=6,Data!$L$105,
Z240=7,Data!$L$106,
Z240=8,Data!$L$107,
Z240=9,Data!$L$108,
Z240=10,Data!L$109,
Z240=11,Data!L$110,
Z240=12,Data!L$111,
Z240=13,Data!$L$112,
Z240=14,Data!$L$113,
Z240=15,Data!$L$114,
Z240=16,Data!$L$115,
Z240=17,Data!$L$116,
Z240=18,Data!$L$117,
Z240=19,Data!$L$118,
Z240=20,Data!$L$119,
Z240=21,Data!$L$120,
Z240=0,Data!$L$121)*K240),"")</f>
        <v/>
      </c>
      <c r="AI240" s="950" t="str">
        <f>'Registro Veh'!J252</f>
        <v/>
      </c>
      <c r="AJ240" s="950" t="str">
        <f>'Registro Veh'!M252</f>
        <v/>
      </c>
      <c r="AK240" s="951"/>
      <c r="AL240" s="951"/>
      <c r="AM240" s="951"/>
      <c r="AN240" s="951"/>
    </row>
    <row r="241">
      <c r="A241" s="941" t="str">
        <f>'Registro Veh'!B252</f>
        <v/>
      </c>
      <c r="B241" s="941" t="str">
        <f>Equipo!$F$2</f>
        <v>4.0</v>
      </c>
      <c r="C241" s="941" t="str">
        <f>Equipo!$E$14</f>
        <v/>
      </c>
      <c r="D241" s="941" t="str">
        <f>Equipo!$E$10</f>
        <v/>
      </c>
      <c r="E241" s="941" t="str">
        <f>'Registro Veh'!C252</f>
        <v/>
      </c>
      <c r="F241" s="941" t="str">
        <f>'Registro Veh'!D252</f>
        <v/>
      </c>
      <c r="G241" s="941" t="str">
        <f>'Registro Veh'!E252</f>
        <v/>
      </c>
      <c r="H241" s="941" t="str">
        <f>'Registro Veh'!F252</f>
        <v/>
      </c>
      <c r="I241" s="942" t="str">
        <f>'Registro Veh'!G252</f>
        <v/>
      </c>
      <c r="J241" s="942" t="str">
        <f>'Registro Veh'!I252</f>
        <v/>
      </c>
      <c r="K241" s="942" t="str">
        <f>'Registro Veh'!K252</f>
        <v/>
      </c>
      <c r="L241" s="942" t="str">
        <f>'Registro Veh'!L252</f>
        <v/>
      </c>
      <c r="M241" s="942" t="str">
        <f>'Registro Veh'!N252</f>
        <v/>
      </c>
      <c r="N241" s="943" t="str">
        <f>IFERROR(IFS(E241='BBDD R'!$F$2,'BBDD R'!$G$2,E241='BBDD R'!$F$3,'BBDD R'!$G$3,E241='BBDD R'!$F$4,'BBDD R'!$G$4,E241='BBDD R'!$F$5,'BBDD R'!$G$5,E241='BBDD R'!$F$6,'BBDD R'!$G$6,E241='BBDD R'!$F$7,'BBDD R'!$G$7),"")</f>
        <v/>
      </c>
      <c r="O241" s="943" t="str">
        <f>IFERROR(IFS(E241='BBDD R'!$F$2,'BBDD R'!$H$2,E241='BBDD R'!$F$3,'BBDD R'!$H$3,E241='BBDD R'!$F$4,'BBDD R'!$H$4,E241='BBDD R'!$F$5,'BBDD R'!$H$5,E241='BBDD R'!$F$6,'BBDD R'!$H$6,E241='BBDD R'!$F$7,'BBDD R'!$H$7),"")</f>
        <v/>
      </c>
      <c r="P241" s="944" t="str">
        <f>IFERROR(IFS(E241='BBDD R'!$F$2,'BBDD R'!$I$2,E241='BBDD R'!$F$3,'BBDD R'!$I$3,E241='BBDD R'!$F$4,'BBDD R'!$I$4,E241='BBDD R'!$F$5,'BBDD R'!$I$5,E241='BBDD R'!$F$6,'BBDD R'!$I$6,E241='BBDD R'!$F$7,'BBDD R'!$I$7),"")</f>
        <v/>
      </c>
      <c r="Q241" s="945" t="str">
        <f>IFERROR(IFS(E241='BBDD R'!$F$2,'BBDD R'!$J$2,E241='BBDD R'!$F$3,'BBDD R'!$J$3,E241='BBDD R'!$F$4,'BBDD R'!$J$4,E241='BBDD R'!$F$5,'BBDD R'!$J$5,E241='BBDD R'!$F$6,'BBDD R'!$J$6,E241='BBDD R'!$F$7,'BBDD R'!$J$7))</f>
        <v/>
      </c>
      <c r="R241" s="945" t="str">
        <f>IFERROR(IFS(E241='BBDD R'!$F$2,'BBDD R'!$K$2,E241='BBDD R'!$F$3,'BBDD R'!$K$3,E241='BBDD R'!$F$4,'BBDD R'!$K$4,E241='BBDD R'!$F$5,'BBDD R'!$K$5,E241='BBDD R'!$F$6,'BBDD R'!$K$6,E241='BBDD R'!$F$7,'BBDD R'!$K$7),"")</f>
        <v/>
      </c>
      <c r="S241" s="944" t="str">
        <f>IFERROR(IFS(E241='BBDD R'!$F$2,'BBDD R'!$L$2,E241='BBDD R'!$F$3,'BBDD R'!$L$3,E241='BBDD R'!$F$4,'BBDD R'!$L$4,E241='BBDD R'!$F$5,'BBDD R'!$L$5,E241='BBDD R'!$F$6,'BBDD R'!$L$6,E241='BBDD R'!$F$7,'BBDD R'!$L$7),"")</f>
        <v/>
      </c>
      <c r="T241" s="944" t="str">
        <f>IFERROR(IFS(E241='BBDD R'!$F$2,'BBDD R'!$M$2,E241='BBDD R'!$F$3,'BBDD R'!$M$3,E241='BBDD R'!$F$4,'BBDD R'!$M$4,E241='BBDD R'!$F$5,'BBDD R'!$M$5,E241='BBDD R'!$F$6,'BBDD R'!$M$6,E241='BBDD R'!$F$7,'BBDD R'!$M$7),"")</f>
        <v/>
      </c>
      <c r="U241" s="944" t="str">
        <f>IFERROR(IFS(E241='BBDD R'!$F$2,'BBDD R'!$N$2,E241='BBDD R'!$F$3,'BBDD R'!$N$3,E241='BBDD R'!$F$4,'BBDD R'!$N$4,E241='BBDD R'!$F$5,'BBDD R'!$N$5,E241='BBDD R'!$F$6,'BBDD R'!$N$6,E241='BBDD R'!$F$7,'BBDD R'!$N$7),"")</f>
        <v/>
      </c>
      <c r="V241" s="944" t="str">
        <f>IFERROR(IFS(E241='BBDD R'!$F$2,'BBDD R'!$O$2,E241='BBDD R'!$F$3,'BBDD R'!$O$3,E241='BBDD R'!$F$4,'BBDD R'!$O$4,E241='BBDD R'!$F$5,'BBDD R'!$O$5,E241='BBDD R'!$F$6,'BBDD R'!$O$6,E241='BBDD R'!$F$7,'BBDD R'!$O$7),"")</f>
        <v/>
      </c>
      <c r="W241" s="946" t="str">
        <f>IFERROR(IFS(E241='BBDD R'!$F$2,'BBDD R'!$P$2,E241='BBDD R'!$F$3,'BBDD R'!$P$3,E241='BBDD R'!$F$4,'BBDD R'!$P$4,E241='BBDD R'!$F$5,'BBDD R'!$P$5,E241='BBDD R'!$F$6,'BBDD R'!$P$6,E241='BBDD R'!$F$7,'BBDD R'!$P$7),"")</f>
        <v/>
      </c>
      <c r="X241" s="944" t="str">
        <f>IFERROR(IFS(E241='BBDD R'!$F$2,'BBDD R'!$Q$2,E241='BBDD R'!$F$3,'BBDD R'!$Q$3,E241='BBDD R'!$F$4,'BBDD R'!$Q$4,E241='BBDD R'!$F$5,'BBDD R'!$Q$5,E241='BBDD R'!$F$6,'BBDD R'!$Q$6,E241='BBDD R'!$F$7,'BBDD R'!$Q$7),"")</f>
        <v/>
      </c>
      <c r="Y241" s="944" t="str">
        <f>IFERROR(IFS(E241='BBDD R'!$F$2,'BBDD R'!$R$2,E241='BBDD R'!$F$3,'BBDD R'!$R$3,E241='BBDD R'!$F$4,'BBDD R'!$R$4,E241='BBDD R'!$F$5,'BBDD R'!$R$5,E241='BBDD R'!$F$6,'BBDD R'!$R$6,E241='BBDD R'!$F$7,'BBDD R'!$R$7),"")</f>
        <v/>
      </c>
      <c r="Z241" s="944" t="str">
        <f t="array" ref="Z241">IFERROR(ifs(AND(M241="Gasolina",O241="Vehículo Liviano (Sedán, Compacto)"),1
,AND(M241="Gasolina",O241="Vehículo Liviano (SUV, Jeep, Station Wagon)"),2
,AND(M241="Gasolina",O241="Utilitario, Furgón"),3
,AND(M241="Gasolina",O241="Camioneta 4x2"),4
,AND(M241="Gasolina",O241="Camioneta 4x4"),5
,AND(M241="Gasolina",O241="Camión liviano (hasta 3.5 ton)"),6
,AND(M241="Gasolina",O241="Camión mediano"),7
,AND(M241="Gasolina",O241="Camión pesado"),8
,AND(M241="Gasolina",O241="Maquinaria"),9
,AND(M241="Gasolina",O241="Otro (especifique): "),10
,AND(M241="Diesel",O241="Vehículo Liviano (Sedán, Compacto)"),11
,AND(M241="Diesel",O241="Vehículo Liviano (SUV, Jeep, Station Wagon)"),12
,AND(M241="Diesel",O241="Utilitario, Furgón"),13
,AND(M241="Diesel",O241="Camioneta 4x2"),14
,AND(M241="Diesel",O241="Camioneta 4x4"),15
,AND(M241="Diesel",O241="Camión liviano (hasta 3.5 ton)"),16
,AND(M241="Diesel",O241="Camión mediano"),17
,AND(M241="Diesel",O241="Camión pesado"),18
,AND(M241="Diesel",O241="Maquinaria"),19
,AND(M241="Diesel",O241="Otro (especifique): "),20
,O241="Selecciona...",21),"")</f>
        <v/>
      </c>
      <c r="AA241" s="947" t="str">
        <f>IFERROR((ifs(Z241=1,Data!$D$100,Z241=2,Data!$D$101,Z241=3,Data!$D$102,Z241=4,Data!$D$103,Z241=5,Data!$D$104,Z241=6,Data!$D$105,Z241=7,Data!$D$106,Z241=8,Data!$D$107,Z241=9,Data!$D$108,Z241=10,Data!$D$109,Z241=11,Data!$D$110,Z241=12,Data!$D$111,Z241=13,Data!$D$112,Z241=14,Data!$D$113,Z241=15,Data!$D$114,Z241=16,Data!$D$115,Z241=17,Data!$D$116,Z241=18,Data!$D$117,Z241=19,Data!$D$118,Z241=20,Data!$D$119,Z241=21,Data!$D$120,Z241=0,Data!$D$121))*K241,"")</f>
        <v/>
      </c>
      <c r="AB241" s="947" t="str">
        <f>IFERROR((ifs(Z241=1,Data!$E$100,Z241=2,Data!$E$101,Z241=3,Data!$E$102,Z241=4,Data!$E$103,Z241=5,Data!$E$104,Z241=6,Data!$E$105,Z241=7,Data!$E$106,Z241=8,Data!$E$107,Z241=9,Data!$E$108,Z241=10,Data!$E$109,Z241=11,Data!$E$110,Z241=12,Data!$E$111,Z241=13,Data!$E$112,Z241=14,Data!$E$113,Z241=15,Data!$E$114,Z241=16,Data!$E$115,Z241=17,Data!$E$116,Z241=18,Data!$E$117,Z241=19,Data!$E$118,Z241=20,Data!$E$119,Z241=21,Data!$E$120,Z241=0,Data!$E$121))*K241/1000,"")</f>
        <v/>
      </c>
      <c r="AC241" s="948" t="str">
        <f>IFERROR((ifs(
Z241=1,Data!$G$100,
Z241=2,Data!$G$101,
Z241=3,Data!$G$102,
Z241=4,Data!$G$103,
Z241=5,Data!$G$104,
Z241=6,Data!$G$105,
Z241=7,Data!$G$106,
Z241=8,Data!$G$107,
Z241=9,Data!$G$108,
Z241=10,Data!G$109,
Z241=11,Data!G$110,
Z241=12,Data!G$111,
Z241=13,Data!$G$112,
Z241=14,Data!$G$113,
Z241=15,Data!$G$114,
Z241=16,Data!$G$115,
Z241=17,Data!$G$116,
Z241=18,Data!$G$117,
Z241=19,Data!$G$118,
Z241=20,Data!$G$119,
Z241=21,Data!$G$120,
Z241=0,Data!$G$121))
*K241/1000,"")</f>
        <v/>
      </c>
      <c r="AD241" s="949" t="str">
        <f>IFERROR((ifs(
Z241=1,Data!$H$100,
Z241=2,Data!$H$101,
Z241=3,Data!$H$102,
Z241=4,Data!$H$103,
Z241=5,Data!$H$104,
Z241=6,Data!$H$105,
Z241=7,Data!$H$106,
Z241=8,Data!$H$107,
Z241=9,Data!$H$108,
Z241=10,Data!H$109,
Z241=11,Data!H$110,
Z241=12,Data!H$111,
Z241=13,Data!$H$112,
Z241=14,Data!$H$113,
Z241=15,Data!$H$114,
Z241=16,Data!$H$115,
Z241=17,Data!$H$116,
Z241=18,Data!$H$117,
Z241=19,Data!$H$118,
Z241=20,Data!$H$119,
Z241=21,Data!$H$120,
Z241=0,Data!$H$121))*K241/1000,"")</f>
        <v/>
      </c>
      <c r="AE241" s="948" t="str">
        <f>IFERROR((ifs(
Z241=1,Data!$I$100,
Z241=2,Data!$I$101,
Z241=3,Data!$I$102,
Z241=4,Data!$I$103,
Z241=5,Data!$I$104,
Z241=6,Data!$I$105,
Z241=7,Data!$I$106,
Z241=8,Data!$I$107,
Z241=9,Data!$I$108,
Z241=10,Data!I$109,
Z241=11,Data!I$110,
Z241=12,Data!I$111,
Z241=13,Data!$I$112,
Z241=14,Data!$I$113,
Z241=15,Data!$I$114,
Z241=16,Data!$I$115,
Z241=17,Data!$I$116,
Z241=18,Data!$I$117,
Z241=19,Data!$I$118,
Z241=20,Data!$I$119,
Z241=21,Data!$I$120,
Z241=0,Data!$I$121)*K241/1000),"")</f>
        <v/>
      </c>
      <c r="AF241" s="947" t="str">
        <f>IFERROR((ifs(
Z241=1,Data!$J$100,
Z241=2,Data!$J$101,
Z241=3,Data!$J$102,
Z241=4,Data!$J$103,
Z241=5,Data!$J$104,
Z241=6,Data!$J$105,
Z241=7,Data!$J$106,
Z241=8,Data!$J$107,
Z241=9,Data!$J$108,
Z241=10,Data!J$109,
Z241=11,Data!J$110,
Z241=12,Data!J$111,
Z241=13,Data!J$112,
Z241=14,Data!$J$113,
Z241=15,Data!$J$114,
Z241=16,Data!$J$115,
Z241=17,Data!$J$116,
Z241=18,Data!$J$117,
Z241=19,Data!$J$118,
Z241=20,Data!$J$119,
Z241=21,Data!$J$120,
Z241=0,Data!$J$121)*K241),"")</f>
        <v/>
      </c>
      <c r="AG241" s="947" t="str">
        <f>IFERROR((ifs(
Z241=1,Data!$K$100,
Z241=2,Data!$K$101,
Z241=3,Data!$K$102,
Z241=4,Data!$K$103,
Z241=5,Data!$K$104,
Z241=6,Data!$K$105,
Z241=7,Data!$K$106,
Z241=8,Data!$K$107,
Z241=9,Data!$K$108,
Z241=10,Data!K$109,
Z241=11,Data!K$110,
Z241=12,Data!K$111,
Z241=13,Data!$K$112,
Z241=14,Data!$K$113,
Z241=15,Data!$K$114,
Z241=16,Data!$K$115,
Z241=17,Data!$K$116,
Z241=18,Data!$K$117,
Z241=19,Data!$K$118,
Z241=20,Data!$K$119,
Z241=21,Data!$K$120,
Z241=0,Data!$K$121)*K241),"")</f>
        <v/>
      </c>
      <c r="AH241" s="947" t="str">
        <f>IFERROR((ifs(
Z241=1,Data!$L$100,
Z241=2,Data!$L$101,
Z241=3,Data!$L$102,
Z241=4,Data!$L$103,
Z241=5,Data!$L$104,
Z241=6,Data!$L$105,
Z241=7,Data!$L$106,
Z241=8,Data!$L$107,
Z241=9,Data!$L$108,
Z241=10,Data!L$109,
Z241=11,Data!L$110,
Z241=12,Data!L$111,
Z241=13,Data!$L$112,
Z241=14,Data!$L$113,
Z241=15,Data!$L$114,
Z241=16,Data!$L$115,
Z241=17,Data!$L$116,
Z241=18,Data!$L$117,
Z241=19,Data!$L$118,
Z241=20,Data!$L$119,
Z241=21,Data!$L$120,
Z241=0,Data!$L$121)*K241),"")</f>
        <v/>
      </c>
      <c r="AI241" s="950" t="str">
        <f>'Registro Veh'!J253</f>
        <v/>
      </c>
      <c r="AJ241" s="950" t="str">
        <f>'Registro Veh'!M253</f>
        <v/>
      </c>
      <c r="AK241" s="951"/>
      <c r="AL241" s="951"/>
      <c r="AM241" s="951"/>
      <c r="AN241" s="951"/>
    </row>
    <row r="242">
      <c r="A242" s="941" t="str">
        <f>'Registro Veh'!B253</f>
        <v/>
      </c>
      <c r="B242" s="941" t="str">
        <f>Equipo!$F$2</f>
        <v>4.0</v>
      </c>
      <c r="C242" s="941" t="str">
        <f>Equipo!$E$14</f>
        <v/>
      </c>
      <c r="D242" s="941" t="str">
        <f>Equipo!$E$10</f>
        <v/>
      </c>
      <c r="E242" s="941" t="str">
        <f>'Registro Veh'!C253</f>
        <v/>
      </c>
      <c r="F242" s="941" t="str">
        <f>'Registro Veh'!D253</f>
        <v/>
      </c>
      <c r="G242" s="941" t="str">
        <f>'Registro Veh'!E253</f>
        <v/>
      </c>
      <c r="H242" s="941" t="str">
        <f>'Registro Veh'!F253</f>
        <v/>
      </c>
      <c r="I242" s="942" t="str">
        <f>'Registro Veh'!G253</f>
        <v/>
      </c>
      <c r="J242" s="942" t="str">
        <f>'Registro Veh'!I253</f>
        <v/>
      </c>
      <c r="K242" s="942" t="str">
        <f>'Registro Veh'!K253</f>
        <v/>
      </c>
      <c r="L242" s="942" t="str">
        <f>'Registro Veh'!L253</f>
        <v/>
      </c>
      <c r="M242" s="942" t="str">
        <f>'Registro Veh'!N253</f>
        <v/>
      </c>
      <c r="N242" s="943" t="str">
        <f>IFERROR(IFS(E242='BBDD R'!$F$2,'BBDD R'!$G$2,E242='BBDD R'!$F$3,'BBDD R'!$G$3,E242='BBDD R'!$F$4,'BBDD R'!$G$4,E242='BBDD R'!$F$5,'BBDD R'!$G$5,E242='BBDD R'!$F$6,'BBDD R'!$G$6,E242='BBDD R'!$F$7,'BBDD R'!$G$7),"")</f>
        <v/>
      </c>
      <c r="O242" s="943" t="str">
        <f>IFERROR(IFS(E242='BBDD R'!$F$2,'BBDD R'!$H$2,E242='BBDD R'!$F$3,'BBDD R'!$H$3,E242='BBDD R'!$F$4,'BBDD R'!$H$4,E242='BBDD R'!$F$5,'BBDD R'!$H$5,E242='BBDD R'!$F$6,'BBDD R'!$H$6,E242='BBDD R'!$F$7,'BBDD R'!$H$7),"")</f>
        <v/>
      </c>
      <c r="P242" s="944" t="str">
        <f>IFERROR(IFS(E242='BBDD R'!$F$2,'BBDD R'!$I$2,E242='BBDD R'!$F$3,'BBDD R'!$I$3,E242='BBDD R'!$F$4,'BBDD R'!$I$4,E242='BBDD R'!$F$5,'BBDD R'!$I$5,E242='BBDD R'!$F$6,'BBDD R'!$I$6,E242='BBDD R'!$F$7,'BBDD R'!$I$7),"")</f>
        <v/>
      </c>
      <c r="Q242" s="945" t="str">
        <f>IFERROR(IFS(E242='BBDD R'!$F$2,'BBDD R'!$J$2,E242='BBDD R'!$F$3,'BBDD R'!$J$3,E242='BBDD R'!$F$4,'BBDD R'!$J$4,E242='BBDD R'!$F$5,'BBDD R'!$J$5,E242='BBDD R'!$F$6,'BBDD R'!$J$6,E242='BBDD R'!$F$7,'BBDD R'!$J$7))</f>
        <v/>
      </c>
      <c r="R242" s="945" t="str">
        <f>IFERROR(IFS(E242='BBDD R'!$F$2,'BBDD R'!$K$2,E242='BBDD R'!$F$3,'BBDD R'!$K$3,E242='BBDD R'!$F$4,'BBDD R'!$K$4,E242='BBDD R'!$F$5,'BBDD R'!$K$5,E242='BBDD R'!$F$6,'BBDD R'!$K$6,E242='BBDD R'!$F$7,'BBDD R'!$K$7),"")</f>
        <v/>
      </c>
      <c r="S242" s="944" t="str">
        <f>IFERROR(IFS(E242='BBDD R'!$F$2,'BBDD R'!$L$2,E242='BBDD R'!$F$3,'BBDD R'!$L$3,E242='BBDD R'!$F$4,'BBDD R'!$L$4,E242='BBDD R'!$F$5,'BBDD R'!$L$5,E242='BBDD R'!$F$6,'BBDD R'!$L$6,E242='BBDD R'!$F$7,'BBDD R'!$L$7),"")</f>
        <v/>
      </c>
      <c r="T242" s="944" t="str">
        <f>IFERROR(IFS(E242='BBDD R'!$F$2,'BBDD R'!$M$2,E242='BBDD R'!$F$3,'BBDD R'!$M$3,E242='BBDD R'!$F$4,'BBDD R'!$M$4,E242='BBDD R'!$F$5,'BBDD R'!$M$5,E242='BBDD R'!$F$6,'BBDD R'!$M$6,E242='BBDD R'!$F$7,'BBDD R'!$M$7),"")</f>
        <v/>
      </c>
      <c r="U242" s="944" t="str">
        <f>IFERROR(IFS(E242='BBDD R'!$F$2,'BBDD R'!$N$2,E242='BBDD R'!$F$3,'BBDD R'!$N$3,E242='BBDD R'!$F$4,'BBDD R'!$N$4,E242='BBDD R'!$F$5,'BBDD R'!$N$5,E242='BBDD R'!$F$6,'BBDD R'!$N$6,E242='BBDD R'!$F$7,'BBDD R'!$N$7),"")</f>
        <v/>
      </c>
      <c r="V242" s="944" t="str">
        <f>IFERROR(IFS(E242='BBDD R'!$F$2,'BBDD R'!$O$2,E242='BBDD R'!$F$3,'BBDD R'!$O$3,E242='BBDD R'!$F$4,'BBDD R'!$O$4,E242='BBDD R'!$F$5,'BBDD R'!$O$5,E242='BBDD R'!$F$6,'BBDD R'!$O$6,E242='BBDD R'!$F$7,'BBDD R'!$O$7),"")</f>
        <v/>
      </c>
      <c r="W242" s="946" t="str">
        <f>IFERROR(IFS(E242='BBDD R'!$F$2,'BBDD R'!$P$2,E242='BBDD R'!$F$3,'BBDD R'!$P$3,E242='BBDD R'!$F$4,'BBDD R'!$P$4,E242='BBDD R'!$F$5,'BBDD R'!$P$5,E242='BBDD R'!$F$6,'BBDD R'!$P$6,E242='BBDD R'!$F$7,'BBDD R'!$P$7),"")</f>
        <v/>
      </c>
      <c r="X242" s="944" t="str">
        <f>IFERROR(IFS(E242='BBDD R'!$F$2,'BBDD R'!$Q$2,E242='BBDD R'!$F$3,'BBDD R'!$Q$3,E242='BBDD R'!$F$4,'BBDD R'!$Q$4,E242='BBDD R'!$F$5,'BBDD R'!$Q$5,E242='BBDD R'!$F$6,'BBDD R'!$Q$6,E242='BBDD R'!$F$7,'BBDD R'!$Q$7),"")</f>
        <v/>
      </c>
      <c r="Y242" s="944" t="str">
        <f>IFERROR(IFS(E242='BBDD R'!$F$2,'BBDD R'!$R$2,E242='BBDD R'!$F$3,'BBDD R'!$R$3,E242='BBDD R'!$F$4,'BBDD R'!$R$4,E242='BBDD R'!$F$5,'BBDD R'!$R$5,E242='BBDD R'!$F$6,'BBDD R'!$R$6,E242='BBDD R'!$F$7,'BBDD R'!$R$7),"")</f>
        <v/>
      </c>
      <c r="Z242" s="944" t="str">
        <f t="array" ref="Z242">IFERROR(ifs(AND(M242="Gasolina",O242="Vehículo Liviano (Sedán, Compacto)"),1
,AND(M242="Gasolina",O242="Vehículo Liviano (SUV, Jeep, Station Wagon)"),2
,AND(M242="Gasolina",O242="Utilitario, Furgón"),3
,AND(M242="Gasolina",O242="Camioneta 4x2"),4
,AND(M242="Gasolina",O242="Camioneta 4x4"),5
,AND(M242="Gasolina",O242="Camión liviano (hasta 3.5 ton)"),6
,AND(M242="Gasolina",O242="Camión mediano"),7
,AND(M242="Gasolina",O242="Camión pesado"),8
,AND(M242="Gasolina",O242="Maquinaria"),9
,AND(M242="Gasolina",O242="Otro (especifique): "),10
,AND(M242="Diesel",O242="Vehículo Liviano (Sedán, Compacto)"),11
,AND(M242="Diesel",O242="Vehículo Liviano (SUV, Jeep, Station Wagon)"),12
,AND(M242="Diesel",O242="Utilitario, Furgón"),13
,AND(M242="Diesel",O242="Camioneta 4x2"),14
,AND(M242="Diesel",O242="Camioneta 4x4"),15
,AND(M242="Diesel",O242="Camión liviano (hasta 3.5 ton)"),16
,AND(M242="Diesel",O242="Camión mediano"),17
,AND(M242="Diesel",O242="Camión pesado"),18
,AND(M242="Diesel",O242="Maquinaria"),19
,AND(M242="Diesel",O242="Otro (especifique): "),20
,O242="Selecciona...",21),"")</f>
        <v/>
      </c>
      <c r="AA242" s="947" t="str">
        <f>IFERROR((ifs(Z242=1,Data!$D$100,Z242=2,Data!$D$101,Z242=3,Data!$D$102,Z242=4,Data!$D$103,Z242=5,Data!$D$104,Z242=6,Data!$D$105,Z242=7,Data!$D$106,Z242=8,Data!$D$107,Z242=9,Data!$D$108,Z242=10,Data!$D$109,Z242=11,Data!$D$110,Z242=12,Data!$D$111,Z242=13,Data!$D$112,Z242=14,Data!$D$113,Z242=15,Data!$D$114,Z242=16,Data!$D$115,Z242=17,Data!$D$116,Z242=18,Data!$D$117,Z242=19,Data!$D$118,Z242=20,Data!$D$119,Z242=21,Data!$D$120,Z242=0,Data!$D$121))*K242,"")</f>
        <v/>
      </c>
      <c r="AB242" s="947" t="str">
        <f>IFERROR((ifs(Z242=1,Data!$E$100,Z242=2,Data!$E$101,Z242=3,Data!$E$102,Z242=4,Data!$E$103,Z242=5,Data!$E$104,Z242=6,Data!$E$105,Z242=7,Data!$E$106,Z242=8,Data!$E$107,Z242=9,Data!$E$108,Z242=10,Data!$E$109,Z242=11,Data!$E$110,Z242=12,Data!$E$111,Z242=13,Data!$E$112,Z242=14,Data!$E$113,Z242=15,Data!$E$114,Z242=16,Data!$E$115,Z242=17,Data!$E$116,Z242=18,Data!$E$117,Z242=19,Data!$E$118,Z242=20,Data!$E$119,Z242=21,Data!$E$120,Z242=0,Data!$E$121))*K242/1000,"")</f>
        <v/>
      </c>
      <c r="AC242" s="948" t="str">
        <f>IFERROR((ifs(
Z242=1,Data!$G$100,
Z242=2,Data!$G$101,
Z242=3,Data!$G$102,
Z242=4,Data!$G$103,
Z242=5,Data!$G$104,
Z242=6,Data!$G$105,
Z242=7,Data!$G$106,
Z242=8,Data!$G$107,
Z242=9,Data!$G$108,
Z242=10,Data!G$109,
Z242=11,Data!G$110,
Z242=12,Data!G$111,
Z242=13,Data!$G$112,
Z242=14,Data!$G$113,
Z242=15,Data!$G$114,
Z242=16,Data!$G$115,
Z242=17,Data!$G$116,
Z242=18,Data!$G$117,
Z242=19,Data!$G$118,
Z242=20,Data!$G$119,
Z242=21,Data!$G$120,
Z242=0,Data!$G$121))
*K242/1000,"")</f>
        <v/>
      </c>
      <c r="AD242" s="949" t="str">
        <f>IFERROR((ifs(
Z242=1,Data!$H$100,
Z242=2,Data!$H$101,
Z242=3,Data!$H$102,
Z242=4,Data!$H$103,
Z242=5,Data!$H$104,
Z242=6,Data!$H$105,
Z242=7,Data!$H$106,
Z242=8,Data!$H$107,
Z242=9,Data!$H$108,
Z242=10,Data!H$109,
Z242=11,Data!H$110,
Z242=12,Data!H$111,
Z242=13,Data!$H$112,
Z242=14,Data!$H$113,
Z242=15,Data!$H$114,
Z242=16,Data!$H$115,
Z242=17,Data!$H$116,
Z242=18,Data!$H$117,
Z242=19,Data!$H$118,
Z242=20,Data!$H$119,
Z242=21,Data!$H$120,
Z242=0,Data!$H$121))*K242/1000,"")</f>
        <v/>
      </c>
      <c r="AE242" s="948" t="str">
        <f>IFERROR((ifs(
Z242=1,Data!$I$100,
Z242=2,Data!$I$101,
Z242=3,Data!$I$102,
Z242=4,Data!$I$103,
Z242=5,Data!$I$104,
Z242=6,Data!$I$105,
Z242=7,Data!$I$106,
Z242=8,Data!$I$107,
Z242=9,Data!$I$108,
Z242=10,Data!I$109,
Z242=11,Data!I$110,
Z242=12,Data!I$111,
Z242=13,Data!$I$112,
Z242=14,Data!$I$113,
Z242=15,Data!$I$114,
Z242=16,Data!$I$115,
Z242=17,Data!$I$116,
Z242=18,Data!$I$117,
Z242=19,Data!$I$118,
Z242=20,Data!$I$119,
Z242=21,Data!$I$120,
Z242=0,Data!$I$121)*K242/1000),"")</f>
        <v/>
      </c>
      <c r="AF242" s="947" t="str">
        <f>IFERROR((ifs(
Z242=1,Data!$J$100,
Z242=2,Data!$J$101,
Z242=3,Data!$J$102,
Z242=4,Data!$J$103,
Z242=5,Data!$J$104,
Z242=6,Data!$J$105,
Z242=7,Data!$J$106,
Z242=8,Data!$J$107,
Z242=9,Data!$J$108,
Z242=10,Data!J$109,
Z242=11,Data!J$110,
Z242=12,Data!J$111,
Z242=13,Data!J$112,
Z242=14,Data!$J$113,
Z242=15,Data!$J$114,
Z242=16,Data!$J$115,
Z242=17,Data!$J$116,
Z242=18,Data!$J$117,
Z242=19,Data!$J$118,
Z242=20,Data!$J$119,
Z242=21,Data!$J$120,
Z242=0,Data!$J$121)*K242),"")</f>
        <v/>
      </c>
      <c r="AG242" s="947" t="str">
        <f>IFERROR((ifs(
Z242=1,Data!$K$100,
Z242=2,Data!$K$101,
Z242=3,Data!$K$102,
Z242=4,Data!$K$103,
Z242=5,Data!$K$104,
Z242=6,Data!$K$105,
Z242=7,Data!$K$106,
Z242=8,Data!$K$107,
Z242=9,Data!$K$108,
Z242=10,Data!K$109,
Z242=11,Data!K$110,
Z242=12,Data!K$111,
Z242=13,Data!$K$112,
Z242=14,Data!$K$113,
Z242=15,Data!$K$114,
Z242=16,Data!$K$115,
Z242=17,Data!$K$116,
Z242=18,Data!$K$117,
Z242=19,Data!$K$118,
Z242=20,Data!$K$119,
Z242=21,Data!$K$120,
Z242=0,Data!$K$121)*K242),"")</f>
        <v/>
      </c>
      <c r="AH242" s="947" t="str">
        <f>IFERROR((ifs(
Z242=1,Data!$L$100,
Z242=2,Data!$L$101,
Z242=3,Data!$L$102,
Z242=4,Data!$L$103,
Z242=5,Data!$L$104,
Z242=6,Data!$L$105,
Z242=7,Data!$L$106,
Z242=8,Data!$L$107,
Z242=9,Data!$L$108,
Z242=10,Data!L$109,
Z242=11,Data!L$110,
Z242=12,Data!L$111,
Z242=13,Data!$L$112,
Z242=14,Data!$L$113,
Z242=15,Data!$L$114,
Z242=16,Data!$L$115,
Z242=17,Data!$L$116,
Z242=18,Data!$L$117,
Z242=19,Data!$L$118,
Z242=20,Data!$L$119,
Z242=21,Data!$L$120,
Z242=0,Data!$L$121)*K242),"")</f>
        <v/>
      </c>
      <c r="AI242" s="950" t="str">
        <f>'Registro Veh'!J254</f>
        <v/>
      </c>
      <c r="AJ242" s="950" t="str">
        <f>'Registro Veh'!M254</f>
        <v/>
      </c>
      <c r="AK242" s="951"/>
      <c r="AL242" s="951"/>
      <c r="AM242" s="951"/>
      <c r="AN242" s="951"/>
    </row>
    <row r="243">
      <c r="A243" s="941" t="str">
        <f>'Registro Veh'!B254</f>
        <v/>
      </c>
      <c r="B243" s="941" t="str">
        <f>Equipo!$F$2</f>
        <v>4.0</v>
      </c>
      <c r="C243" s="941" t="str">
        <f>Equipo!$E$14</f>
        <v/>
      </c>
      <c r="D243" s="941" t="str">
        <f>Equipo!$E$10</f>
        <v/>
      </c>
      <c r="E243" s="941" t="str">
        <f>'Registro Veh'!C254</f>
        <v/>
      </c>
      <c r="F243" s="941" t="str">
        <f>'Registro Veh'!D254</f>
        <v/>
      </c>
      <c r="G243" s="941" t="str">
        <f>'Registro Veh'!E254</f>
        <v/>
      </c>
      <c r="H243" s="941" t="str">
        <f>'Registro Veh'!F254</f>
        <v/>
      </c>
      <c r="I243" s="942" t="str">
        <f>'Registro Veh'!G254</f>
        <v/>
      </c>
      <c r="J243" s="942" t="str">
        <f>'Registro Veh'!I254</f>
        <v/>
      </c>
      <c r="K243" s="942" t="str">
        <f>'Registro Veh'!K254</f>
        <v/>
      </c>
      <c r="L243" s="942" t="str">
        <f>'Registro Veh'!L254</f>
        <v/>
      </c>
      <c r="M243" s="942" t="str">
        <f>'Registro Veh'!N254</f>
        <v/>
      </c>
      <c r="N243" s="943" t="str">
        <f>IFERROR(IFS(E243='BBDD R'!$F$2,'BBDD R'!$G$2,E243='BBDD R'!$F$3,'BBDD R'!$G$3,E243='BBDD R'!$F$4,'BBDD R'!$G$4,E243='BBDD R'!$F$5,'BBDD R'!$G$5,E243='BBDD R'!$F$6,'BBDD R'!$G$6,E243='BBDD R'!$F$7,'BBDD R'!$G$7),"")</f>
        <v/>
      </c>
      <c r="O243" s="943" t="str">
        <f>IFERROR(IFS(E243='BBDD R'!$F$2,'BBDD R'!$H$2,E243='BBDD R'!$F$3,'BBDD R'!$H$3,E243='BBDD R'!$F$4,'BBDD R'!$H$4,E243='BBDD R'!$F$5,'BBDD R'!$H$5,E243='BBDD R'!$F$6,'BBDD R'!$H$6,E243='BBDD R'!$F$7,'BBDD R'!$H$7),"")</f>
        <v/>
      </c>
      <c r="P243" s="944" t="str">
        <f>IFERROR(IFS(E243='BBDD R'!$F$2,'BBDD R'!$I$2,E243='BBDD R'!$F$3,'BBDD R'!$I$3,E243='BBDD R'!$F$4,'BBDD R'!$I$4,E243='BBDD R'!$F$5,'BBDD R'!$I$5,E243='BBDD R'!$F$6,'BBDD R'!$I$6,E243='BBDD R'!$F$7,'BBDD R'!$I$7),"")</f>
        <v/>
      </c>
      <c r="Q243" s="945" t="str">
        <f>IFERROR(IFS(E243='BBDD R'!$F$2,'BBDD R'!$J$2,E243='BBDD R'!$F$3,'BBDD R'!$J$3,E243='BBDD R'!$F$4,'BBDD R'!$J$4,E243='BBDD R'!$F$5,'BBDD R'!$J$5,E243='BBDD R'!$F$6,'BBDD R'!$J$6,E243='BBDD R'!$F$7,'BBDD R'!$J$7))</f>
        <v/>
      </c>
      <c r="R243" s="945" t="str">
        <f>IFERROR(IFS(E243='BBDD R'!$F$2,'BBDD R'!$K$2,E243='BBDD R'!$F$3,'BBDD R'!$K$3,E243='BBDD R'!$F$4,'BBDD R'!$K$4,E243='BBDD R'!$F$5,'BBDD R'!$K$5,E243='BBDD R'!$F$6,'BBDD R'!$K$6,E243='BBDD R'!$F$7,'BBDD R'!$K$7),"")</f>
        <v/>
      </c>
      <c r="S243" s="944" t="str">
        <f>IFERROR(IFS(E243='BBDD R'!$F$2,'BBDD R'!$L$2,E243='BBDD R'!$F$3,'BBDD R'!$L$3,E243='BBDD R'!$F$4,'BBDD R'!$L$4,E243='BBDD R'!$F$5,'BBDD R'!$L$5,E243='BBDD R'!$F$6,'BBDD R'!$L$6,E243='BBDD R'!$F$7,'BBDD R'!$L$7),"")</f>
        <v/>
      </c>
      <c r="T243" s="944" t="str">
        <f>IFERROR(IFS(E243='BBDD R'!$F$2,'BBDD R'!$M$2,E243='BBDD R'!$F$3,'BBDD R'!$M$3,E243='BBDD R'!$F$4,'BBDD R'!$M$4,E243='BBDD R'!$F$5,'BBDD R'!$M$5,E243='BBDD R'!$F$6,'BBDD R'!$M$6,E243='BBDD R'!$F$7,'BBDD R'!$M$7),"")</f>
        <v/>
      </c>
      <c r="U243" s="944" t="str">
        <f>IFERROR(IFS(E243='BBDD R'!$F$2,'BBDD R'!$N$2,E243='BBDD R'!$F$3,'BBDD R'!$N$3,E243='BBDD R'!$F$4,'BBDD R'!$N$4,E243='BBDD R'!$F$5,'BBDD R'!$N$5,E243='BBDD R'!$F$6,'BBDD R'!$N$6,E243='BBDD R'!$F$7,'BBDD R'!$N$7),"")</f>
        <v/>
      </c>
      <c r="V243" s="944" t="str">
        <f>IFERROR(IFS(E243='BBDD R'!$F$2,'BBDD R'!$O$2,E243='BBDD R'!$F$3,'BBDD R'!$O$3,E243='BBDD R'!$F$4,'BBDD R'!$O$4,E243='BBDD R'!$F$5,'BBDD R'!$O$5,E243='BBDD R'!$F$6,'BBDD R'!$O$6,E243='BBDD R'!$F$7,'BBDD R'!$O$7),"")</f>
        <v/>
      </c>
      <c r="W243" s="946" t="str">
        <f>IFERROR(IFS(E243='BBDD R'!$F$2,'BBDD R'!$P$2,E243='BBDD R'!$F$3,'BBDD R'!$P$3,E243='BBDD R'!$F$4,'BBDD R'!$P$4,E243='BBDD R'!$F$5,'BBDD R'!$P$5,E243='BBDD R'!$F$6,'BBDD R'!$P$6,E243='BBDD R'!$F$7,'BBDD R'!$P$7),"")</f>
        <v/>
      </c>
      <c r="X243" s="944" t="str">
        <f>IFERROR(IFS(E243='BBDD R'!$F$2,'BBDD R'!$Q$2,E243='BBDD R'!$F$3,'BBDD R'!$Q$3,E243='BBDD R'!$F$4,'BBDD R'!$Q$4,E243='BBDD R'!$F$5,'BBDD R'!$Q$5,E243='BBDD R'!$F$6,'BBDD R'!$Q$6,E243='BBDD R'!$F$7,'BBDD R'!$Q$7),"")</f>
        <v/>
      </c>
      <c r="Y243" s="944" t="str">
        <f>IFERROR(IFS(E243='BBDD R'!$F$2,'BBDD R'!$R$2,E243='BBDD R'!$F$3,'BBDD R'!$R$3,E243='BBDD R'!$F$4,'BBDD R'!$R$4,E243='BBDD R'!$F$5,'BBDD R'!$R$5,E243='BBDD R'!$F$6,'BBDD R'!$R$6,E243='BBDD R'!$F$7,'BBDD R'!$R$7),"")</f>
        <v/>
      </c>
      <c r="Z243" s="944" t="str">
        <f t="array" ref="Z243">IFERROR(ifs(AND(M243="Gasolina",O243="Vehículo Liviano (Sedán, Compacto)"),1
,AND(M243="Gasolina",O243="Vehículo Liviano (SUV, Jeep, Station Wagon)"),2
,AND(M243="Gasolina",O243="Utilitario, Furgón"),3
,AND(M243="Gasolina",O243="Camioneta 4x2"),4
,AND(M243="Gasolina",O243="Camioneta 4x4"),5
,AND(M243="Gasolina",O243="Camión liviano (hasta 3.5 ton)"),6
,AND(M243="Gasolina",O243="Camión mediano"),7
,AND(M243="Gasolina",O243="Camión pesado"),8
,AND(M243="Gasolina",O243="Maquinaria"),9
,AND(M243="Gasolina",O243="Otro (especifique): "),10
,AND(M243="Diesel",O243="Vehículo Liviano (Sedán, Compacto)"),11
,AND(M243="Diesel",O243="Vehículo Liviano (SUV, Jeep, Station Wagon)"),12
,AND(M243="Diesel",O243="Utilitario, Furgón"),13
,AND(M243="Diesel",O243="Camioneta 4x2"),14
,AND(M243="Diesel",O243="Camioneta 4x4"),15
,AND(M243="Diesel",O243="Camión liviano (hasta 3.5 ton)"),16
,AND(M243="Diesel",O243="Camión mediano"),17
,AND(M243="Diesel",O243="Camión pesado"),18
,AND(M243="Diesel",O243="Maquinaria"),19
,AND(M243="Diesel",O243="Otro (especifique): "),20
,O243="Selecciona...",21),"")</f>
        <v/>
      </c>
      <c r="AA243" s="947" t="str">
        <f>IFERROR((ifs(Z243=1,Data!$D$100,Z243=2,Data!$D$101,Z243=3,Data!$D$102,Z243=4,Data!$D$103,Z243=5,Data!$D$104,Z243=6,Data!$D$105,Z243=7,Data!$D$106,Z243=8,Data!$D$107,Z243=9,Data!$D$108,Z243=10,Data!$D$109,Z243=11,Data!$D$110,Z243=12,Data!$D$111,Z243=13,Data!$D$112,Z243=14,Data!$D$113,Z243=15,Data!$D$114,Z243=16,Data!$D$115,Z243=17,Data!$D$116,Z243=18,Data!$D$117,Z243=19,Data!$D$118,Z243=20,Data!$D$119,Z243=21,Data!$D$120,Z243=0,Data!$D$121))*K243,"")</f>
        <v/>
      </c>
      <c r="AB243" s="947" t="str">
        <f>IFERROR((ifs(Z243=1,Data!$E$100,Z243=2,Data!$E$101,Z243=3,Data!$E$102,Z243=4,Data!$E$103,Z243=5,Data!$E$104,Z243=6,Data!$E$105,Z243=7,Data!$E$106,Z243=8,Data!$E$107,Z243=9,Data!$E$108,Z243=10,Data!$E$109,Z243=11,Data!$E$110,Z243=12,Data!$E$111,Z243=13,Data!$E$112,Z243=14,Data!$E$113,Z243=15,Data!$E$114,Z243=16,Data!$E$115,Z243=17,Data!$E$116,Z243=18,Data!$E$117,Z243=19,Data!$E$118,Z243=20,Data!$E$119,Z243=21,Data!$E$120,Z243=0,Data!$E$121))*K243/1000,"")</f>
        <v/>
      </c>
      <c r="AC243" s="948" t="str">
        <f>IFERROR((ifs(
Z243=1,Data!$G$100,
Z243=2,Data!$G$101,
Z243=3,Data!$G$102,
Z243=4,Data!$G$103,
Z243=5,Data!$G$104,
Z243=6,Data!$G$105,
Z243=7,Data!$G$106,
Z243=8,Data!$G$107,
Z243=9,Data!$G$108,
Z243=10,Data!G$109,
Z243=11,Data!G$110,
Z243=12,Data!G$111,
Z243=13,Data!$G$112,
Z243=14,Data!$G$113,
Z243=15,Data!$G$114,
Z243=16,Data!$G$115,
Z243=17,Data!$G$116,
Z243=18,Data!$G$117,
Z243=19,Data!$G$118,
Z243=20,Data!$G$119,
Z243=21,Data!$G$120,
Z243=0,Data!$G$121))
*K243/1000,"")</f>
        <v/>
      </c>
      <c r="AD243" s="949" t="str">
        <f>IFERROR((ifs(
Z243=1,Data!$H$100,
Z243=2,Data!$H$101,
Z243=3,Data!$H$102,
Z243=4,Data!$H$103,
Z243=5,Data!$H$104,
Z243=6,Data!$H$105,
Z243=7,Data!$H$106,
Z243=8,Data!$H$107,
Z243=9,Data!$H$108,
Z243=10,Data!H$109,
Z243=11,Data!H$110,
Z243=12,Data!H$111,
Z243=13,Data!$H$112,
Z243=14,Data!$H$113,
Z243=15,Data!$H$114,
Z243=16,Data!$H$115,
Z243=17,Data!$H$116,
Z243=18,Data!$H$117,
Z243=19,Data!$H$118,
Z243=20,Data!$H$119,
Z243=21,Data!$H$120,
Z243=0,Data!$H$121))*K243/1000,"")</f>
        <v/>
      </c>
      <c r="AE243" s="948" t="str">
        <f>IFERROR((ifs(
Z243=1,Data!$I$100,
Z243=2,Data!$I$101,
Z243=3,Data!$I$102,
Z243=4,Data!$I$103,
Z243=5,Data!$I$104,
Z243=6,Data!$I$105,
Z243=7,Data!$I$106,
Z243=8,Data!$I$107,
Z243=9,Data!$I$108,
Z243=10,Data!I$109,
Z243=11,Data!I$110,
Z243=12,Data!I$111,
Z243=13,Data!$I$112,
Z243=14,Data!$I$113,
Z243=15,Data!$I$114,
Z243=16,Data!$I$115,
Z243=17,Data!$I$116,
Z243=18,Data!$I$117,
Z243=19,Data!$I$118,
Z243=20,Data!$I$119,
Z243=21,Data!$I$120,
Z243=0,Data!$I$121)*K243/1000),"")</f>
        <v/>
      </c>
      <c r="AF243" s="947" t="str">
        <f>IFERROR((ifs(
Z243=1,Data!$J$100,
Z243=2,Data!$J$101,
Z243=3,Data!$J$102,
Z243=4,Data!$J$103,
Z243=5,Data!$J$104,
Z243=6,Data!$J$105,
Z243=7,Data!$J$106,
Z243=8,Data!$J$107,
Z243=9,Data!$J$108,
Z243=10,Data!J$109,
Z243=11,Data!J$110,
Z243=12,Data!J$111,
Z243=13,Data!J$112,
Z243=14,Data!$J$113,
Z243=15,Data!$J$114,
Z243=16,Data!$J$115,
Z243=17,Data!$J$116,
Z243=18,Data!$J$117,
Z243=19,Data!$J$118,
Z243=20,Data!$J$119,
Z243=21,Data!$J$120,
Z243=0,Data!$J$121)*K243),"")</f>
        <v/>
      </c>
      <c r="AG243" s="947" t="str">
        <f>IFERROR((ifs(
Z243=1,Data!$K$100,
Z243=2,Data!$K$101,
Z243=3,Data!$K$102,
Z243=4,Data!$K$103,
Z243=5,Data!$K$104,
Z243=6,Data!$K$105,
Z243=7,Data!$K$106,
Z243=8,Data!$K$107,
Z243=9,Data!$K$108,
Z243=10,Data!K$109,
Z243=11,Data!K$110,
Z243=12,Data!K$111,
Z243=13,Data!$K$112,
Z243=14,Data!$K$113,
Z243=15,Data!$K$114,
Z243=16,Data!$K$115,
Z243=17,Data!$K$116,
Z243=18,Data!$K$117,
Z243=19,Data!$K$118,
Z243=20,Data!$K$119,
Z243=21,Data!$K$120,
Z243=0,Data!$K$121)*K243),"")</f>
        <v/>
      </c>
      <c r="AH243" s="947" t="str">
        <f>IFERROR((ifs(
Z243=1,Data!$L$100,
Z243=2,Data!$L$101,
Z243=3,Data!$L$102,
Z243=4,Data!$L$103,
Z243=5,Data!$L$104,
Z243=6,Data!$L$105,
Z243=7,Data!$L$106,
Z243=8,Data!$L$107,
Z243=9,Data!$L$108,
Z243=10,Data!L$109,
Z243=11,Data!L$110,
Z243=12,Data!L$111,
Z243=13,Data!$L$112,
Z243=14,Data!$L$113,
Z243=15,Data!$L$114,
Z243=16,Data!$L$115,
Z243=17,Data!$L$116,
Z243=18,Data!$L$117,
Z243=19,Data!$L$118,
Z243=20,Data!$L$119,
Z243=21,Data!$L$120,
Z243=0,Data!$L$121)*K243),"")</f>
        <v/>
      </c>
      <c r="AI243" s="950" t="str">
        <f>'Registro Veh'!J255</f>
        <v/>
      </c>
      <c r="AJ243" s="950" t="str">
        <f>'Registro Veh'!M255</f>
        <v/>
      </c>
      <c r="AK243" s="951"/>
      <c r="AL243" s="951"/>
      <c r="AM243" s="951"/>
      <c r="AN243" s="951"/>
    </row>
    <row r="244">
      <c r="A244" s="941" t="str">
        <f>'Registro Veh'!B255</f>
        <v/>
      </c>
      <c r="B244" s="941" t="str">
        <f>Equipo!$F$2</f>
        <v>4.0</v>
      </c>
      <c r="C244" s="941" t="str">
        <f>Equipo!$E$14</f>
        <v/>
      </c>
      <c r="D244" s="941" t="str">
        <f>Equipo!$E$10</f>
        <v/>
      </c>
      <c r="E244" s="941" t="str">
        <f>'Registro Veh'!C255</f>
        <v/>
      </c>
      <c r="F244" s="941" t="str">
        <f>'Registro Veh'!D255</f>
        <v/>
      </c>
      <c r="G244" s="941" t="str">
        <f>'Registro Veh'!E255</f>
        <v/>
      </c>
      <c r="H244" s="941" t="str">
        <f>'Registro Veh'!F255</f>
        <v/>
      </c>
      <c r="I244" s="942" t="str">
        <f>'Registro Veh'!G255</f>
        <v/>
      </c>
      <c r="J244" s="942" t="str">
        <f>'Registro Veh'!I255</f>
        <v/>
      </c>
      <c r="K244" s="942" t="str">
        <f>'Registro Veh'!K255</f>
        <v/>
      </c>
      <c r="L244" s="942" t="str">
        <f>'Registro Veh'!L255</f>
        <v/>
      </c>
      <c r="M244" s="942" t="str">
        <f>'Registro Veh'!N255</f>
        <v/>
      </c>
      <c r="N244" s="943" t="str">
        <f>IFERROR(IFS(E244='BBDD R'!$F$2,'BBDD R'!$G$2,E244='BBDD R'!$F$3,'BBDD R'!$G$3,E244='BBDD R'!$F$4,'BBDD R'!$G$4,E244='BBDD R'!$F$5,'BBDD R'!$G$5,E244='BBDD R'!$F$6,'BBDD R'!$G$6,E244='BBDD R'!$F$7,'BBDD R'!$G$7),"")</f>
        <v/>
      </c>
      <c r="O244" s="943" t="str">
        <f>IFERROR(IFS(E244='BBDD R'!$F$2,'BBDD R'!$H$2,E244='BBDD R'!$F$3,'BBDD R'!$H$3,E244='BBDD R'!$F$4,'BBDD R'!$H$4,E244='BBDD R'!$F$5,'BBDD R'!$H$5,E244='BBDD R'!$F$6,'BBDD R'!$H$6,E244='BBDD R'!$F$7,'BBDD R'!$H$7),"")</f>
        <v/>
      </c>
      <c r="P244" s="944" t="str">
        <f>IFERROR(IFS(E244='BBDD R'!$F$2,'BBDD R'!$I$2,E244='BBDD R'!$F$3,'BBDD R'!$I$3,E244='BBDD R'!$F$4,'BBDD R'!$I$4,E244='BBDD R'!$F$5,'BBDD R'!$I$5,E244='BBDD R'!$F$6,'BBDD R'!$I$6,E244='BBDD R'!$F$7,'BBDD R'!$I$7),"")</f>
        <v/>
      </c>
      <c r="Q244" s="945" t="str">
        <f>IFERROR(IFS(E244='BBDD R'!$F$2,'BBDD R'!$J$2,E244='BBDD R'!$F$3,'BBDD R'!$J$3,E244='BBDD R'!$F$4,'BBDD R'!$J$4,E244='BBDD R'!$F$5,'BBDD R'!$J$5,E244='BBDD R'!$F$6,'BBDD R'!$J$6,E244='BBDD R'!$F$7,'BBDD R'!$J$7))</f>
        <v/>
      </c>
      <c r="R244" s="945" t="str">
        <f>IFERROR(IFS(E244='BBDD R'!$F$2,'BBDD R'!$K$2,E244='BBDD R'!$F$3,'BBDD R'!$K$3,E244='BBDD R'!$F$4,'BBDD R'!$K$4,E244='BBDD R'!$F$5,'BBDD R'!$K$5,E244='BBDD R'!$F$6,'BBDD R'!$K$6,E244='BBDD R'!$F$7,'BBDD R'!$K$7),"")</f>
        <v/>
      </c>
      <c r="S244" s="944" t="str">
        <f>IFERROR(IFS(E244='BBDD R'!$F$2,'BBDD R'!$L$2,E244='BBDD R'!$F$3,'BBDD R'!$L$3,E244='BBDD R'!$F$4,'BBDD R'!$L$4,E244='BBDD R'!$F$5,'BBDD R'!$L$5,E244='BBDD R'!$F$6,'BBDD R'!$L$6,E244='BBDD R'!$F$7,'BBDD R'!$L$7),"")</f>
        <v/>
      </c>
      <c r="T244" s="944" t="str">
        <f>IFERROR(IFS(E244='BBDD R'!$F$2,'BBDD R'!$M$2,E244='BBDD R'!$F$3,'BBDD R'!$M$3,E244='BBDD R'!$F$4,'BBDD R'!$M$4,E244='BBDD R'!$F$5,'BBDD R'!$M$5,E244='BBDD R'!$F$6,'BBDD R'!$M$6,E244='BBDD R'!$F$7,'BBDD R'!$M$7),"")</f>
        <v/>
      </c>
      <c r="U244" s="944" t="str">
        <f>IFERROR(IFS(E244='BBDD R'!$F$2,'BBDD R'!$N$2,E244='BBDD R'!$F$3,'BBDD R'!$N$3,E244='BBDD R'!$F$4,'BBDD R'!$N$4,E244='BBDD R'!$F$5,'BBDD R'!$N$5,E244='BBDD R'!$F$6,'BBDD R'!$N$6,E244='BBDD R'!$F$7,'BBDD R'!$N$7),"")</f>
        <v/>
      </c>
      <c r="V244" s="944" t="str">
        <f>IFERROR(IFS(E244='BBDD R'!$F$2,'BBDD R'!$O$2,E244='BBDD R'!$F$3,'BBDD R'!$O$3,E244='BBDD R'!$F$4,'BBDD R'!$O$4,E244='BBDD R'!$F$5,'BBDD R'!$O$5,E244='BBDD R'!$F$6,'BBDD R'!$O$6,E244='BBDD R'!$F$7,'BBDD R'!$O$7),"")</f>
        <v/>
      </c>
      <c r="W244" s="946" t="str">
        <f>IFERROR(IFS(E244='BBDD R'!$F$2,'BBDD R'!$P$2,E244='BBDD R'!$F$3,'BBDD R'!$P$3,E244='BBDD R'!$F$4,'BBDD R'!$P$4,E244='BBDD R'!$F$5,'BBDD R'!$P$5,E244='BBDD R'!$F$6,'BBDD R'!$P$6,E244='BBDD R'!$F$7,'BBDD R'!$P$7),"")</f>
        <v/>
      </c>
      <c r="X244" s="944" t="str">
        <f>IFERROR(IFS(E244='BBDD R'!$F$2,'BBDD R'!$Q$2,E244='BBDD R'!$F$3,'BBDD R'!$Q$3,E244='BBDD R'!$F$4,'BBDD R'!$Q$4,E244='BBDD R'!$F$5,'BBDD R'!$Q$5,E244='BBDD R'!$F$6,'BBDD R'!$Q$6,E244='BBDD R'!$F$7,'BBDD R'!$Q$7),"")</f>
        <v/>
      </c>
      <c r="Y244" s="944" t="str">
        <f>IFERROR(IFS(E244='BBDD R'!$F$2,'BBDD R'!$R$2,E244='BBDD R'!$F$3,'BBDD R'!$R$3,E244='BBDD R'!$F$4,'BBDD R'!$R$4,E244='BBDD R'!$F$5,'BBDD R'!$R$5,E244='BBDD R'!$F$6,'BBDD R'!$R$6,E244='BBDD R'!$F$7,'BBDD R'!$R$7),"")</f>
        <v/>
      </c>
      <c r="Z244" s="944" t="str">
        <f t="array" ref="Z244">IFERROR(ifs(AND(M244="Gasolina",O244="Vehículo Liviano (Sedán, Compacto)"),1
,AND(M244="Gasolina",O244="Vehículo Liviano (SUV, Jeep, Station Wagon)"),2
,AND(M244="Gasolina",O244="Utilitario, Furgón"),3
,AND(M244="Gasolina",O244="Camioneta 4x2"),4
,AND(M244="Gasolina",O244="Camioneta 4x4"),5
,AND(M244="Gasolina",O244="Camión liviano (hasta 3.5 ton)"),6
,AND(M244="Gasolina",O244="Camión mediano"),7
,AND(M244="Gasolina",O244="Camión pesado"),8
,AND(M244="Gasolina",O244="Maquinaria"),9
,AND(M244="Gasolina",O244="Otro (especifique): "),10
,AND(M244="Diesel",O244="Vehículo Liviano (Sedán, Compacto)"),11
,AND(M244="Diesel",O244="Vehículo Liviano (SUV, Jeep, Station Wagon)"),12
,AND(M244="Diesel",O244="Utilitario, Furgón"),13
,AND(M244="Diesel",O244="Camioneta 4x2"),14
,AND(M244="Diesel",O244="Camioneta 4x4"),15
,AND(M244="Diesel",O244="Camión liviano (hasta 3.5 ton)"),16
,AND(M244="Diesel",O244="Camión mediano"),17
,AND(M244="Diesel",O244="Camión pesado"),18
,AND(M244="Diesel",O244="Maquinaria"),19
,AND(M244="Diesel",O244="Otro (especifique): "),20
,O244="Selecciona...",21),"")</f>
        <v/>
      </c>
      <c r="AA244" s="947" t="str">
        <f>IFERROR((ifs(Z244=1,Data!$D$100,Z244=2,Data!$D$101,Z244=3,Data!$D$102,Z244=4,Data!$D$103,Z244=5,Data!$D$104,Z244=6,Data!$D$105,Z244=7,Data!$D$106,Z244=8,Data!$D$107,Z244=9,Data!$D$108,Z244=10,Data!$D$109,Z244=11,Data!$D$110,Z244=12,Data!$D$111,Z244=13,Data!$D$112,Z244=14,Data!$D$113,Z244=15,Data!$D$114,Z244=16,Data!$D$115,Z244=17,Data!$D$116,Z244=18,Data!$D$117,Z244=19,Data!$D$118,Z244=20,Data!$D$119,Z244=21,Data!$D$120,Z244=0,Data!$D$121))*K244,"")</f>
        <v/>
      </c>
      <c r="AB244" s="947" t="str">
        <f>IFERROR((ifs(Z244=1,Data!$E$100,Z244=2,Data!$E$101,Z244=3,Data!$E$102,Z244=4,Data!$E$103,Z244=5,Data!$E$104,Z244=6,Data!$E$105,Z244=7,Data!$E$106,Z244=8,Data!$E$107,Z244=9,Data!$E$108,Z244=10,Data!$E$109,Z244=11,Data!$E$110,Z244=12,Data!$E$111,Z244=13,Data!$E$112,Z244=14,Data!$E$113,Z244=15,Data!$E$114,Z244=16,Data!$E$115,Z244=17,Data!$E$116,Z244=18,Data!$E$117,Z244=19,Data!$E$118,Z244=20,Data!$E$119,Z244=21,Data!$E$120,Z244=0,Data!$E$121))*K244/1000,"")</f>
        <v/>
      </c>
      <c r="AC244" s="948" t="str">
        <f>IFERROR((ifs(
Z244=1,Data!$G$100,
Z244=2,Data!$G$101,
Z244=3,Data!$G$102,
Z244=4,Data!$G$103,
Z244=5,Data!$G$104,
Z244=6,Data!$G$105,
Z244=7,Data!$G$106,
Z244=8,Data!$G$107,
Z244=9,Data!$G$108,
Z244=10,Data!G$109,
Z244=11,Data!G$110,
Z244=12,Data!G$111,
Z244=13,Data!$G$112,
Z244=14,Data!$G$113,
Z244=15,Data!$G$114,
Z244=16,Data!$G$115,
Z244=17,Data!$G$116,
Z244=18,Data!$G$117,
Z244=19,Data!$G$118,
Z244=20,Data!$G$119,
Z244=21,Data!$G$120,
Z244=0,Data!$G$121))
*K244/1000,"")</f>
        <v/>
      </c>
      <c r="AD244" s="949" t="str">
        <f>IFERROR((ifs(
Z244=1,Data!$H$100,
Z244=2,Data!$H$101,
Z244=3,Data!$H$102,
Z244=4,Data!$H$103,
Z244=5,Data!$H$104,
Z244=6,Data!$H$105,
Z244=7,Data!$H$106,
Z244=8,Data!$H$107,
Z244=9,Data!$H$108,
Z244=10,Data!H$109,
Z244=11,Data!H$110,
Z244=12,Data!H$111,
Z244=13,Data!$H$112,
Z244=14,Data!$H$113,
Z244=15,Data!$H$114,
Z244=16,Data!$H$115,
Z244=17,Data!$H$116,
Z244=18,Data!$H$117,
Z244=19,Data!$H$118,
Z244=20,Data!$H$119,
Z244=21,Data!$H$120,
Z244=0,Data!$H$121))*K244/1000,"")</f>
        <v/>
      </c>
      <c r="AE244" s="948" t="str">
        <f>IFERROR((ifs(
Z244=1,Data!$I$100,
Z244=2,Data!$I$101,
Z244=3,Data!$I$102,
Z244=4,Data!$I$103,
Z244=5,Data!$I$104,
Z244=6,Data!$I$105,
Z244=7,Data!$I$106,
Z244=8,Data!$I$107,
Z244=9,Data!$I$108,
Z244=10,Data!I$109,
Z244=11,Data!I$110,
Z244=12,Data!I$111,
Z244=13,Data!$I$112,
Z244=14,Data!$I$113,
Z244=15,Data!$I$114,
Z244=16,Data!$I$115,
Z244=17,Data!$I$116,
Z244=18,Data!$I$117,
Z244=19,Data!$I$118,
Z244=20,Data!$I$119,
Z244=21,Data!$I$120,
Z244=0,Data!$I$121)*K244/1000),"")</f>
        <v/>
      </c>
      <c r="AF244" s="947" t="str">
        <f>IFERROR((ifs(
Z244=1,Data!$J$100,
Z244=2,Data!$J$101,
Z244=3,Data!$J$102,
Z244=4,Data!$J$103,
Z244=5,Data!$J$104,
Z244=6,Data!$J$105,
Z244=7,Data!$J$106,
Z244=8,Data!$J$107,
Z244=9,Data!$J$108,
Z244=10,Data!J$109,
Z244=11,Data!J$110,
Z244=12,Data!J$111,
Z244=13,Data!J$112,
Z244=14,Data!$J$113,
Z244=15,Data!$J$114,
Z244=16,Data!$J$115,
Z244=17,Data!$J$116,
Z244=18,Data!$J$117,
Z244=19,Data!$J$118,
Z244=20,Data!$J$119,
Z244=21,Data!$J$120,
Z244=0,Data!$J$121)*K244),"")</f>
        <v/>
      </c>
      <c r="AG244" s="947" t="str">
        <f>IFERROR((ifs(
Z244=1,Data!$K$100,
Z244=2,Data!$K$101,
Z244=3,Data!$K$102,
Z244=4,Data!$K$103,
Z244=5,Data!$K$104,
Z244=6,Data!$K$105,
Z244=7,Data!$K$106,
Z244=8,Data!$K$107,
Z244=9,Data!$K$108,
Z244=10,Data!K$109,
Z244=11,Data!K$110,
Z244=12,Data!K$111,
Z244=13,Data!$K$112,
Z244=14,Data!$K$113,
Z244=15,Data!$K$114,
Z244=16,Data!$K$115,
Z244=17,Data!$K$116,
Z244=18,Data!$K$117,
Z244=19,Data!$K$118,
Z244=20,Data!$K$119,
Z244=21,Data!$K$120,
Z244=0,Data!$K$121)*K244),"")</f>
        <v/>
      </c>
      <c r="AH244" s="947" t="str">
        <f>IFERROR((ifs(
Z244=1,Data!$L$100,
Z244=2,Data!$L$101,
Z244=3,Data!$L$102,
Z244=4,Data!$L$103,
Z244=5,Data!$L$104,
Z244=6,Data!$L$105,
Z244=7,Data!$L$106,
Z244=8,Data!$L$107,
Z244=9,Data!$L$108,
Z244=10,Data!L$109,
Z244=11,Data!L$110,
Z244=12,Data!L$111,
Z244=13,Data!$L$112,
Z244=14,Data!$L$113,
Z244=15,Data!$L$114,
Z244=16,Data!$L$115,
Z244=17,Data!$L$116,
Z244=18,Data!$L$117,
Z244=19,Data!$L$118,
Z244=20,Data!$L$119,
Z244=21,Data!$L$120,
Z244=0,Data!$L$121)*K244),"")</f>
        <v/>
      </c>
      <c r="AI244" s="950" t="str">
        <f>'Registro Veh'!J256</f>
        <v/>
      </c>
      <c r="AJ244" s="950" t="str">
        <f>'Registro Veh'!M256</f>
        <v/>
      </c>
      <c r="AK244" s="951"/>
      <c r="AL244" s="951"/>
      <c r="AM244" s="951"/>
      <c r="AN244" s="951"/>
    </row>
    <row r="245">
      <c r="A245" s="941" t="str">
        <f>'Registro Veh'!B256</f>
        <v/>
      </c>
      <c r="B245" s="941" t="str">
        <f>Equipo!$F$2</f>
        <v>4.0</v>
      </c>
      <c r="C245" s="941" t="str">
        <f>Equipo!$E$14</f>
        <v/>
      </c>
      <c r="D245" s="941" t="str">
        <f>Equipo!$E$10</f>
        <v/>
      </c>
      <c r="E245" s="941" t="str">
        <f>'Registro Veh'!C256</f>
        <v/>
      </c>
      <c r="F245" s="941" t="str">
        <f>'Registro Veh'!D256</f>
        <v/>
      </c>
      <c r="G245" s="941" t="str">
        <f>'Registro Veh'!E256</f>
        <v/>
      </c>
      <c r="H245" s="941" t="str">
        <f>'Registro Veh'!F256</f>
        <v/>
      </c>
      <c r="I245" s="942" t="str">
        <f>'Registro Veh'!G256</f>
        <v/>
      </c>
      <c r="J245" s="942" t="str">
        <f>'Registro Veh'!I256</f>
        <v/>
      </c>
      <c r="K245" s="942" t="str">
        <f>'Registro Veh'!K256</f>
        <v/>
      </c>
      <c r="L245" s="942" t="str">
        <f>'Registro Veh'!L256</f>
        <v/>
      </c>
      <c r="M245" s="942" t="str">
        <f>'Registro Veh'!N256</f>
        <v/>
      </c>
      <c r="N245" s="943" t="str">
        <f>IFERROR(IFS(E245='BBDD R'!$F$2,'BBDD R'!$G$2,E245='BBDD R'!$F$3,'BBDD R'!$G$3,E245='BBDD R'!$F$4,'BBDD R'!$G$4,E245='BBDD R'!$F$5,'BBDD R'!$G$5,E245='BBDD R'!$F$6,'BBDD R'!$G$6,E245='BBDD R'!$F$7,'BBDD R'!$G$7),"")</f>
        <v/>
      </c>
      <c r="O245" s="943" t="str">
        <f>IFERROR(IFS(E245='BBDD R'!$F$2,'BBDD R'!$H$2,E245='BBDD R'!$F$3,'BBDD R'!$H$3,E245='BBDD R'!$F$4,'BBDD R'!$H$4,E245='BBDD R'!$F$5,'BBDD R'!$H$5,E245='BBDD R'!$F$6,'BBDD R'!$H$6,E245='BBDD R'!$F$7,'BBDD R'!$H$7),"")</f>
        <v/>
      </c>
      <c r="P245" s="944" t="str">
        <f>IFERROR(IFS(E245='BBDD R'!$F$2,'BBDD R'!$I$2,E245='BBDD R'!$F$3,'BBDD R'!$I$3,E245='BBDD R'!$F$4,'BBDD R'!$I$4,E245='BBDD R'!$F$5,'BBDD R'!$I$5,E245='BBDD R'!$F$6,'BBDD R'!$I$6,E245='BBDD R'!$F$7,'BBDD R'!$I$7),"")</f>
        <v/>
      </c>
      <c r="Q245" s="945" t="str">
        <f>IFERROR(IFS(E245='BBDD R'!$F$2,'BBDD R'!$J$2,E245='BBDD R'!$F$3,'BBDD R'!$J$3,E245='BBDD R'!$F$4,'BBDD R'!$J$4,E245='BBDD R'!$F$5,'BBDD R'!$J$5,E245='BBDD R'!$F$6,'BBDD R'!$J$6,E245='BBDD R'!$F$7,'BBDD R'!$J$7))</f>
        <v/>
      </c>
      <c r="R245" s="945" t="str">
        <f>IFERROR(IFS(E245='BBDD R'!$F$2,'BBDD R'!$K$2,E245='BBDD R'!$F$3,'BBDD R'!$K$3,E245='BBDD R'!$F$4,'BBDD R'!$K$4,E245='BBDD R'!$F$5,'BBDD R'!$K$5,E245='BBDD R'!$F$6,'BBDD R'!$K$6,E245='BBDD R'!$F$7,'BBDD R'!$K$7),"")</f>
        <v/>
      </c>
      <c r="S245" s="944" t="str">
        <f>IFERROR(IFS(E245='BBDD R'!$F$2,'BBDD R'!$L$2,E245='BBDD R'!$F$3,'BBDD R'!$L$3,E245='BBDD R'!$F$4,'BBDD R'!$L$4,E245='BBDD R'!$F$5,'BBDD R'!$L$5,E245='BBDD R'!$F$6,'BBDD R'!$L$6,E245='BBDD R'!$F$7,'BBDD R'!$L$7),"")</f>
        <v/>
      </c>
      <c r="T245" s="944" t="str">
        <f>IFERROR(IFS(E245='BBDD R'!$F$2,'BBDD R'!$M$2,E245='BBDD R'!$F$3,'BBDD R'!$M$3,E245='BBDD R'!$F$4,'BBDD R'!$M$4,E245='BBDD R'!$F$5,'BBDD R'!$M$5,E245='BBDD R'!$F$6,'BBDD R'!$M$6,E245='BBDD R'!$F$7,'BBDD R'!$M$7),"")</f>
        <v/>
      </c>
      <c r="U245" s="944" t="str">
        <f>IFERROR(IFS(E245='BBDD R'!$F$2,'BBDD R'!$N$2,E245='BBDD R'!$F$3,'BBDD R'!$N$3,E245='BBDD R'!$F$4,'BBDD R'!$N$4,E245='BBDD R'!$F$5,'BBDD R'!$N$5,E245='BBDD R'!$F$6,'BBDD R'!$N$6,E245='BBDD R'!$F$7,'BBDD R'!$N$7),"")</f>
        <v/>
      </c>
      <c r="V245" s="944" t="str">
        <f>IFERROR(IFS(E245='BBDD R'!$F$2,'BBDD R'!$O$2,E245='BBDD R'!$F$3,'BBDD R'!$O$3,E245='BBDD R'!$F$4,'BBDD R'!$O$4,E245='BBDD R'!$F$5,'BBDD R'!$O$5,E245='BBDD R'!$F$6,'BBDD R'!$O$6,E245='BBDD R'!$F$7,'BBDD R'!$O$7),"")</f>
        <v/>
      </c>
      <c r="W245" s="946" t="str">
        <f>IFERROR(IFS(E245='BBDD R'!$F$2,'BBDD R'!$P$2,E245='BBDD R'!$F$3,'BBDD R'!$P$3,E245='BBDD R'!$F$4,'BBDD R'!$P$4,E245='BBDD R'!$F$5,'BBDD R'!$P$5,E245='BBDD R'!$F$6,'BBDD R'!$P$6,E245='BBDD R'!$F$7,'BBDD R'!$P$7),"")</f>
        <v/>
      </c>
      <c r="X245" s="944" t="str">
        <f>IFERROR(IFS(E245='BBDD R'!$F$2,'BBDD R'!$Q$2,E245='BBDD R'!$F$3,'BBDD R'!$Q$3,E245='BBDD R'!$F$4,'BBDD R'!$Q$4,E245='BBDD R'!$F$5,'BBDD R'!$Q$5,E245='BBDD R'!$F$6,'BBDD R'!$Q$6,E245='BBDD R'!$F$7,'BBDD R'!$Q$7),"")</f>
        <v/>
      </c>
      <c r="Y245" s="944" t="str">
        <f>IFERROR(IFS(E245='BBDD R'!$F$2,'BBDD R'!$R$2,E245='BBDD R'!$F$3,'BBDD R'!$R$3,E245='BBDD R'!$F$4,'BBDD R'!$R$4,E245='BBDD R'!$F$5,'BBDD R'!$R$5,E245='BBDD R'!$F$6,'BBDD R'!$R$6,E245='BBDD R'!$F$7,'BBDD R'!$R$7),"")</f>
        <v/>
      </c>
      <c r="Z245" s="944" t="str">
        <f t="array" ref="Z245">IFERROR(ifs(AND(M245="Gasolina",O245="Vehículo Liviano (Sedán, Compacto)"),1
,AND(M245="Gasolina",O245="Vehículo Liviano (SUV, Jeep, Station Wagon)"),2
,AND(M245="Gasolina",O245="Utilitario, Furgón"),3
,AND(M245="Gasolina",O245="Camioneta 4x2"),4
,AND(M245="Gasolina",O245="Camioneta 4x4"),5
,AND(M245="Gasolina",O245="Camión liviano (hasta 3.5 ton)"),6
,AND(M245="Gasolina",O245="Camión mediano"),7
,AND(M245="Gasolina",O245="Camión pesado"),8
,AND(M245="Gasolina",O245="Maquinaria"),9
,AND(M245="Gasolina",O245="Otro (especifique): "),10
,AND(M245="Diesel",O245="Vehículo Liviano (Sedán, Compacto)"),11
,AND(M245="Diesel",O245="Vehículo Liviano (SUV, Jeep, Station Wagon)"),12
,AND(M245="Diesel",O245="Utilitario, Furgón"),13
,AND(M245="Diesel",O245="Camioneta 4x2"),14
,AND(M245="Diesel",O245="Camioneta 4x4"),15
,AND(M245="Diesel",O245="Camión liviano (hasta 3.5 ton)"),16
,AND(M245="Diesel",O245="Camión mediano"),17
,AND(M245="Diesel",O245="Camión pesado"),18
,AND(M245="Diesel",O245="Maquinaria"),19
,AND(M245="Diesel",O245="Otro (especifique): "),20
,O245="Selecciona...",21),"")</f>
        <v/>
      </c>
      <c r="AA245" s="947" t="str">
        <f>IFERROR((ifs(Z245=1,Data!$D$100,Z245=2,Data!$D$101,Z245=3,Data!$D$102,Z245=4,Data!$D$103,Z245=5,Data!$D$104,Z245=6,Data!$D$105,Z245=7,Data!$D$106,Z245=8,Data!$D$107,Z245=9,Data!$D$108,Z245=10,Data!$D$109,Z245=11,Data!$D$110,Z245=12,Data!$D$111,Z245=13,Data!$D$112,Z245=14,Data!$D$113,Z245=15,Data!$D$114,Z245=16,Data!$D$115,Z245=17,Data!$D$116,Z245=18,Data!$D$117,Z245=19,Data!$D$118,Z245=20,Data!$D$119,Z245=21,Data!$D$120,Z245=0,Data!$D$121))*K245,"")</f>
        <v/>
      </c>
      <c r="AB245" s="947" t="str">
        <f>IFERROR((ifs(Z245=1,Data!$E$100,Z245=2,Data!$E$101,Z245=3,Data!$E$102,Z245=4,Data!$E$103,Z245=5,Data!$E$104,Z245=6,Data!$E$105,Z245=7,Data!$E$106,Z245=8,Data!$E$107,Z245=9,Data!$E$108,Z245=10,Data!$E$109,Z245=11,Data!$E$110,Z245=12,Data!$E$111,Z245=13,Data!$E$112,Z245=14,Data!$E$113,Z245=15,Data!$E$114,Z245=16,Data!$E$115,Z245=17,Data!$E$116,Z245=18,Data!$E$117,Z245=19,Data!$E$118,Z245=20,Data!$E$119,Z245=21,Data!$E$120,Z245=0,Data!$E$121))*K245/1000,"")</f>
        <v/>
      </c>
      <c r="AC245" s="948" t="str">
        <f>IFERROR((ifs(
Z245=1,Data!$G$100,
Z245=2,Data!$G$101,
Z245=3,Data!$G$102,
Z245=4,Data!$G$103,
Z245=5,Data!$G$104,
Z245=6,Data!$G$105,
Z245=7,Data!$G$106,
Z245=8,Data!$G$107,
Z245=9,Data!$G$108,
Z245=10,Data!G$109,
Z245=11,Data!G$110,
Z245=12,Data!G$111,
Z245=13,Data!$G$112,
Z245=14,Data!$G$113,
Z245=15,Data!$G$114,
Z245=16,Data!$G$115,
Z245=17,Data!$G$116,
Z245=18,Data!$G$117,
Z245=19,Data!$G$118,
Z245=20,Data!$G$119,
Z245=21,Data!$G$120,
Z245=0,Data!$G$121))
*K245/1000,"")</f>
        <v/>
      </c>
      <c r="AD245" s="949" t="str">
        <f>IFERROR((ifs(
Z245=1,Data!$H$100,
Z245=2,Data!$H$101,
Z245=3,Data!$H$102,
Z245=4,Data!$H$103,
Z245=5,Data!$H$104,
Z245=6,Data!$H$105,
Z245=7,Data!$H$106,
Z245=8,Data!$H$107,
Z245=9,Data!$H$108,
Z245=10,Data!H$109,
Z245=11,Data!H$110,
Z245=12,Data!H$111,
Z245=13,Data!$H$112,
Z245=14,Data!$H$113,
Z245=15,Data!$H$114,
Z245=16,Data!$H$115,
Z245=17,Data!$H$116,
Z245=18,Data!$H$117,
Z245=19,Data!$H$118,
Z245=20,Data!$H$119,
Z245=21,Data!$H$120,
Z245=0,Data!$H$121))*K245/1000,"")</f>
        <v/>
      </c>
      <c r="AE245" s="948" t="str">
        <f>IFERROR((ifs(
Z245=1,Data!$I$100,
Z245=2,Data!$I$101,
Z245=3,Data!$I$102,
Z245=4,Data!$I$103,
Z245=5,Data!$I$104,
Z245=6,Data!$I$105,
Z245=7,Data!$I$106,
Z245=8,Data!$I$107,
Z245=9,Data!$I$108,
Z245=10,Data!I$109,
Z245=11,Data!I$110,
Z245=12,Data!I$111,
Z245=13,Data!$I$112,
Z245=14,Data!$I$113,
Z245=15,Data!$I$114,
Z245=16,Data!$I$115,
Z245=17,Data!$I$116,
Z245=18,Data!$I$117,
Z245=19,Data!$I$118,
Z245=20,Data!$I$119,
Z245=21,Data!$I$120,
Z245=0,Data!$I$121)*K245/1000),"")</f>
        <v/>
      </c>
      <c r="AF245" s="947" t="str">
        <f>IFERROR((ifs(
Z245=1,Data!$J$100,
Z245=2,Data!$J$101,
Z245=3,Data!$J$102,
Z245=4,Data!$J$103,
Z245=5,Data!$J$104,
Z245=6,Data!$J$105,
Z245=7,Data!$J$106,
Z245=8,Data!$J$107,
Z245=9,Data!$J$108,
Z245=10,Data!J$109,
Z245=11,Data!J$110,
Z245=12,Data!J$111,
Z245=13,Data!J$112,
Z245=14,Data!$J$113,
Z245=15,Data!$J$114,
Z245=16,Data!$J$115,
Z245=17,Data!$J$116,
Z245=18,Data!$J$117,
Z245=19,Data!$J$118,
Z245=20,Data!$J$119,
Z245=21,Data!$J$120,
Z245=0,Data!$J$121)*K245),"")</f>
        <v/>
      </c>
      <c r="AG245" s="947" t="str">
        <f>IFERROR((ifs(
Z245=1,Data!$K$100,
Z245=2,Data!$K$101,
Z245=3,Data!$K$102,
Z245=4,Data!$K$103,
Z245=5,Data!$K$104,
Z245=6,Data!$K$105,
Z245=7,Data!$K$106,
Z245=8,Data!$K$107,
Z245=9,Data!$K$108,
Z245=10,Data!K$109,
Z245=11,Data!K$110,
Z245=12,Data!K$111,
Z245=13,Data!$K$112,
Z245=14,Data!$K$113,
Z245=15,Data!$K$114,
Z245=16,Data!$K$115,
Z245=17,Data!$K$116,
Z245=18,Data!$K$117,
Z245=19,Data!$K$118,
Z245=20,Data!$K$119,
Z245=21,Data!$K$120,
Z245=0,Data!$K$121)*K245),"")</f>
        <v/>
      </c>
      <c r="AH245" s="947" t="str">
        <f>IFERROR((ifs(
Z245=1,Data!$L$100,
Z245=2,Data!$L$101,
Z245=3,Data!$L$102,
Z245=4,Data!$L$103,
Z245=5,Data!$L$104,
Z245=6,Data!$L$105,
Z245=7,Data!$L$106,
Z245=8,Data!$L$107,
Z245=9,Data!$L$108,
Z245=10,Data!L$109,
Z245=11,Data!L$110,
Z245=12,Data!L$111,
Z245=13,Data!$L$112,
Z245=14,Data!$L$113,
Z245=15,Data!$L$114,
Z245=16,Data!$L$115,
Z245=17,Data!$L$116,
Z245=18,Data!$L$117,
Z245=19,Data!$L$118,
Z245=20,Data!$L$119,
Z245=21,Data!$L$120,
Z245=0,Data!$L$121)*K245),"")</f>
        <v/>
      </c>
      <c r="AI245" s="950" t="str">
        <f>'Registro Veh'!J257</f>
        <v/>
      </c>
      <c r="AJ245" s="950" t="str">
        <f>'Registro Veh'!M257</f>
        <v/>
      </c>
      <c r="AK245" s="951"/>
      <c r="AL245" s="951"/>
      <c r="AM245" s="951"/>
      <c r="AN245" s="951"/>
    </row>
    <row r="246">
      <c r="A246" s="941" t="str">
        <f>'Registro Veh'!B257</f>
        <v/>
      </c>
      <c r="B246" s="941" t="str">
        <f>Equipo!$F$2</f>
        <v>4.0</v>
      </c>
      <c r="C246" s="941" t="str">
        <f>Equipo!$E$14</f>
        <v/>
      </c>
      <c r="D246" s="941" t="str">
        <f>Equipo!$E$10</f>
        <v/>
      </c>
      <c r="E246" s="941" t="str">
        <f>'Registro Veh'!C257</f>
        <v/>
      </c>
      <c r="F246" s="941" t="str">
        <f>'Registro Veh'!D257</f>
        <v/>
      </c>
      <c r="G246" s="941" t="str">
        <f>'Registro Veh'!E257</f>
        <v/>
      </c>
      <c r="H246" s="941" t="str">
        <f>'Registro Veh'!F257</f>
        <v/>
      </c>
      <c r="I246" s="942" t="str">
        <f>'Registro Veh'!G257</f>
        <v/>
      </c>
      <c r="J246" s="942" t="str">
        <f>'Registro Veh'!I257</f>
        <v/>
      </c>
      <c r="K246" s="942" t="str">
        <f>'Registro Veh'!K257</f>
        <v/>
      </c>
      <c r="L246" s="942" t="str">
        <f>'Registro Veh'!L257</f>
        <v/>
      </c>
      <c r="M246" s="942" t="str">
        <f>'Registro Veh'!N257</f>
        <v/>
      </c>
      <c r="N246" s="943" t="str">
        <f>IFERROR(IFS(E246='BBDD R'!$F$2,'BBDD R'!$G$2,E246='BBDD R'!$F$3,'BBDD R'!$G$3,E246='BBDD R'!$F$4,'BBDD R'!$G$4,E246='BBDD R'!$F$5,'BBDD R'!$G$5,E246='BBDD R'!$F$6,'BBDD R'!$G$6,E246='BBDD R'!$F$7,'BBDD R'!$G$7),"")</f>
        <v/>
      </c>
      <c r="O246" s="943" t="str">
        <f>IFERROR(IFS(E246='BBDD R'!$F$2,'BBDD R'!$H$2,E246='BBDD R'!$F$3,'BBDD R'!$H$3,E246='BBDD R'!$F$4,'BBDD R'!$H$4,E246='BBDD R'!$F$5,'BBDD R'!$H$5,E246='BBDD R'!$F$6,'BBDD R'!$H$6,E246='BBDD R'!$F$7,'BBDD R'!$H$7),"")</f>
        <v/>
      </c>
      <c r="P246" s="944" t="str">
        <f>IFERROR(IFS(E246='BBDD R'!$F$2,'BBDD R'!$I$2,E246='BBDD R'!$F$3,'BBDD R'!$I$3,E246='BBDD R'!$F$4,'BBDD R'!$I$4,E246='BBDD R'!$F$5,'BBDD R'!$I$5,E246='BBDD R'!$F$6,'BBDD R'!$I$6,E246='BBDD R'!$F$7,'BBDD R'!$I$7),"")</f>
        <v/>
      </c>
      <c r="Q246" s="945" t="str">
        <f>IFERROR(IFS(E246='BBDD R'!$F$2,'BBDD R'!$J$2,E246='BBDD R'!$F$3,'BBDD R'!$J$3,E246='BBDD R'!$F$4,'BBDD R'!$J$4,E246='BBDD R'!$F$5,'BBDD R'!$J$5,E246='BBDD R'!$F$6,'BBDD R'!$J$6,E246='BBDD R'!$F$7,'BBDD R'!$J$7))</f>
        <v/>
      </c>
      <c r="R246" s="945" t="str">
        <f>IFERROR(IFS(E246='BBDD R'!$F$2,'BBDD R'!$K$2,E246='BBDD R'!$F$3,'BBDD R'!$K$3,E246='BBDD R'!$F$4,'BBDD R'!$K$4,E246='BBDD R'!$F$5,'BBDD R'!$K$5,E246='BBDD R'!$F$6,'BBDD R'!$K$6,E246='BBDD R'!$F$7,'BBDD R'!$K$7),"")</f>
        <v/>
      </c>
      <c r="S246" s="944" t="str">
        <f>IFERROR(IFS(E246='BBDD R'!$F$2,'BBDD R'!$L$2,E246='BBDD R'!$F$3,'BBDD R'!$L$3,E246='BBDD R'!$F$4,'BBDD R'!$L$4,E246='BBDD R'!$F$5,'BBDD R'!$L$5,E246='BBDD R'!$F$6,'BBDD R'!$L$6,E246='BBDD R'!$F$7,'BBDD R'!$L$7),"")</f>
        <v/>
      </c>
      <c r="T246" s="944" t="str">
        <f>IFERROR(IFS(E246='BBDD R'!$F$2,'BBDD R'!$M$2,E246='BBDD R'!$F$3,'BBDD R'!$M$3,E246='BBDD R'!$F$4,'BBDD R'!$M$4,E246='BBDD R'!$F$5,'BBDD R'!$M$5,E246='BBDD R'!$F$6,'BBDD R'!$M$6,E246='BBDD R'!$F$7,'BBDD R'!$M$7),"")</f>
        <v/>
      </c>
      <c r="U246" s="944" t="str">
        <f>IFERROR(IFS(E246='BBDD R'!$F$2,'BBDD R'!$N$2,E246='BBDD R'!$F$3,'BBDD R'!$N$3,E246='BBDD R'!$F$4,'BBDD R'!$N$4,E246='BBDD R'!$F$5,'BBDD R'!$N$5,E246='BBDD R'!$F$6,'BBDD R'!$N$6,E246='BBDD R'!$F$7,'BBDD R'!$N$7),"")</f>
        <v/>
      </c>
      <c r="V246" s="944" t="str">
        <f>IFERROR(IFS(E246='BBDD R'!$F$2,'BBDD R'!$O$2,E246='BBDD R'!$F$3,'BBDD R'!$O$3,E246='BBDD R'!$F$4,'BBDD R'!$O$4,E246='BBDD R'!$F$5,'BBDD R'!$O$5,E246='BBDD R'!$F$6,'BBDD R'!$O$6,E246='BBDD R'!$F$7,'BBDD R'!$O$7),"")</f>
        <v/>
      </c>
      <c r="W246" s="946" t="str">
        <f>IFERROR(IFS(E246='BBDD R'!$F$2,'BBDD R'!$P$2,E246='BBDD R'!$F$3,'BBDD R'!$P$3,E246='BBDD R'!$F$4,'BBDD R'!$P$4,E246='BBDD R'!$F$5,'BBDD R'!$P$5,E246='BBDD R'!$F$6,'BBDD R'!$P$6,E246='BBDD R'!$F$7,'BBDD R'!$P$7),"")</f>
        <v/>
      </c>
      <c r="X246" s="944" t="str">
        <f>IFERROR(IFS(E246='BBDD R'!$F$2,'BBDD R'!$Q$2,E246='BBDD R'!$F$3,'BBDD R'!$Q$3,E246='BBDD R'!$F$4,'BBDD R'!$Q$4,E246='BBDD R'!$F$5,'BBDD R'!$Q$5,E246='BBDD R'!$F$6,'BBDD R'!$Q$6,E246='BBDD R'!$F$7,'BBDD R'!$Q$7),"")</f>
        <v/>
      </c>
      <c r="Y246" s="944" t="str">
        <f>IFERROR(IFS(E246='BBDD R'!$F$2,'BBDD R'!$R$2,E246='BBDD R'!$F$3,'BBDD R'!$R$3,E246='BBDD R'!$F$4,'BBDD R'!$R$4,E246='BBDD R'!$F$5,'BBDD R'!$R$5,E246='BBDD R'!$F$6,'BBDD R'!$R$6,E246='BBDD R'!$F$7,'BBDD R'!$R$7),"")</f>
        <v/>
      </c>
      <c r="Z246" s="944" t="str">
        <f t="array" ref="Z246">IFERROR(ifs(AND(M246="Gasolina",O246="Vehículo Liviano (Sedán, Compacto)"),1
,AND(M246="Gasolina",O246="Vehículo Liviano (SUV, Jeep, Station Wagon)"),2
,AND(M246="Gasolina",O246="Utilitario, Furgón"),3
,AND(M246="Gasolina",O246="Camioneta 4x2"),4
,AND(M246="Gasolina",O246="Camioneta 4x4"),5
,AND(M246="Gasolina",O246="Camión liviano (hasta 3.5 ton)"),6
,AND(M246="Gasolina",O246="Camión mediano"),7
,AND(M246="Gasolina",O246="Camión pesado"),8
,AND(M246="Gasolina",O246="Maquinaria"),9
,AND(M246="Gasolina",O246="Otro (especifique): "),10
,AND(M246="Diesel",O246="Vehículo Liviano (Sedán, Compacto)"),11
,AND(M246="Diesel",O246="Vehículo Liviano (SUV, Jeep, Station Wagon)"),12
,AND(M246="Diesel",O246="Utilitario, Furgón"),13
,AND(M246="Diesel",O246="Camioneta 4x2"),14
,AND(M246="Diesel",O246="Camioneta 4x4"),15
,AND(M246="Diesel",O246="Camión liviano (hasta 3.5 ton)"),16
,AND(M246="Diesel",O246="Camión mediano"),17
,AND(M246="Diesel",O246="Camión pesado"),18
,AND(M246="Diesel",O246="Maquinaria"),19
,AND(M246="Diesel",O246="Otro (especifique): "),20
,O246="Selecciona...",21),"")</f>
        <v/>
      </c>
      <c r="AA246" s="947" t="str">
        <f>IFERROR((ifs(Z246=1,Data!$D$100,Z246=2,Data!$D$101,Z246=3,Data!$D$102,Z246=4,Data!$D$103,Z246=5,Data!$D$104,Z246=6,Data!$D$105,Z246=7,Data!$D$106,Z246=8,Data!$D$107,Z246=9,Data!$D$108,Z246=10,Data!$D$109,Z246=11,Data!$D$110,Z246=12,Data!$D$111,Z246=13,Data!$D$112,Z246=14,Data!$D$113,Z246=15,Data!$D$114,Z246=16,Data!$D$115,Z246=17,Data!$D$116,Z246=18,Data!$D$117,Z246=19,Data!$D$118,Z246=20,Data!$D$119,Z246=21,Data!$D$120,Z246=0,Data!$D$121))*K246,"")</f>
        <v/>
      </c>
      <c r="AB246" s="947" t="str">
        <f>IFERROR((ifs(Z246=1,Data!$E$100,Z246=2,Data!$E$101,Z246=3,Data!$E$102,Z246=4,Data!$E$103,Z246=5,Data!$E$104,Z246=6,Data!$E$105,Z246=7,Data!$E$106,Z246=8,Data!$E$107,Z246=9,Data!$E$108,Z246=10,Data!$E$109,Z246=11,Data!$E$110,Z246=12,Data!$E$111,Z246=13,Data!$E$112,Z246=14,Data!$E$113,Z246=15,Data!$E$114,Z246=16,Data!$E$115,Z246=17,Data!$E$116,Z246=18,Data!$E$117,Z246=19,Data!$E$118,Z246=20,Data!$E$119,Z246=21,Data!$E$120,Z246=0,Data!$E$121))*K246/1000,"")</f>
        <v/>
      </c>
      <c r="AC246" s="948" t="str">
        <f>IFERROR((ifs(
Z246=1,Data!$G$100,
Z246=2,Data!$G$101,
Z246=3,Data!$G$102,
Z246=4,Data!$G$103,
Z246=5,Data!$G$104,
Z246=6,Data!$G$105,
Z246=7,Data!$G$106,
Z246=8,Data!$G$107,
Z246=9,Data!$G$108,
Z246=10,Data!G$109,
Z246=11,Data!G$110,
Z246=12,Data!G$111,
Z246=13,Data!$G$112,
Z246=14,Data!$G$113,
Z246=15,Data!$G$114,
Z246=16,Data!$G$115,
Z246=17,Data!$G$116,
Z246=18,Data!$G$117,
Z246=19,Data!$G$118,
Z246=20,Data!$G$119,
Z246=21,Data!$G$120,
Z246=0,Data!$G$121))
*K246/1000,"")</f>
        <v/>
      </c>
      <c r="AD246" s="949" t="str">
        <f>IFERROR((ifs(
Z246=1,Data!$H$100,
Z246=2,Data!$H$101,
Z246=3,Data!$H$102,
Z246=4,Data!$H$103,
Z246=5,Data!$H$104,
Z246=6,Data!$H$105,
Z246=7,Data!$H$106,
Z246=8,Data!$H$107,
Z246=9,Data!$H$108,
Z246=10,Data!H$109,
Z246=11,Data!H$110,
Z246=12,Data!H$111,
Z246=13,Data!$H$112,
Z246=14,Data!$H$113,
Z246=15,Data!$H$114,
Z246=16,Data!$H$115,
Z246=17,Data!$H$116,
Z246=18,Data!$H$117,
Z246=19,Data!$H$118,
Z246=20,Data!$H$119,
Z246=21,Data!$H$120,
Z246=0,Data!$H$121))*K246/1000,"")</f>
        <v/>
      </c>
      <c r="AE246" s="948" t="str">
        <f>IFERROR((ifs(
Z246=1,Data!$I$100,
Z246=2,Data!$I$101,
Z246=3,Data!$I$102,
Z246=4,Data!$I$103,
Z246=5,Data!$I$104,
Z246=6,Data!$I$105,
Z246=7,Data!$I$106,
Z246=8,Data!$I$107,
Z246=9,Data!$I$108,
Z246=10,Data!I$109,
Z246=11,Data!I$110,
Z246=12,Data!I$111,
Z246=13,Data!$I$112,
Z246=14,Data!$I$113,
Z246=15,Data!$I$114,
Z246=16,Data!$I$115,
Z246=17,Data!$I$116,
Z246=18,Data!$I$117,
Z246=19,Data!$I$118,
Z246=20,Data!$I$119,
Z246=21,Data!$I$120,
Z246=0,Data!$I$121)*K246/1000),"")</f>
        <v/>
      </c>
      <c r="AF246" s="947" t="str">
        <f>IFERROR((ifs(
Z246=1,Data!$J$100,
Z246=2,Data!$J$101,
Z246=3,Data!$J$102,
Z246=4,Data!$J$103,
Z246=5,Data!$J$104,
Z246=6,Data!$J$105,
Z246=7,Data!$J$106,
Z246=8,Data!$J$107,
Z246=9,Data!$J$108,
Z246=10,Data!J$109,
Z246=11,Data!J$110,
Z246=12,Data!J$111,
Z246=13,Data!J$112,
Z246=14,Data!$J$113,
Z246=15,Data!$J$114,
Z246=16,Data!$J$115,
Z246=17,Data!$J$116,
Z246=18,Data!$J$117,
Z246=19,Data!$J$118,
Z246=20,Data!$J$119,
Z246=21,Data!$J$120,
Z246=0,Data!$J$121)*K246),"")</f>
        <v/>
      </c>
      <c r="AG246" s="947" t="str">
        <f>IFERROR((ifs(
Z246=1,Data!$K$100,
Z246=2,Data!$K$101,
Z246=3,Data!$K$102,
Z246=4,Data!$K$103,
Z246=5,Data!$K$104,
Z246=6,Data!$K$105,
Z246=7,Data!$K$106,
Z246=8,Data!$K$107,
Z246=9,Data!$K$108,
Z246=10,Data!K$109,
Z246=11,Data!K$110,
Z246=12,Data!K$111,
Z246=13,Data!$K$112,
Z246=14,Data!$K$113,
Z246=15,Data!$K$114,
Z246=16,Data!$K$115,
Z246=17,Data!$K$116,
Z246=18,Data!$K$117,
Z246=19,Data!$K$118,
Z246=20,Data!$K$119,
Z246=21,Data!$K$120,
Z246=0,Data!$K$121)*K246),"")</f>
        <v/>
      </c>
      <c r="AH246" s="947" t="str">
        <f>IFERROR((ifs(
Z246=1,Data!$L$100,
Z246=2,Data!$L$101,
Z246=3,Data!$L$102,
Z246=4,Data!$L$103,
Z246=5,Data!$L$104,
Z246=6,Data!$L$105,
Z246=7,Data!$L$106,
Z246=8,Data!$L$107,
Z246=9,Data!$L$108,
Z246=10,Data!L$109,
Z246=11,Data!L$110,
Z246=12,Data!L$111,
Z246=13,Data!$L$112,
Z246=14,Data!$L$113,
Z246=15,Data!$L$114,
Z246=16,Data!$L$115,
Z246=17,Data!$L$116,
Z246=18,Data!$L$117,
Z246=19,Data!$L$118,
Z246=20,Data!$L$119,
Z246=21,Data!$L$120,
Z246=0,Data!$L$121)*K246),"")</f>
        <v/>
      </c>
      <c r="AI246" s="950" t="str">
        <f>'Registro Veh'!J258</f>
        <v/>
      </c>
      <c r="AJ246" s="950" t="str">
        <f>'Registro Veh'!M258</f>
        <v/>
      </c>
      <c r="AK246" s="951"/>
      <c r="AL246" s="951"/>
      <c r="AM246" s="951"/>
      <c r="AN246" s="951"/>
    </row>
    <row r="247">
      <c r="A247" s="941" t="str">
        <f>'Registro Veh'!B258</f>
        <v/>
      </c>
      <c r="B247" s="941" t="str">
        <f>Equipo!$F$2</f>
        <v>4.0</v>
      </c>
      <c r="C247" s="941" t="str">
        <f>Equipo!$E$14</f>
        <v/>
      </c>
      <c r="D247" s="941" t="str">
        <f>Equipo!$E$10</f>
        <v/>
      </c>
      <c r="E247" s="941" t="str">
        <f>'Registro Veh'!C258</f>
        <v/>
      </c>
      <c r="F247" s="941" t="str">
        <f>'Registro Veh'!D258</f>
        <v/>
      </c>
      <c r="G247" s="941" t="str">
        <f>'Registro Veh'!E258</f>
        <v/>
      </c>
      <c r="H247" s="941" t="str">
        <f>'Registro Veh'!F258</f>
        <v/>
      </c>
      <c r="I247" s="942" t="str">
        <f>'Registro Veh'!G258</f>
        <v/>
      </c>
      <c r="J247" s="942" t="str">
        <f>'Registro Veh'!I258</f>
        <v/>
      </c>
      <c r="K247" s="942" t="str">
        <f>'Registro Veh'!K258</f>
        <v/>
      </c>
      <c r="L247" s="942" t="str">
        <f>'Registro Veh'!L258</f>
        <v/>
      </c>
      <c r="M247" s="942" t="str">
        <f>'Registro Veh'!N258</f>
        <v/>
      </c>
      <c r="N247" s="943" t="str">
        <f>IFERROR(IFS(E247='BBDD R'!$F$2,'BBDD R'!$G$2,E247='BBDD R'!$F$3,'BBDD R'!$G$3,E247='BBDD R'!$F$4,'BBDD R'!$G$4,E247='BBDD R'!$F$5,'BBDD R'!$G$5,E247='BBDD R'!$F$6,'BBDD R'!$G$6,E247='BBDD R'!$F$7,'BBDD R'!$G$7),"")</f>
        <v/>
      </c>
      <c r="O247" s="943" t="str">
        <f>IFERROR(IFS(E247='BBDD R'!$F$2,'BBDD R'!$H$2,E247='BBDD R'!$F$3,'BBDD R'!$H$3,E247='BBDD R'!$F$4,'BBDD R'!$H$4,E247='BBDD R'!$F$5,'BBDD R'!$H$5,E247='BBDD R'!$F$6,'BBDD R'!$H$6,E247='BBDD R'!$F$7,'BBDD R'!$H$7),"")</f>
        <v/>
      </c>
      <c r="P247" s="944" t="str">
        <f>IFERROR(IFS(E247='BBDD R'!$F$2,'BBDD R'!$I$2,E247='BBDD R'!$F$3,'BBDD R'!$I$3,E247='BBDD R'!$F$4,'BBDD R'!$I$4,E247='BBDD R'!$F$5,'BBDD R'!$I$5,E247='BBDD R'!$F$6,'BBDD R'!$I$6,E247='BBDD R'!$F$7,'BBDD R'!$I$7),"")</f>
        <v/>
      </c>
      <c r="Q247" s="945" t="str">
        <f>IFERROR(IFS(E247='BBDD R'!$F$2,'BBDD R'!$J$2,E247='BBDD R'!$F$3,'BBDD R'!$J$3,E247='BBDD R'!$F$4,'BBDD R'!$J$4,E247='BBDD R'!$F$5,'BBDD R'!$J$5,E247='BBDD R'!$F$6,'BBDD R'!$J$6,E247='BBDD R'!$F$7,'BBDD R'!$J$7))</f>
        <v/>
      </c>
      <c r="R247" s="945" t="str">
        <f>IFERROR(IFS(E247='BBDD R'!$F$2,'BBDD R'!$K$2,E247='BBDD R'!$F$3,'BBDD R'!$K$3,E247='BBDD R'!$F$4,'BBDD R'!$K$4,E247='BBDD R'!$F$5,'BBDD R'!$K$5,E247='BBDD R'!$F$6,'BBDD R'!$K$6,E247='BBDD R'!$F$7,'BBDD R'!$K$7),"")</f>
        <v/>
      </c>
      <c r="S247" s="944" t="str">
        <f>IFERROR(IFS(E247='BBDD R'!$F$2,'BBDD R'!$L$2,E247='BBDD R'!$F$3,'BBDD R'!$L$3,E247='BBDD R'!$F$4,'BBDD R'!$L$4,E247='BBDD R'!$F$5,'BBDD R'!$L$5,E247='BBDD R'!$F$6,'BBDD R'!$L$6,E247='BBDD R'!$F$7,'BBDD R'!$L$7),"")</f>
        <v/>
      </c>
      <c r="T247" s="944" t="str">
        <f>IFERROR(IFS(E247='BBDD R'!$F$2,'BBDD R'!$M$2,E247='BBDD R'!$F$3,'BBDD R'!$M$3,E247='BBDD R'!$F$4,'BBDD R'!$M$4,E247='BBDD R'!$F$5,'BBDD R'!$M$5,E247='BBDD R'!$F$6,'BBDD R'!$M$6,E247='BBDD R'!$F$7,'BBDD R'!$M$7),"")</f>
        <v/>
      </c>
      <c r="U247" s="944" t="str">
        <f>IFERROR(IFS(E247='BBDD R'!$F$2,'BBDD R'!$N$2,E247='BBDD R'!$F$3,'BBDD R'!$N$3,E247='BBDD R'!$F$4,'BBDD R'!$N$4,E247='BBDD R'!$F$5,'BBDD R'!$N$5,E247='BBDD R'!$F$6,'BBDD R'!$N$6,E247='BBDD R'!$F$7,'BBDD R'!$N$7),"")</f>
        <v/>
      </c>
      <c r="V247" s="944" t="str">
        <f>IFERROR(IFS(E247='BBDD R'!$F$2,'BBDD R'!$O$2,E247='BBDD R'!$F$3,'BBDD R'!$O$3,E247='BBDD R'!$F$4,'BBDD R'!$O$4,E247='BBDD R'!$F$5,'BBDD R'!$O$5,E247='BBDD R'!$F$6,'BBDD R'!$O$6,E247='BBDD R'!$F$7,'BBDD R'!$O$7),"")</f>
        <v/>
      </c>
      <c r="W247" s="946" t="str">
        <f>IFERROR(IFS(E247='BBDD R'!$F$2,'BBDD R'!$P$2,E247='BBDD R'!$F$3,'BBDD R'!$P$3,E247='BBDD R'!$F$4,'BBDD R'!$P$4,E247='BBDD R'!$F$5,'BBDD R'!$P$5,E247='BBDD R'!$F$6,'BBDD R'!$P$6,E247='BBDD R'!$F$7,'BBDD R'!$P$7),"")</f>
        <v/>
      </c>
      <c r="X247" s="944" t="str">
        <f>IFERROR(IFS(E247='BBDD R'!$F$2,'BBDD R'!$Q$2,E247='BBDD R'!$F$3,'BBDD R'!$Q$3,E247='BBDD R'!$F$4,'BBDD R'!$Q$4,E247='BBDD R'!$F$5,'BBDD R'!$Q$5,E247='BBDD R'!$F$6,'BBDD R'!$Q$6,E247='BBDD R'!$F$7,'BBDD R'!$Q$7),"")</f>
        <v/>
      </c>
      <c r="Y247" s="944" t="str">
        <f>IFERROR(IFS(E247='BBDD R'!$F$2,'BBDD R'!$R$2,E247='BBDD R'!$F$3,'BBDD R'!$R$3,E247='BBDD R'!$F$4,'BBDD R'!$R$4,E247='BBDD R'!$F$5,'BBDD R'!$R$5,E247='BBDD R'!$F$6,'BBDD R'!$R$6,E247='BBDD R'!$F$7,'BBDD R'!$R$7),"")</f>
        <v/>
      </c>
      <c r="Z247" s="944" t="str">
        <f t="array" ref="Z247">IFERROR(ifs(AND(M247="Gasolina",O247="Vehículo Liviano (Sedán, Compacto)"),1
,AND(M247="Gasolina",O247="Vehículo Liviano (SUV, Jeep, Station Wagon)"),2
,AND(M247="Gasolina",O247="Utilitario, Furgón"),3
,AND(M247="Gasolina",O247="Camioneta 4x2"),4
,AND(M247="Gasolina",O247="Camioneta 4x4"),5
,AND(M247="Gasolina",O247="Camión liviano (hasta 3.5 ton)"),6
,AND(M247="Gasolina",O247="Camión mediano"),7
,AND(M247="Gasolina",O247="Camión pesado"),8
,AND(M247="Gasolina",O247="Maquinaria"),9
,AND(M247="Gasolina",O247="Otro (especifique): "),10
,AND(M247="Diesel",O247="Vehículo Liviano (Sedán, Compacto)"),11
,AND(M247="Diesel",O247="Vehículo Liviano (SUV, Jeep, Station Wagon)"),12
,AND(M247="Diesel",O247="Utilitario, Furgón"),13
,AND(M247="Diesel",O247="Camioneta 4x2"),14
,AND(M247="Diesel",O247="Camioneta 4x4"),15
,AND(M247="Diesel",O247="Camión liviano (hasta 3.5 ton)"),16
,AND(M247="Diesel",O247="Camión mediano"),17
,AND(M247="Diesel",O247="Camión pesado"),18
,AND(M247="Diesel",O247="Maquinaria"),19
,AND(M247="Diesel",O247="Otro (especifique): "),20
,O247="Selecciona...",21),"")</f>
        <v/>
      </c>
      <c r="AA247" s="947" t="str">
        <f>IFERROR((ifs(Z247=1,Data!$D$100,Z247=2,Data!$D$101,Z247=3,Data!$D$102,Z247=4,Data!$D$103,Z247=5,Data!$D$104,Z247=6,Data!$D$105,Z247=7,Data!$D$106,Z247=8,Data!$D$107,Z247=9,Data!$D$108,Z247=10,Data!$D$109,Z247=11,Data!$D$110,Z247=12,Data!$D$111,Z247=13,Data!$D$112,Z247=14,Data!$D$113,Z247=15,Data!$D$114,Z247=16,Data!$D$115,Z247=17,Data!$D$116,Z247=18,Data!$D$117,Z247=19,Data!$D$118,Z247=20,Data!$D$119,Z247=21,Data!$D$120,Z247=0,Data!$D$121))*K247,"")</f>
        <v/>
      </c>
      <c r="AB247" s="947" t="str">
        <f>IFERROR((ifs(Z247=1,Data!$E$100,Z247=2,Data!$E$101,Z247=3,Data!$E$102,Z247=4,Data!$E$103,Z247=5,Data!$E$104,Z247=6,Data!$E$105,Z247=7,Data!$E$106,Z247=8,Data!$E$107,Z247=9,Data!$E$108,Z247=10,Data!$E$109,Z247=11,Data!$E$110,Z247=12,Data!$E$111,Z247=13,Data!$E$112,Z247=14,Data!$E$113,Z247=15,Data!$E$114,Z247=16,Data!$E$115,Z247=17,Data!$E$116,Z247=18,Data!$E$117,Z247=19,Data!$E$118,Z247=20,Data!$E$119,Z247=21,Data!$E$120,Z247=0,Data!$E$121))*K247/1000,"")</f>
        <v/>
      </c>
      <c r="AC247" s="948" t="str">
        <f>IFERROR((ifs(
Z247=1,Data!$G$100,
Z247=2,Data!$G$101,
Z247=3,Data!$G$102,
Z247=4,Data!$G$103,
Z247=5,Data!$G$104,
Z247=6,Data!$G$105,
Z247=7,Data!$G$106,
Z247=8,Data!$G$107,
Z247=9,Data!$G$108,
Z247=10,Data!G$109,
Z247=11,Data!G$110,
Z247=12,Data!G$111,
Z247=13,Data!$G$112,
Z247=14,Data!$G$113,
Z247=15,Data!$G$114,
Z247=16,Data!$G$115,
Z247=17,Data!$G$116,
Z247=18,Data!$G$117,
Z247=19,Data!$G$118,
Z247=20,Data!$G$119,
Z247=21,Data!$G$120,
Z247=0,Data!$G$121))
*K247/1000,"")</f>
        <v/>
      </c>
      <c r="AD247" s="949" t="str">
        <f>IFERROR((ifs(
Z247=1,Data!$H$100,
Z247=2,Data!$H$101,
Z247=3,Data!$H$102,
Z247=4,Data!$H$103,
Z247=5,Data!$H$104,
Z247=6,Data!$H$105,
Z247=7,Data!$H$106,
Z247=8,Data!$H$107,
Z247=9,Data!$H$108,
Z247=10,Data!H$109,
Z247=11,Data!H$110,
Z247=12,Data!H$111,
Z247=13,Data!$H$112,
Z247=14,Data!$H$113,
Z247=15,Data!$H$114,
Z247=16,Data!$H$115,
Z247=17,Data!$H$116,
Z247=18,Data!$H$117,
Z247=19,Data!$H$118,
Z247=20,Data!$H$119,
Z247=21,Data!$H$120,
Z247=0,Data!$H$121))*K247/1000,"")</f>
        <v/>
      </c>
      <c r="AE247" s="948" t="str">
        <f>IFERROR((ifs(
Z247=1,Data!$I$100,
Z247=2,Data!$I$101,
Z247=3,Data!$I$102,
Z247=4,Data!$I$103,
Z247=5,Data!$I$104,
Z247=6,Data!$I$105,
Z247=7,Data!$I$106,
Z247=8,Data!$I$107,
Z247=9,Data!$I$108,
Z247=10,Data!I$109,
Z247=11,Data!I$110,
Z247=12,Data!I$111,
Z247=13,Data!$I$112,
Z247=14,Data!$I$113,
Z247=15,Data!$I$114,
Z247=16,Data!$I$115,
Z247=17,Data!$I$116,
Z247=18,Data!$I$117,
Z247=19,Data!$I$118,
Z247=20,Data!$I$119,
Z247=21,Data!$I$120,
Z247=0,Data!$I$121)*K247/1000),"")</f>
        <v/>
      </c>
      <c r="AF247" s="947" t="str">
        <f>IFERROR((ifs(
Z247=1,Data!$J$100,
Z247=2,Data!$J$101,
Z247=3,Data!$J$102,
Z247=4,Data!$J$103,
Z247=5,Data!$J$104,
Z247=6,Data!$J$105,
Z247=7,Data!$J$106,
Z247=8,Data!$J$107,
Z247=9,Data!$J$108,
Z247=10,Data!J$109,
Z247=11,Data!J$110,
Z247=12,Data!J$111,
Z247=13,Data!J$112,
Z247=14,Data!$J$113,
Z247=15,Data!$J$114,
Z247=16,Data!$J$115,
Z247=17,Data!$J$116,
Z247=18,Data!$J$117,
Z247=19,Data!$J$118,
Z247=20,Data!$J$119,
Z247=21,Data!$J$120,
Z247=0,Data!$J$121)*K247),"")</f>
        <v/>
      </c>
      <c r="AG247" s="947" t="str">
        <f>IFERROR((ifs(
Z247=1,Data!$K$100,
Z247=2,Data!$K$101,
Z247=3,Data!$K$102,
Z247=4,Data!$K$103,
Z247=5,Data!$K$104,
Z247=6,Data!$K$105,
Z247=7,Data!$K$106,
Z247=8,Data!$K$107,
Z247=9,Data!$K$108,
Z247=10,Data!K$109,
Z247=11,Data!K$110,
Z247=12,Data!K$111,
Z247=13,Data!$K$112,
Z247=14,Data!$K$113,
Z247=15,Data!$K$114,
Z247=16,Data!$K$115,
Z247=17,Data!$K$116,
Z247=18,Data!$K$117,
Z247=19,Data!$K$118,
Z247=20,Data!$K$119,
Z247=21,Data!$K$120,
Z247=0,Data!$K$121)*K247),"")</f>
        <v/>
      </c>
      <c r="AH247" s="947" t="str">
        <f>IFERROR((ifs(
Z247=1,Data!$L$100,
Z247=2,Data!$L$101,
Z247=3,Data!$L$102,
Z247=4,Data!$L$103,
Z247=5,Data!$L$104,
Z247=6,Data!$L$105,
Z247=7,Data!$L$106,
Z247=8,Data!$L$107,
Z247=9,Data!$L$108,
Z247=10,Data!L$109,
Z247=11,Data!L$110,
Z247=12,Data!L$111,
Z247=13,Data!$L$112,
Z247=14,Data!$L$113,
Z247=15,Data!$L$114,
Z247=16,Data!$L$115,
Z247=17,Data!$L$116,
Z247=18,Data!$L$117,
Z247=19,Data!$L$118,
Z247=20,Data!$L$119,
Z247=21,Data!$L$120,
Z247=0,Data!$L$121)*K247),"")</f>
        <v/>
      </c>
      <c r="AI247" s="950" t="str">
        <f>'Registro Veh'!J259</f>
        <v/>
      </c>
      <c r="AJ247" s="950" t="str">
        <f>'Registro Veh'!M259</f>
        <v/>
      </c>
      <c r="AK247" s="951"/>
      <c r="AL247" s="951"/>
      <c r="AM247" s="951"/>
      <c r="AN247" s="951"/>
    </row>
    <row r="248">
      <c r="A248" s="941" t="str">
        <f>'Registro Veh'!B259</f>
        <v/>
      </c>
      <c r="B248" s="941" t="str">
        <f>Equipo!$F$2</f>
        <v>4.0</v>
      </c>
      <c r="C248" s="941" t="str">
        <f>Equipo!$E$14</f>
        <v/>
      </c>
      <c r="D248" s="941" t="str">
        <f>Equipo!$E$10</f>
        <v/>
      </c>
      <c r="E248" s="941" t="str">
        <f>'Registro Veh'!C259</f>
        <v/>
      </c>
      <c r="F248" s="941" t="str">
        <f>'Registro Veh'!D259</f>
        <v/>
      </c>
      <c r="G248" s="941" t="str">
        <f>'Registro Veh'!E259</f>
        <v/>
      </c>
      <c r="H248" s="941" t="str">
        <f>'Registro Veh'!F259</f>
        <v/>
      </c>
      <c r="I248" s="942" t="str">
        <f>'Registro Veh'!G259</f>
        <v/>
      </c>
      <c r="J248" s="942" t="str">
        <f>'Registro Veh'!I259</f>
        <v/>
      </c>
      <c r="K248" s="942" t="str">
        <f>'Registro Veh'!K259</f>
        <v/>
      </c>
      <c r="L248" s="942" t="str">
        <f>'Registro Veh'!L259</f>
        <v/>
      </c>
      <c r="M248" s="942" t="str">
        <f>'Registro Veh'!N259</f>
        <v/>
      </c>
      <c r="N248" s="943" t="str">
        <f>IFERROR(IFS(E248='BBDD R'!$F$2,'BBDD R'!$G$2,E248='BBDD R'!$F$3,'BBDD R'!$G$3,E248='BBDD R'!$F$4,'BBDD R'!$G$4,E248='BBDD R'!$F$5,'BBDD R'!$G$5,E248='BBDD R'!$F$6,'BBDD R'!$G$6,E248='BBDD R'!$F$7,'BBDD R'!$G$7),"")</f>
        <v/>
      </c>
      <c r="O248" s="943" t="str">
        <f>IFERROR(IFS(E248='BBDD R'!$F$2,'BBDD R'!$H$2,E248='BBDD R'!$F$3,'BBDD R'!$H$3,E248='BBDD R'!$F$4,'BBDD R'!$H$4,E248='BBDD R'!$F$5,'BBDD R'!$H$5,E248='BBDD R'!$F$6,'BBDD R'!$H$6,E248='BBDD R'!$F$7,'BBDD R'!$H$7),"")</f>
        <v/>
      </c>
      <c r="P248" s="944" t="str">
        <f>IFERROR(IFS(E248='BBDD R'!$F$2,'BBDD R'!$I$2,E248='BBDD R'!$F$3,'BBDD R'!$I$3,E248='BBDD R'!$F$4,'BBDD R'!$I$4,E248='BBDD R'!$F$5,'BBDD R'!$I$5,E248='BBDD R'!$F$6,'BBDD R'!$I$6,E248='BBDD R'!$F$7,'BBDD R'!$I$7),"")</f>
        <v/>
      </c>
      <c r="Q248" s="945" t="str">
        <f>IFERROR(IFS(E248='BBDD R'!$F$2,'BBDD R'!$J$2,E248='BBDD R'!$F$3,'BBDD R'!$J$3,E248='BBDD R'!$F$4,'BBDD R'!$J$4,E248='BBDD R'!$F$5,'BBDD R'!$J$5,E248='BBDD R'!$F$6,'BBDD R'!$J$6,E248='BBDD R'!$F$7,'BBDD R'!$J$7))</f>
        <v/>
      </c>
      <c r="R248" s="945" t="str">
        <f>IFERROR(IFS(E248='BBDD R'!$F$2,'BBDD R'!$K$2,E248='BBDD R'!$F$3,'BBDD R'!$K$3,E248='BBDD R'!$F$4,'BBDD R'!$K$4,E248='BBDD R'!$F$5,'BBDD R'!$K$5,E248='BBDD R'!$F$6,'BBDD R'!$K$6,E248='BBDD R'!$F$7,'BBDD R'!$K$7),"")</f>
        <v/>
      </c>
      <c r="S248" s="944" t="str">
        <f>IFERROR(IFS(E248='BBDD R'!$F$2,'BBDD R'!$L$2,E248='BBDD R'!$F$3,'BBDD R'!$L$3,E248='BBDD R'!$F$4,'BBDD R'!$L$4,E248='BBDD R'!$F$5,'BBDD R'!$L$5,E248='BBDD R'!$F$6,'BBDD R'!$L$6,E248='BBDD R'!$F$7,'BBDD R'!$L$7),"")</f>
        <v/>
      </c>
      <c r="T248" s="944" t="str">
        <f>IFERROR(IFS(E248='BBDD R'!$F$2,'BBDD R'!$M$2,E248='BBDD R'!$F$3,'BBDD R'!$M$3,E248='BBDD R'!$F$4,'BBDD R'!$M$4,E248='BBDD R'!$F$5,'BBDD R'!$M$5,E248='BBDD R'!$F$6,'BBDD R'!$M$6,E248='BBDD R'!$F$7,'BBDD R'!$M$7),"")</f>
        <v/>
      </c>
      <c r="U248" s="944" t="str">
        <f>IFERROR(IFS(E248='BBDD R'!$F$2,'BBDD R'!$N$2,E248='BBDD R'!$F$3,'BBDD R'!$N$3,E248='BBDD R'!$F$4,'BBDD R'!$N$4,E248='BBDD R'!$F$5,'BBDD R'!$N$5,E248='BBDD R'!$F$6,'BBDD R'!$N$6,E248='BBDD R'!$F$7,'BBDD R'!$N$7),"")</f>
        <v/>
      </c>
      <c r="V248" s="944" t="str">
        <f>IFERROR(IFS(E248='BBDD R'!$F$2,'BBDD R'!$O$2,E248='BBDD R'!$F$3,'BBDD R'!$O$3,E248='BBDD R'!$F$4,'BBDD R'!$O$4,E248='BBDD R'!$F$5,'BBDD R'!$O$5,E248='BBDD R'!$F$6,'BBDD R'!$O$6,E248='BBDD R'!$F$7,'BBDD R'!$O$7),"")</f>
        <v/>
      </c>
      <c r="W248" s="946" t="str">
        <f>IFERROR(IFS(E248='BBDD R'!$F$2,'BBDD R'!$P$2,E248='BBDD R'!$F$3,'BBDD R'!$P$3,E248='BBDD R'!$F$4,'BBDD R'!$P$4,E248='BBDD R'!$F$5,'BBDD R'!$P$5,E248='BBDD R'!$F$6,'BBDD R'!$P$6,E248='BBDD R'!$F$7,'BBDD R'!$P$7),"")</f>
        <v/>
      </c>
      <c r="X248" s="944" t="str">
        <f>IFERROR(IFS(E248='BBDD R'!$F$2,'BBDD R'!$Q$2,E248='BBDD R'!$F$3,'BBDD R'!$Q$3,E248='BBDD R'!$F$4,'BBDD R'!$Q$4,E248='BBDD R'!$F$5,'BBDD R'!$Q$5,E248='BBDD R'!$F$6,'BBDD R'!$Q$6,E248='BBDD R'!$F$7,'BBDD R'!$Q$7),"")</f>
        <v/>
      </c>
      <c r="Y248" s="944" t="str">
        <f>IFERROR(IFS(E248='BBDD R'!$F$2,'BBDD R'!$R$2,E248='BBDD R'!$F$3,'BBDD R'!$R$3,E248='BBDD R'!$F$4,'BBDD R'!$R$4,E248='BBDD R'!$F$5,'BBDD R'!$R$5,E248='BBDD R'!$F$6,'BBDD R'!$R$6,E248='BBDD R'!$F$7,'BBDD R'!$R$7),"")</f>
        <v/>
      </c>
      <c r="Z248" s="944" t="str">
        <f t="array" ref="Z248">IFERROR(ifs(AND(M248="Gasolina",O248="Vehículo Liviano (Sedán, Compacto)"),1
,AND(M248="Gasolina",O248="Vehículo Liviano (SUV, Jeep, Station Wagon)"),2
,AND(M248="Gasolina",O248="Utilitario, Furgón"),3
,AND(M248="Gasolina",O248="Camioneta 4x2"),4
,AND(M248="Gasolina",O248="Camioneta 4x4"),5
,AND(M248="Gasolina",O248="Camión liviano (hasta 3.5 ton)"),6
,AND(M248="Gasolina",O248="Camión mediano"),7
,AND(M248="Gasolina",O248="Camión pesado"),8
,AND(M248="Gasolina",O248="Maquinaria"),9
,AND(M248="Gasolina",O248="Otro (especifique): "),10
,AND(M248="Diesel",O248="Vehículo Liviano (Sedán, Compacto)"),11
,AND(M248="Diesel",O248="Vehículo Liviano (SUV, Jeep, Station Wagon)"),12
,AND(M248="Diesel",O248="Utilitario, Furgón"),13
,AND(M248="Diesel",O248="Camioneta 4x2"),14
,AND(M248="Diesel",O248="Camioneta 4x4"),15
,AND(M248="Diesel",O248="Camión liviano (hasta 3.5 ton)"),16
,AND(M248="Diesel",O248="Camión mediano"),17
,AND(M248="Diesel",O248="Camión pesado"),18
,AND(M248="Diesel",O248="Maquinaria"),19
,AND(M248="Diesel",O248="Otro (especifique): "),20
,O248="Selecciona...",21),"")</f>
        <v/>
      </c>
      <c r="AA248" s="947" t="str">
        <f>IFERROR((ifs(Z248=1,Data!$D$100,Z248=2,Data!$D$101,Z248=3,Data!$D$102,Z248=4,Data!$D$103,Z248=5,Data!$D$104,Z248=6,Data!$D$105,Z248=7,Data!$D$106,Z248=8,Data!$D$107,Z248=9,Data!$D$108,Z248=10,Data!$D$109,Z248=11,Data!$D$110,Z248=12,Data!$D$111,Z248=13,Data!$D$112,Z248=14,Data!$D$113,Z248=15,Data!$D$114,Z248=16,Data!$D$115,Z248=17,Data!$D$116,Z248=18,Data!$D$117,Z248=19,Data!$D$118,Z248=20,Data!$D$119,Z248=21,Data!$D$120,Z248=0,Data!$D$121))*K248,"")</f>
        <v/>
      </c>
      <c r="AB248" s="947" t="str">
        <f>IFERROR((ifs(Z248=1,Data!$E$100,Z248=2,Data!$E$101,Z248=3,Data!$E$102,Z248=4,Data!$E$103,Z248=5,Data!$E$104,Z248=6,Data!$E$105,Z248=7,Data!$E$106,Z248=8,Data!$E$107,Z248=9,Data!$E$108,Z248=10,Data!$E$109,Z248=11,Data!$E$110,Z248=12,Data!$E$111,Z248=13,Data!$E$112,Z248=14,Data!$E$113,Z248=15,Data!$E$114,Z248=16,Data!$E$115,Z248=17,Data!$E$116,Z248=18,Data!$E$117,Z248=19,Data!$E$118,Z248=20,Data!$E$119,Z248=21,Data!$E$120,Z248=0,Data!$E$121))*K248/1000,"")</f>
        <v/>
      </c>
      <c r="AC248" s="948" t="str">
        <f>IFERROR((ifs(
Z248=1,Data!$G$100,
Z248=2,Data!$G$101,
Z248=3,Data!$G$102,
Z248=4,Data!$G$103,
Z248=5,Data!$G$104,
Z248=6,Data!$G$105,
Z248=7,Data!$G$106,
Z248=8,Data!$G$107,
Z248=9,Data!$G$108,
Z248=10,Data!G$109,
Z248=11,Data!G$110,
Z248=12,Data!G$111,
Z248=13,Data!$G$112,
Z248=14,Data!$G$113,
Z248=15,Data!$G$114,
Z248=16,Data!$G$115,
Z248=17,Data!$G$116,
Z248=18,Data!$G$117,
Z248=19,Data!$G$118,
Z248=20,Data!$G$119,
Z248=21,Data!$G$120,
Z248=0,Data!$G$121))
*K248/1000,"")</f>
        <v/>
      </c>
      <c r="AD248" s="949" t="str">
        <f>IFERROR((ifs(
Z248=1,Data!$H$100,
Z248=2,Data!$H$101,
Z248=3,Data!$H$102,
Z248=4,Data!$H$103,
Z248=5,Data!$H$104,
Z248=6,Data!$H$105,
Z248=7,Data!$H$106,
Z248=8,Data!$H$107,
Z248=9,Data!$H$108,
Z248=10,Data!H$109,
Z248=11,Data!H$110,
Z248=12,Data!H$111,
Z248=13,Data!$H$112,
Z248=14,Data!$H$113,
Z248=15,Data!$H$114,
Z248=16,Data!$H$115,
Z248=17,Data!$H$116,
Z248=18,Data!$H$117,
Z248=19,Data!$H$118,
Z248=20,Data!$H$119,
Z248=21,Data!$H$120,
Z248=0,Data!$H$121))*K248/1000,"")</f>
        <v/>
      </c>
      <c r="AE248" s="948" t="str">
        <f>IFERROR((ifs(
Z248=1,Data!$I$100,
Z248=2,Data!$I$101,
Z248=3,Data!$I$102,
Z248=4,Data!$I$103,
Z248=5,Data!$I$104,
Z248=6,Data!$I$105,
Z248=7,Data!$I$106,
Z248=8,Data!$I$107,
Z248=9,Data!$I$108,
Z248=10,Data!I$109,
Z248=11,Data!I$110,
Z248=12,Data!I$111,
Z248=13,Data!$I$112,
Z248=14,Data!$I$113,
Z248=15,Data!$I$114,
Z248=16,Data!$I$115,
Z248=17,Data!$I$116,
Z248=18,Data!$I$117,
Z248=19,Data!$I$118,
Z248=20,Data!$I$119,
Z248=21,Data!$I$120,
Z248=0,Data!$I$121)*K248/1000),"")</f>
        <v/>
      </c>
      <c r="AF248" s="947" t="str">
        <f>IFERROR((ifs(
Z248=1,Data!$J$100,
Z248=2,Data!$J$101,
Z248=3,Data!$J$102,
Z248=4,Data!$J$103,
Z248=5,Data!$J$104,
Z248=6,Data!$J$105,
Z248=7,Data!$J$106,
Z248=8,Data!$J$107,
Z248=9,Data!$J$108,
Z248=10,Data!J$109,
Z248=11,Data!J$110,
Z248=12,Data!J$111,
Z248=13,Data!J$112,
Z248=14,Data!$J$113,
Z248=15,Data!$J$114,
Z248=16,Data!$J$115,
Z248=17,Data!$J$116,
Z248=18,Data!$J$117,
Z248=19,Data!$J$118,
Z248=20,Data!$J$119,
Z248=21,Data!$J$120,
Z248=0,Data!$J$121)*K248),"")</f>
        <v/>
      </c>
      <c r="AG248" s="947" t="str">
        <f>IFERROR((ifs(
Z248=1,Data!$K$100,
Z248=2,Data!$K$101,
Z248=3,Data!$K$102,
Z248=4,Data!$K$103,
Z248=5,Data!$K$104,
Z248=6,Data!$K$105,
Z248=7,Data!$K$106,
Z248=8,Data!$K$107,
Z248=9,Data!$K$108,
Z248=10,Data!K$109,
Z248=11,Data!K$110,
Z248=12,Data!K$111,
Z248=13,Data!$K$112,
Z248=14,Data!$K$113,
Z248=15,Data!$K$114,
Z248=16,Data!$K$115,
Z248=17,Data!$K$116,
Z248=18,Data!$K$117,
Z248=19,Data!$K$118,
Z248=20,Data!$K$119,
Z248=21,Data!$K$120,
Z248=0,Data!$K$121)*K248),"")</f>
        <v/>
      </c>
      <c r="AH248" s="947" t="str">
        <f>IFERROR((ifs(
Z248=1,Data!$L$100,
Z248=2,Data!$L$101,
Z248=3,Data!$L$102,
Z248=4,Data!$L$103,
Z248=5,Data!$L$104,
Z248=6,Data!$L$105,
Z248=7,Data!$L$106,
Z248=8,Data!$L$107,
Z248=9,Data!$L$108,
Z248=10,Data!L$109,
Z248=11,Data!L$110,
Z248=12,Data!L$111,
Z248=13,Data!$L$112,
Z248=14,Data!$L$113,
Z248=15,Data!$L$114,
Z248=16,Data!$L$115,
Z248=17,Data!$L$116,
Z248=18,Data!$L$117,
Z248=19,Data!$L$118,
Z248=20,Data!$L$119,
Z248=21,Data!$L$120,
Z248=0,Data!$L$121)*K248),"")</f>
        <v/>
      </c>
      <c r="AI248" s="950" t="str">
        <f>'Registro Veh'!J260</f>
        <v/>
      </c>
      <c r="AJ248" s="950" t="str">
        <f>'Registro Veh'!M260</f>
        <v/>
      </c>
      <c r="AK248" s="951"/>
      <c r="AL248" s="951"/>
      <c r="AM248" s="951"/>
      <c r="AN248" s="951"/>
    </row>
    <row r="249">
      <c r="A249" s="941" t="str">
        <f>'Registro Veh'!B260</f>
        <v/>
      </c>
      <c r="B249" s="941" t="str">
        <f>Equipo!$F$2</f>
        <v>4.0</v>
      </c>
      <c r="C249" s="941" t="str">
        <f>Equipo!$E$14</f>
        <v/>
      </c>
      <c r="D249" s="941" t="str">
        <f>Equipo!$E$10</f>
        <v/>
      </c>
      <c r="E249" s="941" t="str">
        <f>'Registro Veh'!C260</f>
        <v/>
      </c>
      <c r="F249" s="941" t="str">
        <f>'Registro Veh'!D260</f>
        <v/>
      </c>
      <c r="G249" s="941" t="str">
        <f>'Registro Veh'!E260</f>
        <v/>
      </c>
      <c r="H249" s="941" t="str">
        <f>'Registro Veh'!F260</f>
        <v/>
      </c>
      <c r="I249" s="942" t="str">
        <f>'Registro Veh'!G260</f>
        <v/>
      </c>
      <c r="J249" s="942" t="str">
        <f>'Registro Veh'!I260</f>
        <v/>
      </c>
      <c r="K249" s="942" t="str">
        <f>'Registro Veh'!K260</f>
        <v/>
      </c>
      <c r="L249" s="942" t="str">
        <f>'Registro Veh'!L260</f>
        <v/>
      </c>
      <c r="M249" s="942" t="str">
        <f>'Registro Veh'!N260</f>
        <v/>
      </c>
      <c r="N249" s="943" t="str">
        <f>IFERROR(IFS(E249='BBDD R'!$F$2,'BBDD R'!$G$2,E249='BBDD R'!$F$3,'BBDD R'!$G$3,E249='BBDD R'!$F$4,'BBDD R'!$G$4,E249='BBDD R'!$F$5,'BBDD R'!$G$5,E249='BBDD R'!$F$6,'BBDD R'!$G$6,E249='BBDD R'!$F$7,'BBDD R'!$G$7),"")</f>
        <v/>
      </c>
      <c r="O249" s="943" t="str">
        <f>IFERROR(IFS(E249='BBDD R'!$F$2,'BBDD R'!$H$2,E249='BBDD R'!$F$3,'BBDD R'!$H$3,E249='BBDD R'!$F$4,'BBDD R'!$H$4,E249='BBDD R'!$F$5,'BBDD R'!$H$5,E249='BBDD R'!$F$6,'BBDD R'!$H$6,E249='BBDD R'!$F$7,'BBDD R'!$H$7),"")</f>
        <v/>
      </c>
      <c r="P249" s="944" t="str">
        <f>IFERROR(IFS(E249='BBDD R'!$F$2,'BBDD R'!$I$2,E249='BBDD R'!$F$3,'BBDD R'!$I$3,E249='BBDD R'!$F$4,'BBDD R'!$I$4,E249='BBDD R'!$F$5,'BBDD R'!$I$5,E249='BBDD R'!$F$6,'BBDD R'!$I$6,E249='BBDD R'!$F$7,'BBDD R'!$I$7),"")</f>
        <v/>
      </c>
      <c r="Q249" s="945" t="str">
        <f>IFERROR(IFS(E249='BBDD R'!$F$2,'BBDD R'!$J$2,E249='BBDD R'!$F$3,'BBDD R'!$J$3,E249='BBDD R'!$F$4,'BBDD R'!$J$4,E249='BBDD R'!$F$5,'BBDD R'!$J$5,E249='BBDD R'!$F$6,'BBDD R'!$J$6,E249='BBDD R'!$F$7,'BBDD R'!$J$7))</f>
        <v/>
      </c>
      <c r="R249" s="945" t="str">
        <f>IFERROR(IFS(E249='BBDD R'!$F$2,'BBDD R'!$K$2,E249='BBDD R'!$F$3,'BBDD R'!$K$3,E249='BBDD R'!$F$4,'BBDD R'!$K$4,E249='BBDD R'!$F$5,'BBDD R'!$K$5,E249='BBDD R'!$F$6,'BBDD R'!$K$6,E249='BBDD R'!$F$7,'BBDD R'!$K$7),"")</f>
        <v/>
      </c>
      <c r="S249" s="944" t="str">
        <f>IFERROR(IFS(E249='BBDD R'!$F$2,'BBDD R'!$L$2,E249='BBDD R'!$F$3,'BBDD R'!$L$3,E249='BBDD R'!$F$4,'BBDD R'!$L$4,E249='BBDD R'!$F$5,'BBDD R'!$L$5,E249='BBDD R'!$F$6,'BBDD R'!$L$6,E249='BBDD R'!$F$7,'BBDD R'!$L$7),"")</f>
        <v/>
      </c>
      <c r="T249" s="944" t="str">
        <f>IFERROR(IFS(E249='BBDD R'!$F$2,'BBDD R'!$M$2,E249='BBDD R'!$F$3,'BBDD R'!$M$3,E249='BBDD R'!$F$4,'BBDD R'!$M$4,E249='BBDD R'!$F$5,'BBDD R'!$M$5,E249='BBDD R'!$F$6,'BBDD R'!$M$6,E249='BBDD R'!$F$7,'BBDD R'!$M$7),"")</f>
        <v/>
      </c>
      <c r="U249" s="944" t="str">
        <f>IFERROR(IFS(E249='BBDD R'!$F$2,'BBDD R'!$N$2,E249='BBDD R'!$F$3,'BBDD R'!$N$3,E249='BBDD R'!$F$4,'BBDD R'!$N$4,E249='BBDD R'!$F$5,'BBDD R'!$N$5,E249='BBDD R'!$F$6,'BBDD R'!$N$6,E249='BBDD R'!$F$7,'BBDD R'!$N$7),"")</f>
        <v/>
      </c>
      <c r="V249" s="944" t="str">
        <f>IFERROR(IFS(E249='BBDD R'!$F$2,'BBDD R'!$O$2,E249='BBDD R'!$F$3,'BBDD R'!$O$3,E249='BBDD R'!$F$4,'BBDD R'!$O$4,E249='BBDD R'!$F$5,'BBDD R'!$O$5,E249='BBDD R'!$F$6,'BBDD R'!$O$6,E249='BBDD R'!$F$7,'BBDD R'!$O$7),"")</f>
        <v/>
      </c>
      <c r="W249" s="946" t="str">
        <f>IFERROR(IFS(E249='BBDD R'!$F$2,'BBDD R'!$P$2,E249='BBDD R'!$F$3,'BBDD R'!$P$3,E249='BBDD R'!$F$4,'BBDD R'!$P$4,E249='BBDD R'!$F$5,'BBDD R'!$P$5,E249='BBDD R'!$F$6,'BBDD R'!$P$6,E249='BBDD R'!$F$7,'BBDD R'!$P$7),"")</f>
        <v/>
      </c>
      <c r="X249" s="944" t="str">
        <f>IFERROR(IFS(E249='BBDD R'!$F$2,'BBDD R'!$Q$2,E249='BBDD R'!$F$3,'BBDD R'!$Q$3,E249='BBDD R'!$F$4,'BBDD R'!$Q$4,E249='BBDD R'!$F$5,'BBDD R'!$Q$5,E249='BBDD R'!$F$6,'BBDD R'!$Q$6,E249='BBDD R'!$F$7,'BBDD R'!$Q$7),"")</f>
        <v/>
      </c>
      <c r="Y249" s="944" t="str">
        <f>IFERROR(IFS(E249='BBDD R'!$F$2,'BBDD R'!$R$2,E249='BBDD R'!$F$3,'BBDD R'!$R$3,E249='BBDD R'!$F$4,'BBDD R'!$R$4,E249='BBDD R'!$F$5,'BBDD R'!$R$5,E249='BBDD R'!$F$6,'BBDD R'!$R$6,E249='BBDD R'!$F$7,'BBDD R'!$R$7),"")</f>
        <v/>
      </c>
      <c r="Z249" s="944" t="str">
        <f t="array" ref="Z249">IFERROR(ifs(AND(M249="Gasolina",O249="Vehículo Liviano (Sedán, Compacto)"),1
,AND(M249="Gasolina",O249="Vehículo Liviano (SUV, Jeep, Station Wagon)"),2
,AND(M249="Gasolina",O249="Utilitario, Furgón"),3
,AND(M249="Gasolina",O249="Camioneta 4x2"),4
,AND(M249="Gasolina",O249="Camioneta 4x4"),5
,AND(M249="Gasolina",O249="Camión liviano (hasta 3.5 ton)"),6
,AND(M249="Gasolina",O249="Camión mediano"),7
,AND(M249="Gasolina",O249="Camión pesado"),8
,AND(M249="Gasolina",O249="Maquinaria"),9
,AND(M249="Gasolina",O249="Otro (especifique): "),10
,AND(M249="Diesel",O249="Vehículo Liviano (Sedán, Compacto)"),11
,AND(M249="Diesel",O249="Vehículo Liviano (SUV, Jeep, Station Wagon)"),12
,AND(M249="Diesel",O249="Utilitario, Furgón"),13
,AND(M249="Diesel",O249="Camioneta 4x2"),14
,AND(M249="Diesel",O249="Camioneta 4x4"),15
,AND(M249="Diesel",O249="Camión liviano (hasta 3.5 ton)"),16
,AND(M249="Diesel",O249="Camión mediano"),17
,AND(M249="Diesel",O249="Camión pesado"),18
,AND(M249="Diesel",O249="Maquinaria"),19
,AND(M249="Diesel",O249="Otro (especifique): "),20
,O249="Selecciona...",21),"")</f>
        <v/>
      </c>
      <c r="AA249" s="947" t="str">
        <f>IFERROR((ifs(Z249=1,Data!$D$100,Z249=2,Data!$D$101,Z249=3,Data!$D$102,Z249=4,Data!$D$103,Z249=5,Data!$D$104,Z249=6,Data!$D$105,Z249=7,Data!$D$106,Z249=8,Data!$D$107,Z249=9,Data!$D$108,Z249=10,Data!$D$109,Z249=11,Data!$D$110,Z249=12,Data!$D$111,Z249=13,Data!$D$112,Z249=14,Data!$D$113,Z249=15,Data!$D$114,Z249=16,Data!$D$115,Z249=17,Data!$D$116,Z249=18,Data!$D$117,Z249=19,Data!$D$118,Z249=20,Data!$D$119,Z249=21,Data!$D$120,Z249=0,Data!$D$121))*K249,"")</f>
        <v/>
      </c>
      <c r="AB249" s="947" t="str">
        <f>IFERROR((ifs(Z249=1,Data!$E$100,Z249=2,Data!$E$101,Z249=3,Data!$E$102,Z249=4,Data!$E$103,Z249=5,Data!$E$104,Z249=6,Data!$E$105,Z249=7,Data!$E$106,Z249=8,Data!$E$107,Z249=9,Data!$E$108,Z249=10,Data!$E$109,Z249=11,Data!$E$110,Z249=12,Data!$E$111,Z249=13,Data!$E$112,Z249=14,Data!$E$113,Z249=15,Data!$E$114,Z249=16,Data!$E$115,Z249=17,Data!$E$116,Z249=18,Data!$E$117,Z249=19,Data!$E$118,Z249=20,Data!$E$119,Z249=21,Data!$E$120,Z249=0,Data!$E$121))*K249/1000,"")</f>
        <v/>
      </c>
      <c r="AC249" s="948" t="str">
        <f>IFERROR((ifs(
Z249=1,Data!$G$100,
Z249=2,Data!$G$101,
Z249=3,Data!$G$102,
Z249=4,Data!$G$103,
Z249=5,Data!$G$104,
Z249=6,Data!$G$105,
Z249=7,Data!$G$106,
Z249=8,Data!$G$107,
Z249=9,Data!$G$108,
Z249=10,Data!G$109,
Z249=11,Data!G$110,
Z249=12,Data!G$111,
Z249=13,Data!$G$112,
Z249=14,Data!$G$113,
Z249=15,Data!$G$114,
Z249=16,Data!$G$115,
Z249=17,Data!$G$116,
Z249=18,Data!$G$117,
Z249=19,Data!$G$118,
Z249=20,Data!$G$119,
Z249=21,Data!$G$120,
Z249=0,Data!$G$121))
*K249/1000,"")</f>
        <v/>
      </c>
      <c r="AD249" s="949" t="str">
        <f>IFERROR((ifs(
Z249=1,Data!$H$100,
Z249=2,Data!$H$101,
Z249=3,Data!$H$102,
Z249=4,Data!$H$103,
Z249=5,Data!$H$104,
Z249=6,Data!$H$105,
Z249=7,Data!$H$106,
Z249=8,Data!$H$107,
Z249=9,Data!$H$108,
Z249=10,Data!H$109,
Z249=11,Data!H$110,
Z249=12,Data!H$111,
Z249=13,Data!$H$112,
Z249=14,Data!$H$113,
Z249=15,Data!$H$114,
Z249=16,Data!$H$115,
Z249=17,Data!$H$116,
Z249=18,Data!$H$117,
Z249=19,Data!$H$118,
Z249=20,Data!$H$119,
Z249=21,Data!$H$120,
Z249=0,Data!$H$121))*K249/1000,"")</f>
        <v/>
      </c>
      <c r="AE249" s="948" t="str">
        <f>IFERROR((ifs(
Z249=1,Data!$I$100,
Z249=2,Data!$I$101,
Z249=3,Data!$I$102,
Z249=4,Data!$I$103,
Z249=5,Data!$I$104,
Z249=6,Data!$I$105,
Z249=7,Data!$I$106,
Z249=8,Data!$I$107,
Z249=9,Data!$I$108,
Z249=10,Data!I$109,
Z249=11,Data!I$110,
Z249=12,Data!I$111,
Z249=13,Data!$I$112,
Z249=14,Data!$I$113,
Z249=15,Data!$I$114,
Z249=16,Data!$I$115,
Z249=17,Data!$I$116,
Z249=18,Data!$I$117,
Z249=19,Data!$I$118,
Z249=20,Data!$I$119,
Z249=21,Data!$I$120,
Z249=0,Data!$I$121)*K249/1000),"")</f>
        <v/>
      </c>
      <c r="AF249" s="947" t="str">
        <f>IFERROR((ifs(
Z249=1,Data!$J$100,
Z249=2,Data!$J$101,
Z249=3,Data!$J$102,
Z249=4,Data!$J$103,
Z249=5,Data!$J$104,
Z249=6,Data!$J$105,
Z249=7,Data!$J$106,
Z249=8,Data!$J$107,
Z249=9,Data!$J$108,
Z249=10,Data!J$109,
Z249=11,Data!J$110,
Z249=12,Data!J$111,
Z249=13,Data!J$112,
Z249=14,Data!$J$113,
Z249=15,Data!$J$114,
Z249=16,Data!$J$115,
Z249=17,Data!$J$116,
Z249=18,Data!$J$117,
Z249=19,Data!$J$118,
Z249=20,Data!$J$119,
Z249=21,Data!$J$120,
Z249=0,Data!$J$121)*K249),"")</f>
        <v/>
      </c>
      <c r="AG249" s="947" t="str">
        <f>IFERROR((ifs(
Z249=1,Data!$K$100,
Z249=2,Data!$K$101,
Z249=3,Data!$K$102,
Z249=4,Data!$K$103,
Z249=5,Data!$K$104,
Z249=6,Data!$K$105,
Z249=7,Data!$K$106,
Z249=8,Data!$K$107,
Z249=9,Data!$K$108,
Z249=10,Data!K$109,
Z249=11,Data!K$110,
Z249=12,Data!K$111,
Z249=13,Data!$K$112,
Z249=14,Data!$K$113,
Z249=15,Data!$K$114,
Z249=16,Data!$K$115,
Z249=17,Data!$K$116,
Z249=18,Data!$K$117,
Z249=19,Data!$K$118,
Z249=20,Data!$K$119,
Z249=21,Data!$K$120,
Z249=0,Data!$K$121)*K249),"")</f>
        <v/>
      </c>
      <c r="AH249" s="947" t="str">
        <f>IFERROR((ifs(
Z249=1,Data!$L$100,
Z249=2,Data!$L$101,
Z249=3,Data!$L$102,
Z249=4,Data!$L$103,
Z249=5,Data!$L$104,
Z249=6,Data!$L$105,
Z249=7,Data!$L$106,
Z249=8,Data!$L$107,
Z249=9,Data!$L$108,
Z249=10,Data!L$109,
Z249=11,Data!L$110,
Z249=12,Data!L$111,
Z249=13,Data!$L$112,
Z249=14,Data!$L$113,
Z249=15,Data!$L$114,
Z249=16,Data!$L$115,
Z249=17,Data!$L$116,
Z249=18,Data!$L$117,
Z249=19,Data!$L$118,
Z249=20,Data!$L$119,
Z249=21,Data!$L$120,
Z249=0,Data!$L$121)*K249),"")</f>
        <v/>
      </c>
      <c r="AI249" s="950" t="str">
        <f>'Registro Veh'!J261</f>
        <v/>
      </c>
      <c r="AJ249" s="950" t="str">
        <f>'Registro Veh'!M261</f>
        <v/>
      </c>
      <c r="AK249" s="951"/>
      <c r="AL249" s="951"/>
      <c r="AM249" s="951"/>
      <c r="AN249" s="951"/>
    </row>
    <row r="250">
      <c r="A250" s="941" t="str">
        <f>'Registro Veh'!B261</f>
        <v/>
      </c>
      <c r="B250" s="941" t="str">
        <f>Equipo!$F$2</f>
        <v>4.0</v>
      </c>
      <c r="C250" s="941" t="str">
        <f>Equipo!$E$14</f>
        <v/>
      </c>
      <c r="D250" s="941" t="str">
        <f>Equipo!$E$10</f>
        <v/>
      </c>
      <c r="E250" s="941" t="str">
        <f>'Registro Veh'!C261</f>
        <v/>
      </c>
      <c r="F250" s="941" t="str">
        <f>'Registro Veh'!D261</f>
        <v/>
      </c>
      <c r="G250" s="941" t="str">
        <f>'Registro Veh'!E261</f>
        <v/>
      </c>
      <c r="H250" s="941" t="str">
        <f>'Registro Veh'!F261</f>
        <v/>
      </c>
      <c r="I250" s="942" t="str">
        <f>'Registro Veh'!G261</f>
        <v/>
      </c>
      <c r="J250" s="942" t="str">
        <f>'Registro Veh'!I261</f>
        <v/>
      </c>
      <c r="K250" s="942" t="str">
        <f>'Registro Veh'!K261</f>
        <v/>
      </c>
      <c r="L250" s="942" t="str">
        <f>'Registro Veh'!L261</f>
        <v/>
      </c>
      <c r="M250" s="942" t="str">
        <f>'Registro Veh'!N261</f>
        <v/>
      </c>
      <c r="N250" s="943" t="str">
        <f>IFERROR(IFS(E250='BBDD R'!$F$2,'BBDD R'!$G$2,E250='BBDD R'!$F$3,'BBDD R'!$G$3,E250='BBDD R'!$F$4,'BBDD R'!$G$4,E250='BBDD R'!$F$5,'BBDD R'!$G$5,E250='BBDD R'!$F$6,'BBDD R'!$G$6,E250='BBDD R'!$F$7,'BBDD R'!$G$7),"")</f>
        <v/>
      </c>
      <c r="O250" s="943" t="str">
        <f>IFERROR(IFS(E250='BBDD R'!$F$2,'BBDD R'!$H$2,E250='BBDD R'!$F$3,'BBDD R'!$H$3,E250='BBDD R'!$F$4,'BBDD R'!$H$4,E250='BBDD R'!$F$5,'BBDD R'!$H$5,E250='BBDD R'!$F$6,'BBDD R'!$H$6,E250='BBDD R'!$F$7,'BBDD R'!$H$7),"")</f>
        <v/>
      </c>
      <c r="P250" s="944" t="str">
        <f>IFERROR(IFS(E250='BBDD R'!$F$2,'BBDD R'!$I$2,E250='BBDD R'!$F$3,'BBDD R'!$I$3,E250='BBDD R'!$F$4,'BBDD R'!$I$4,E250='BBDD R'!$F$5,'BBDD R'!$I$5,E250='BBDD R'!$F$6,'BBDD R'!$I$6,E250='BBDD R'!$F$7,'BBDD R'!$I$7),"")</f>
        <v/>
      </c>
      <c r="Q250" s="945" t="str">
        <f>IFERROR(IFS(E250='BBDD R'!$F$2,'BBDD R'!$J$2,E250='BBDD R'!$F$3,'BBDD R'!$J$3,E250='BBDD R'!$F$4,'BBDD R'!$J$4,E250='BBDD R'!$F$5,'BBDD R'!$J$5,E250='BBDD R'!$F$6,'BBDD R'!$J$6,E250='BBDD R'!$F$7,'BBDD R'!$J$7))</f>
        <v/>
      </c>
      <c r="R250" s="945" t="str">
        <f>IFERROR(IFS(E250='BBDD R'!$F$2,'BBDD R'!$K$2,E250='BBDD R'!$F$3,'BBDD R'!$K$3,E250='BBDD R'!$F$4,'BBDD R'!$K$4,E250='BBDD R'!$F$5,'BBDD R'!$K$5,E250='BBDD R'!$F$6,'BBDD R'!$K$6,E250='BBDD R'!$F$7,'BBDD R'!$K$7),"")</f>
        <v/>
      </c>
      <c r="S250" s="944" t="str">
        <f>IFERROR(IFS(E250='BBDD R'!$F$2,'BBDD R'!$L$2,E250='BBDD R'!$F$3,'BBDD R'!$L$3,E250='BBDD R'!$F$4,'BBDD R'!$L$4,E250='BBDD R'!$F$5,'BBDD R'!$L$5,E250='BBDD R'!$F$6,'BBDD R'!$L$6,E250='BBDD R'!$F$7,'BBDD R'!$L$7),"")</f>
        <v/>
      </c>
      <c r="T250" s="944" t="str">
        <f>IFERROR(IFS(E250='BBDD R'!$F$2,'BBDD R'!$M$2,E250='BBDD R'!$F$3,'BBDD R'!$M$3,E250='BBDD R'!$F$4,'BBDD R'!$M$4,E250='BBDD R'!$F$5,'BBDD R'!$M$5,E250='BBDD R'!$F$6,'BBDD R'!$M$6,E250='BBDD R'!$F$7,'BBDD R'!$M$7),"")</f>
        <v/>
      </c>
      <c r="U250" s="944" t="str">
        <f>IFERROR(IFS(E250='BBDD R'!$F$2,'BBDD R'!$N$2,E250='BBDD R'!$F$3,'BBDD R'!$N$3,E250='BBDD R'!$F$4,'BBDD R'!$N$4,E250='BBDD R'!$F$5,'BBDD R'!$N$5,E250='BBDD R'!$F$6,'BBDD R'!$N$6,E250='BBDD R'!$F$7,'BBDD R'!$N$7),"")</f>
        <v/>
      </c>
      <c r="V250" s="944" t="str">
        <f>IFERROR(IFS(E250='BBDD R'!$F$2,'BBDD R'!$O$2,E250='BBDD R'!$F$3,'BBDD R'!$O$3,E250='BBDD R'!$F$4,'BBDD R'!$O$4,E250='BBDD R'!$F$5,'BBDD R'!$O$5,E250='BBDD R'!$F$6,'BBDD R'!$O$6,E250='BBDD R'!$F$7,'BBDD R'!$O$7),"")</f>
        <v/>
      </c>
      <c r="W250" s="946" t="str">
        <f>IFERROR(IFS(E250='BBDD R'!$F$2,'BBDD R'!$P$2,E250='BBDD R'!$F$3,'BBDD R'!$P$3,E250='BBDD R'!$F$4,'BBDD R'!$P$4,E250='BBDD R'!$F$5,'BBDD R'!$P$5,E250='BBDD R'!$F$6,'BBDD R'!$P$6,E250='BBDD R'!$F$7,'BBDD R'!$P$7),"")</f>
        <v/>
      </c>
      <c r="X250" s="944" t="str">
        <f>IFERROR(IFS(E250='BBDD R'!$F$2,'BBDD R'!$Q$2,E250='BBDD R'!$F$3,'BBDD R'!$Q$3,E250='BBDD R'!$F$4,'BBDD R'!$Q$4,E250='BBDD R'!$F$5,'BBDD R'!$Q$5,E250='BBDD R'!$F$6,'BBDD R'!$Q$6,E250='BBDD R'!$F$7,'BBDD R'!$Q$7),"")</f>
        <v/>
      </c>
      <c r="Y250" s="944" t="str">
        <f>IFERROR(IFS(E250='BBDD R'!$F$2,'BBDD R'!$R$2,E250='BBDD R'!$F$3,'BBDD R'!$R$3,E250='BBDD R'!$F$4,'BBDD R'!$R$4,E250='BBDD R'!$F$5,'BBDD R'!$R$5,E250='BBDD R'!$F$6,'BBDD R'!$R$6,E250='BBDD R'!$F$7,'BBDD R'!$R$7),"")</f>
        <v/>
      </c>
      <c r="Z250" s="944" t="str">
        <f t="array" ref="Z250">IFERROR(ifs(AND(M250="Gasolina",O250="Vehículo Liviano (Sedán, Compacto)"),1
,AND(M250="Gasolina",O250="Vehículo Liviano (SUV, Jeep, Station Wagon)"),2
,AND(M250="Gasolina",O250="Utilitario, Furgón"),3
,AND(M250="Gasolina",O250="Camioneta 4x2"),4
,AND(M250="Gasolina",O250="Camioneta 4x4"),5
,AND(M250="Gasolina",O250="Camión liviano (hasta 3.5 ton)"),6
,AND(M250="Gasolina",O250="Camión mediano"),7
,AND(M250="Gasolina",O250="Camión pesado"),8
,AND(M250="Gasolina",O250="Maquinaria"),9
,AND(M250="Gasolina",O250="Otro (especifique): "),10
,AND(M250="Diesel",O250="Vehículo Liviano (Sedán, Compacto)"),11
,AND(M250="Diesel",O250="Vehículo Liviano (SUV, Jeep, Station Wagon)"),12
,AND(M250="Diesel",O250="Utilitario, Furgón"),13
,AND(M250="Diesel",O250="Camioneta 4x2"),14
,AND(M250="Diesel",O250="Camioneta 4x4"),15
,AND(M250="Diesel",O250="Camión liviano (hasta 3.5 ton)"),16
,AND(M250="Diesel",O250="Camión mediano"),17
,AND(M250="Diesel",O250="Camión pesado"),18
,AND(M250="Diesel",O250="Maquinaria"),19
,AND(M250="Diesel",O250="Otro (especifique): "),20
,O250="Selecciona...",21),"")</f>
        <v/>
      </c>
      <c r="AA250" s="947" t="str">
        <f>IFERROR((ifs(Z250=1,Data!$D$100,Z250=2,Data!$D$101,Z250=3,Data!$D$102,Z250=4,Data!$D$103,Z250=5,Data!$D$104,Z250=6,Data!$D$105,Z250=7,Data!$D$106,Z250=8,Data!$D$107,Z250=9,Data!$D$108,Z250=10,Data!$D$109,Z250=11,Data!$D$110,Z250=12,Data!$D$111,Z250=13,Data!$D$112,Z250=14,Data!$D$113,Z250=15,Data!$D$114,Z250=16,Data!$D$115,Z250=17,Data!$D$116,Z250=18,Data!$D$117,Z250=19,Data!$D$118,Z250=20,Data!$D$119,Z250=21,Data!$D$120,Z250=0,Data!$D$121))*K250,"")</f>
        <v/>
      </c>
      <c r="AB250" s="947" t="str">
        <f>IFERROR((ifs(Z250=1,Data!$E$100,Z250=2,Data!$E$101,Z250=3,Data!$E$102,Z250=4,Data!$E$103,Z250=5,Data!$E$104,Z250=6,Data!$E$105,Z250=7,Data!$E$106,Z250=8,Data!$E$107,Z250=9,Data!$E$108,Z250=10,Data!$E$109,Z250=11,Data!$E$110,Z250=12,Data!$E$111,Z250=13,Data!$E$112,Z250=14,Data!$E$113,Z250=15,Data!$E$114,Z250=16,Data!$E$115,Z250=17,Data!$E$116,Z250=18,Data!$E$117,Z250=19,Data!$E$118,Z250=20,Data!$E$119,Z250=21,Data!$E$120,Z250=0,Data!$E$121))*K250/1000,"")</f>
        <v/>
      </c>
      <c r="AC250" s="948" t="str">
        <f>IFERROR((ifs(
Z250=1,Data!$G$100,
Z250=2,Data!$G$101,
Z250=3,Data!$G$102,
Z250=4,Data!$G$103,
Z250=5,Data!$G$104,
Z250=6,Data!$G$105,
Z250=7,Data!$G$106,
Z250=8,Data!$G$107,
Z250=9,Data!$G$108,
Z250=10,Data!G$109,
Z250=11,Data!G$110,
Z250=12,Data!G$111,
Z250=13,Data!$G$112,
Z250=14,Data!$G$113,
Z250=15,Data!$G$114,
Z250=16,Data!$G$115,
Z250=17,Data!$G$116,
Z250=18,Data!$G$117,
Z250=19,Data!$G$118,
Z250=20,Data!$G$119,
Z250=21,Data!$G$120,
Z250=0,Data!$G$121))
*K250/1000,"")</f>
        <v/>
      </c>
      <c r="AD250" s="949" t="str">
        <f>IFERROR((ifs(
Z250=1,Data!$H$100,
Z250=2,Data!$H$101,
Z250=3,Data!$H$102,
Z250=4,Data!$H$103,
Z250=5,Data!$H$104,
Z250=6,Data!$H$105,
Z250=7,Data!$H$106,
Z250=8,Data!$H$107,
Z250=9,Data!$H$108,
Z250=10,Data!H$109,
Z250=11,Data!H$110,
Z250=12,Data!H$111,
Z250=13,Data!$H$112,
Z250=14,Data!$H$113,
Z250=15,Data!$H$114,
Z250=16,Data!$H$115,
Z250=17,Data!$H$116,
Z250=18,Data!$H$117,
Z250=19,Data!$H$118,
Z250=20,Data!$H$119,
Z250=21,Data!$H$120,
Z250=0,Data!$H$121))*K250/1000,"")</f>
        <v/>
      </c>
      <c r="AE250" s="948" t="str">
        <f>IFERROR((ifs(
Z250=1,Data!$I$100,
Z250=2,Data!$I$101,
Z250=3,Data!$I$102,
Z250=4,Data!$I$103,
Z250=5,Data!$I$104,
Z250=6,Data!$I$105,
Z250=7,Data!$I$106,
Z250=8,Data!$I$107,
Z250=9,Data!$I$108,
Z250=10,Data!I$109,
Z250=11,Data!I$110,
Z250=12,Data!I$111,
Z250=13,Data!$I$112,
Z250=14,Data!$I$113,
Z250=15,Data!$I$114,
Z250=16,Data!$I$115,
Z250=17,Data!$I$116,
Z250=18,Data!$I$117,
Z250=19,Data!$I$118,
Z250=20,Data!$I$119,
Z250=21,Data!$I$120,
Z250=0,Data!$I$121)*K250/1000),"")</f>
        <v/>
      </c>
      <c r="AF250" s="947" t="str">
        <f>IFERROR((ifs(
Z250=1,Data!$J$100,
Z250=2,Data!$J$101,
Z250=3,Data!$J$102,
Z250=4,Data!$J$103,
Z250=5,Data!$J$104,
Z250=6,Data!$J$105,
Z250=7,Data!$J$106,
Z250=8,Data!$J$107,
Z250=9,Data!$J$108,
Z250=10,Data!J$109,
Z250=11,Data!J$110,
Z250=12,Data!J$111,
Z250=13,Data!J$112,
Z250=14,Data!$J$113,
Z250=15,Data!$J$114,
Z250=16,Data!$J$115,
Z250=17,Data!$J$116,
Z250=18,Data!$J$117,
Z250=19,Data!$J$118,
Z250=20,Data!$J$119,
Z250=21,Data!$J$120,
Z250=0,Data!$J$121)*K250),"")</f>
        <v/>
      </c>
      <c r="AG250" s="947" t="str">
        <f>IFERROR((ifs(
Z250=1,Data!$K$100,
Z250=2,Data!$K$101,
Z250=3,Data!$K$102,
Z250=4,Data!$K$103,
Z250=5,Data!$K$104,
Z250=6,Data!$K$105,
Z250=7,Data!$K$106,
Z250=8,Data!$K$107,
Z250=9,Data!$K$108,
Z250=10,Data!K$109,
Z250=11,Data!K$110,
Z250=12,Data!K$111,
Z250=13,Data!$K$112,
Z250=14,Data!$K$113,
Z250=15,Data!$K$114,
Z250=16,Data!$K$115,
Z250=17,Data!$K$116,
Z250=18,Data!$K$117,
Z250=19,Data!$K$118,
Z250=20,Data!$K$119,
Z250=21,Data!$K$120,
Z250=0,Data!$K$121)*K250),"")</f>
        <v/>
      </c>
      <c r="AH250" s="947" t="str">
        <f>IFERROR((ifs(
Z250=1,Data!$L$100,
Z250=2,Data!$L$101,
Z250=3,Data!$L$102,
Z250=4,Data!$L$103,
Z250=5,Data!$L$104,
Z250=6,Data!$L$105,
Z250=7,Data!$L$106,
Z250=8,Data!$L$107,
Z250=9,Data!$L$108,
Z250=10,Data!L$109,
Z250=11,Data!L$110,
Z250=12,Data!L$111,
Z250=13,Data!$L$112,
Z250=14,Data!$L$113,
Z250=15,Data!$L$114,
Z250=16,Data!$L$115,
Z250=17,Data!$L$116,
Z250=18,Data!$L$117,
Z250=19,Data!$L$118,
Z250=20,Data!$L$119,
Z250=21,Data!$L$120,
Z250=0,Data!$L$121)*K250),"")</f>
        <v/>
      </c>
      <c r="AI250" s="950" t="str">
        <f>'Registro Veh'!J262</f>
        <v/>
      </c>
      <c r="AJ250" s="950" t="str">
        <f>'Registro Veh'!M262</f>
        <v/>
      </c>
      <c r="AK250" s="951"/>
      <c r="AL250" s="951"/>
      <c r="AM250" s="951"/>
      <c r="AN250" s="951"/>
    </row>
    <row r="251">
      <c r="A251" s="941" t="str">
        <f>'Registro Veh'!B262</f>
        <v/>
      </c>
      <c r="B251" s="941" t="str">
        <f>Equipo!$F$2</f>
        <v>4.0</v>
      </c>
      <c r="C251" s="941" t="str">
        <f>Equipo!$E$14</f>
        <v/>
      </c>
      <c r="D251" s="941" t="str">
        <f>Equipo!$E$10</f>
        <v/>
      </c>
      <c r="E251" s="941" t="str">
        <f>'Registro Veh'!C262</f>
        <v/>
      </c>
      <c r="F251" s="941" t="str">
        <f>'Registro Veh'!D262</f>
        <v/>
      </c>
      <c r="G251" s="941" t="str">
        <f>'Registro Veh'!E262</f>
        <v/>
      </c>
      <c r="H251" s="941" t="str">
        <f>'Registro Veh'!F262</f>
        <v/>
      </c>
      <c r="I251" s="942" t="str">
        <f>'Registro Veh'!G262</f>
        <v/>
      </c>
      <c r="J251" s="942" t="str">
        <f>'Registro Veh'!I262</f>
        <v/>
      </c>
      <c r="K251" s="942" t="str">
        <f>'Registro Veh'!K262</f>
        <v/>
      </c>
      <c r="L251" s="942" t="str">
        <f>'Registro Veh'!L262</f>
        <v/>
      </c>
      <c r="M251" s="942" t="str">
        <f>'Registro Veh'!N262</f>
        <v/>
      </c>
      <c r="N251" s="943" t="str">
        <f>IFERROR(IFS(E251='BBDD R'!$F$2,'BBDD R'!$G$2,E251='BBDD R'!$F$3,'BBDD R'!$G$3,E251='BBDD R'!$F$4,'BBDD R'!$G$4,E251='BBDD R'!$F$5,'BBDD R'!$G$5,E251='BBDD R'!$F$6,'BBDD R'!$G$6,E251='BBDD R'!$F$7,'BBDD R'!$G$7),"")</f>
        <v/>
      </c>
      <c r="O251" s="943" t="str">
        <f>IFERROR(IFS(E251='BBDD R'!$F$2,'BBDD R'!$H$2,E251='BBDD R'!$F$3,'BBDD R'!$H$3,E251='BBDD R'!$F$4,'BBDD R'!$H$4,E251='BBDD R'!$F$5,'BBDD R'!$H$5,E251='BBDD R'!$F$6,'BBDD R'!$H$6,E251='BBDD R'!$F$7,'BBDD R'!$H$7),"")</f>
        <v/>
      </c>
      <c r="P251" s="944" t="str">
        <f>IFERROR(IFS(E251='BBDD R'!$F$2,'BBDD R'!$I$2,E251='BBDD R'!$F$3,'BBDD R'!$I$3,E251='BBDD R'!$F$4,'BBDD R'!$I$4,E251='BBDD R'!$F$5,'BBDD R'!$I$5,E251='BBDD R'!$F$6,'BBDD R'!$I$6,E251='BBDD R'!$F$7,'BBDD R'!$I$7),"")</f>
        <v/>
      </c>
      <c r="Q251" s="945" t="str">
        <f>IFERROR(IFS(E251='BBDD R'!$F$2,'BBDD R'!$J$2,E251='BBDD R'!$F$3,'BBDD R'!$J$3,E251='BBDD R'!$F$4,'BBDD R'!$J$4,E251='BBDD R'!$F$5,'BBDD R'!$J$5,E251='BBDD R'!$F$6,'BBDD R'!$J$6,E251='BBDD R'!$F$7,'BBDD R'!$J$7))</f>
        <v/>
      </c>
      <c r="R251" s="945" t="str">
        <f>IFERROR(IFS(E251='BBDD R'!$F$2,'BBDD R'!$K$2,E251='BBDD R'!$F$3,'BBDD R'!$K$3,E251='BBDD R'!$F$4,'BBDD R'!$K$4,E251='BBDD R'!$F$5,'BBDD R'!$K$5,E251='BBDD R'!$F$6,'BBDD R'!$K$6,E251='BBDD R'!$F$7,'BBDD R'!$K$7),"")</f>
        <v/>
      </c>
      <c r="S251" s="944" t="str">
        <f>IFERROR(IFS(E251='BBDD R'!$F$2,'BBDD R'!$L$2,E251='BBDD R'!$F$3,'BBDD R'!$L$3,E251='BBDD R'!$F$4,'BBDD R'!$L$4,E251='BBDD R'!$F$5,'BBDD R'!$L$5,E251='BBDD R'!$F$6,'BBDD R'!$L$6,E251='BBDD R'!$F$7,'BBDD R'!$L$7),"")</f>
        <v/>
      </c>
      <c r="T251" s="944" t="str">
        <f>IFERROR(IFS(E251='BBDD R'!$F$2,'BBDD R'!$M$2,E251='BBDD R'!$F$3,'BBDD R'!$M$3,E251='BBDD R'!$F$4,'BBDD R'!$M$4,E251='BBDD R'!$F$5,'BBDD R'!$M$5,E251='BBDD R'!$F$6,'BBDD R'!$M$6,E251='BBDD R'!$F$7,'BBDD R'!$M$7),"")</f>
        <v/>
      </c>
      <c r="U251" s="944" t="str">
        <f>IFERROR(IFS(E251='BBDD R'!$F$2,'BBDD R'!$N$2,E251='BBDD R'!$F$3,'BBDD R'!$N$3,E251='BBDD R'!$F$4,'BBDD R'!$N$4,E251='BBDD R'!$F$5,'BBDD R'!$N$5,E251='BBDD R'!$F$6,'BBDD R'!$N$6,E251='BBDD R'!$F$7,'BBDD R'!$N$7),"")</f>
        <v/>
      </c>
      <c r="V251" s="944" t="str">
        <f>IFERROR(IFS(E251='BBDD R'!$F$2,'BBDD R'!$O$2,E251='BBDD R'!$F$3,'BBDD R'!$O$3,E251='BBDD R'!$F$4,'BBDD R'!$O$4,E251='BBDD R'!$F$5,'BBDD R'!$O$5,E251='BBDD R'!$F$6,'BBDD R'!$O$6,E251='BBDD R'!$F$7,'BBDD R'!$O$7),"")</f>
        <v/>
      </c>
      <c r="W251" s="946" t="str">
        <f>IFERROR(IFS(E251='BBDD R'!$F$2,'BBDD R'!$P$2,E251='BBDD R'!$F$3,'BBDD R'!$P$3,E251='BBDD R'!$F$4,'BBDD R'!$P$4,E251='BBDD R'!$F$5,'BBDD R'!$P$5,E251='BBDD R'!$F$6,'BBDD R'!$P$6,E251='BBDD R'!$F$7,'BBDD R'!$P$7),"")</f>
        <v/>
      </c>
      <c r="X251" s="944" t="str">
        <f>IFERROR(IFS(E251='BBDD R'!$F$2,'BBDD R'!$Q$2,E251='BBDD R'!$F$3,'BBDD R'!$Q$3,E251='BBDD R'!$F$4,'BBDD R'!$Q$4,E251='BBDD R'!$F$5,'BBDD R'!$Q$5,E251='BBDD R'!$F$6,'BBDD R'!$Q$6,E251='BBDD R'!$F$7,'BBDD R'!$Q$7),"")</f>
        <v/>
      </c>
      <c r="Y251" s="944" t="str">
        <f>IFERROR(IFS(E251='BBDD R'!$F$2,'BBDD R'!$R$2,E251='BBDD R'!$F$3,'BBDD R'!$R$3,E251='BBDD R'!$F$4,'BBDD R'!$R$4,E251='BBDD R'!$F$5,'BBDD R'!$R$5,E251='BBDD R'!$F$6,'BBDD R'!$R$6,E251='BBDD R'!$F$7,'BBDD R'!$R$7),"")</f>
        <v/>
      </c>
      <c r="Z251" s="944" t="str">
        <f t="array" ref="Z251">IFERROR(ifs(AND(M251="Gasolina",O251="Vehículo Liviano (Sedán, Compacto)"),1
,AND(M251="Gasolina",O251="Vehículo Liviano (SUV, Jeep, Station Wagon)"),2
,AND(M251="Gasolina",O251="Utilitario, Furgón"),3
,AND(M251="Gasolina",O251="Camioneta 4x2"),4
,AND(M251="Gasolina",O251="Camioneta 4x4"),5
,AND(M251="Gasolina",O251="Camión liviano (hasta 3.5 ton)"),6
,AND(M251="Gasolina",O251="Camión mediano"),7
,AND(M251="Gasolina",O251="Camión pesado"),8
,AND(M251="Gasolina",O251="Maquinaria"),9
,AND(M251="Gasolina",O251="Otro (especifique): "),10
,AND(M251="Diesel",O251="Vehículo Liviano (Sedán, Compacto)"),11
,AND(M251="Diesel",O251="Vehículo Liviano (SUV, Jeep, Station Wagon)"),12
,AND(M251="Diesel",O251="Utilitario, Furgón"),13
,AND(M251="Diesel",O251="Camioneta 4x2"),14
,AND(M251="Diesel",O251="Camioneta 4x4"),15
,AND(M251="Diesel",O251="Camión liviano (hasta 3.5 ton)"),16
,AND(M251="Diesel",O251="Camión mediano"),17
,AND(M251="Diesel",O251="Camión pesado"),18
,AND(M251="Diesel",O251="Maquinaria"),19
,AND(M251="Diesel",O251="Otro (especifique): "),20
,O251="Selecciona...",21),"")</f>
        <v/>
      </c>
      <c r="AA251" s="947" t="str">
        <f>IFERROR((ifs(Z251=1,Data!$D$100,Z251=2,Data!$D$101,Z251=3,Data!$D$102,Z251=4,Data!$D$103,Z251=5,Data!$D$104,Z251=6,Data!$D$105,Z251=7,Data!$D$106,Z251=8,Data!$D$107,Z251=9,Data!$D$108,Z251=10,Data!$D$109,Z251=11,Data!$D$110,Z251=12,Data!$D$111,Z251=13,Data!$D$112,Z251=14,Data!$D$113,Z251=15,Data!$D$114,Z251=16,Data!$D$115,Z251=17,Data!$D$116,Z251=18,Data!$D$117,Z251=19,Data!$D$118,Z251=20,Data!$D$119,Z251=21,Data!$D$120,Z251=0,Data!$D$121))*K251,"")</f>
        <v/>
      </c>
      <c r="AB251" s="947" t="str">
        <f>IFERROR((ifs(Z251=1,Data!$E$100,Z251=2,Data!$E$101,Z251=3,Data!$E$102,Z251=4,Data!$E$103,Z251=5,Data!$E$104,Z251=6,Data!$E$105,Z251=7,Data!$E$106,Z251=8,Data!$E$107,Z251=9,Data!$E$108,Z251=10,Data!$E$109,Z251=11,Data!$E$110,Z251=12,Data!$E$111,Z251=13,Data!$E$112,Z251=14,Data!$E$113,Z251=15,Data!$E$114,Z251=16,Data!$E$115,Z251=17,Data!$E$116,Z251=18,Data!$E$117,Z251=19,Data!$E$118,Z251=20,Data!$E$119,Z251=21,Data!$E$120,Z251=0,Data!$E$121))*K251/1000,"")</f>
        <v/>
      </c>
      <c r="AC251" s="948" t="str">
        <f>IFERROR((ifs(
Z251=1,Data!$G$100,
Z251=2,Data!$G$101,
Z251=3,Data!$G$102,
Z251=4,Data!$G$103,
Z251=5,Data!$G$104,
Z251=6,Data!$G$105,
Z251=7,Data!$G$106,
Z251=8,Data!$G$107,
Z251=9,Data!$G$108,
Z251=10,Data!G$109,
Z251=11,Data!G$110,
Z251=12,Data!G$111,
Z251=13,Data!$G$112,
Z251=14,Data!$G$113,
Z251=15,Data!$G$114,
Z251=16,Data!$G$115,
Z251=17,Data!$G$116,
Z251=18,Data!$G$117,
Z251=19,Data!$G$118,
Z251=20,Data!$G$119,
Z251=21,Data!$G$120,
Z251=0,Data!$G$121))
*K251/1000,"")</f>
        <v/>
      </c>
      <c r="AD251" s="949" t="str">
        <f>IFERROR((ifs(
Z251=1,Data!$H$100,
Z251=2,Data!$H$101,
Z251=3,Data!$H$102,
Z251=4,Data!$H$103,
Z251=5,Data!$H$104,
Z251=6,Data!$H$105,
Z251=7,Data!$H$106,
Z251=8,Data!$H$107,
Z251=9,Data!$H$108,
Z251=10,Data!H$109,
Z251=11,Data!H$110,
Z251=12,Data!H$111,
Z251=13,Data!$H$112,
Z251=14,Data!$H$113,
Z251=15,Data!$H$114,
Z251=16,Data!$H$115,
Z251=17,Data!$H$116,
Z251=18,Data!$H$117,
Z251=19,Data!$H$118,
Z251=20,Data!$H$119,
Z251=21,Data!$H$120,
Z251=0,Data!$H$121))*K251/1000,"")</f>
        <v/>
      </c>
      <c r="AE251" s="948" t="str">
        <f>IFERROR((ifs(
Z251=1,Data!$I$100,
Z251=2,Data!$I$101,
Z251=3,Data!$I$102,
Z251=4,Data!$I$103,
Z251=5,Data!$I$104,
Z251=6,Data!$I$105,
Z251=7,Data!$I$106,
Z251=8,Data!$I$107,
Z251=9,Data!$I$108,
Z251=10,Data!I$109,
Z251=11,Data!I$110,
Z251=12,Data!I$111,
Z251=13,Data!$I$112,
Z251=14,Data!$I$113,
Z251=15,Data!$I$114,
Z251=16,Data!$I$115,
Z251=17,Data!$I$116,
Z251=18,Data!$I$117,
Z251=19,Data!$I$118,
Z251=20,Data!$I$119,
Z251=21,Data!$I$120,
Z251=0,Data!$I$121)*K251/1000),"")</f>
        <v/>
      </c>
      <c r="AF251" s="947" t="str">
        <f>IFERROR((ifs(
Z251=1,Data!$J$100,
Z251=2,Data!$J$101,
Z251=3,Data!$J$102,
Z251=4,Data!$J$103,
Z251=5,Data!$J$104,
Z251=6,Data!$J$105,
Z251=7,Data!$J$106,
Z251=8,Data!$J$107,
Z251=9,Data!$J$108,
Z251=10,Data!J$109,
Z251=11,Data!J$110,
Z251=12,Data!J$111,
Z251=13,Data!J$112,
Z251=14,Data!$J$113,
Z251=15,Data!$J$114,
Z251=16,Data!$J$115,
Z251=17,Data!$J$116,
Z251=18,Data!$J$117,
Z251=19,Data!$J$118,
Z251=20,Data!$J$119,
Z251=21,Data!$J$120,
Z251=0,Data!$J$121)*K251),"")</f>
        <v/>
      </c>
      <c r="AG251" s="947" t="str">
        <f>IFERROR((ifs(
Z251=1,Data!$K$100,
Z251=2,Data!$K$101,
Z251=3,Data!$K$102,
Z251=4,Data!$K$103,
Z251=5,Data!$K$104,
Z251=6,Data!$K$105,
Z251=7,Data!$K$106,
Z251=8,Data!$K$107,
Z251=9,Data!$K$108,
Z251=10,Data!K$109,
Z251=11,Data!K$110,
Z251=12,Data!K$111,
Z251=13,Data!$K$112,
Z251=14,Data!$K$113,
Z251=15,Data!$K$114,
Z251=16,Data!$K$115,
Z251=17,Data!$K$116,
Z251=18,Data!$K$117,
Z251=19,Data!$K$118,
Z251=20,Data!$K$119,
Z251=21,Data!$K$120,
Z251=0,Data!$K$121)*K251),"")</f>
        <v/>
      </c>
      <c r="AH251" s="947" t="str">
        <f>IFERROR((ifs(
Z251=1,Data!$L$100,
Z251=2,Data!$L$101,
Z251=3,Data!$L$102,
Z251=4,Data!$L$103,
Z251=5,Data!$L$104,
Z251=6,Data!$L$105,
Z251=7,Data!$L$106,
Z251=8,Data!$L$107,
Z251=9,Data!$L$108,
Z251=10,Data!L$109,
Z251=11,Data!L$110,
Z251=12,Data!L$111,
Z251=13,Data!$L$112,
Z251=14,Data!$L$113,
Z251=15,Data!$L$114,
Z251=16,Data!$L$115,
Z251=17,Data!$L$116,
Z251=18,Data!$L$117,
Z251=19,Data!$L$118,
Z251=20,Data!$L$119,
Z251=21,Data!$L$120,
Z251=0,Data!$L$121)*K251),"")</f>
        <v/>
      </c>
      <c r="AI251" s="950" t="str">
        <f>'Registro Veh'!J263</f>
        <v/>
      </c>
      <c r="AJ251" s="950" t="str">
        <f>'Registro Veh'!M263</f>
        <v/>
      </c>
      <c r="AK251" s="951"/>
      <c r="AL251" s="951"/>
      <c r="AM251" s="951"/>
      <c r="AN251" s="951"/>
    </row>
    <row r="252">
      <c r="A252" s="941" t="str">
        <f>'Registro Veh'!B263</f>
        <v/>
      </c>
      <c r="B252" s="941" t="str">
        <f>Equipo!$F$2</f>
        <v>4.0</v>
      </c>
      <c r="C252" s="941" t="str">
        <f>Equipo!$E$14</f>
        <v/>
      </c>
      <c r="D252" s="941" t="str">
        <f>Equipo!$E$10</f>
        <v/>
      </c>
      <c r="E252" s="941" t="str">
        <f>'Registro Veh'!C263</f>
        <v/>
      </c>
      <c r="F252" s="941" t="str">
        <f>'Registro Veh'!D263</f>
        <v/>
      </c>
      <c r="G252" s="941" t="str">
        <f>'Registro Veh'!E263</f>
        <v/>
      </c>
      <c r="H252" s="941" t="str">
        <f>'Registro Veh'!F263</f>
        <v/>
      </c>
      <c r="I252" s="942" t="str">
        <f>'Registro Veh'!G263</f>
        <v/>
      </c>
      <c r="J252" s="942" t="str">
        <f>'Registro Veh'!I263</f>
        <v/>
      </c>
      <c r="K252" s="942" t="str">
        <f>'Registro Veh'!K263</f>
        <v/>
      </c>
      <c r="L252" s="942" t="str">
        <f>'Registro Veh'!L263</f>
        <v/>
      </c>
      <c r="M252" s="942" t="str">
        <f>'Registro Veh'!N263</f>
        <v/>
      </c>
      <c r="N252" s="943" t="str">
        <f>IFERROR(IFS(E252='BBDD R'!$F$2,'BBDD R'!$G$2,E252='BBDD R'!$F$3,'BBDD R'!$G$3,E252='BBDD R'!$F$4,'BBDD R'!$G$4,E252='BBDD R'!$F$5,'BBDD R'!$G$5,E252='BBDD R'!$F$6,'BBDD R'!$G$6,E252='BBDD R'!$F$7,'BBDD R'!$G$7),"")</f>
        <v/>
      </c>
      <c r="O252" s="943" t="str">
        <f>IFERROR(IFS(E252='BBDD R'!$F$2,'BBDD R'!$H$2,E252='BBDD R'!$F$3,'BBDD R'!$H$3,E252='BBDD R'!$F$4,'BBDD R'!$H$4,E252='BBDD R'!$F$5,'BBDD R'!$H$5,E252='BBDD R'!$F$6,'BBDD R'!$H$6,E252='BBDD R'!$F$7,'BBDD R'!$H$7),"")</f>
        <v/>
      </c>
      <c r="P252" s="944" t="str">
        <f>IFERROR(IFS(E252='BBDD R'!$F$2,'BBDD R'!$I$2,E252='BBDD R'!$F$3,'BBDD R'!$I$3,E252='BBDD R'!$F$4,'BBDD R'!$I$4,E252='BBDD R'!$F$5,'BBDD R'!$I$5,E252='BBDD R'!$F$6,'BBDD R'!$I$6,E252='BBDD R'!$F$7,'BBDD R'!$I$7),"")</f>
        <v/>
      </c>
      <c r="Q252" s="945" t="str">
        <f>IFERROR(IFS(E252='BBDD R'!$F$2,'BBDD R'!$J$2,E252='BBDD R'!$F$3,'BBDD R'!$J$3,E252='BBDD R'!$F$4,'BBDD R'!$J$4,E252='BBDD R'!$F$5,'BBDD R'!$J$5,E252='BBDD R'!$F$6,'BBDD R'!$J$6,E252='BBDD R'!$F$7,'BBDD R'!$J$7))</f>
        <v/>
      </c>
      <c r="R252" s="945" t="str">
        <f>IFERROR(IFS(E252='BBDD R'!$F$2,'BBDD R'!$K$2,E252='BBDD R'!$F$3,'BBDD R'!$K$3,E252='BBDD R'!$F$4,'BBDD R'!$K$4,E252='BBDD R'!$F$5,'BBDD R'!$K$5,E252='BBDD R'!$F$6,'BBDD R'!$K$6,E252='BBDD R'!$F$7,'BBDD R'!$K$7),"")</f>
        <v/>
      </c>
      <c r="S252" s="944" t="str">
        <f>IFERROR(IFS(E252='BBDD R'!$F$2,'BBDD R'!$L$2,E252='BBDD R'!$F$3,'BBDD R'!$L$3,E252='BBDD R'!$F$4,'BBDD R'!$L$4,E252='BBDD R'!$F$5,'BBDD R'!$L$5,E252='BBDD R'!$F$6,'BBDD R'!$L$6,E252='BBDD R'!$F$7,'BBDD R'!$L$7),"")</f>
        <v/>
      </c>
      <c r="T252" s="944" t="str">
        <f>IFERROR(IFS(E252='BBDD R'!$F$2,'BBDD R'!$M$2,E252='BBDD R'!$F$3,'BBDD R'!$M$3,E252='BBDD R'!$F$4,'BBDD R'!$M$4,E252='BBDD R'!$F$5,'BBDD R'!$M$5,E252='BBDD R'!$F$6,'BBDD R'!$M$6,E252='BBDD R'!$F$7,'BBDD R'!$M$7),"")</f>
        <v/>
      </c>
      <c r="U252" s="944" t="str">
        <f>IFERROR(IFS(E252='BBDD R'!$F$2,'BBDD R'!$N$2,E252='BBDD R'!$F$3,'BBDD R'!$N$3,E252='BBDD R'!$F$4,'BBDD R'!$N$4,E252='BBDD R'!$F$5,'BBDD R'!$N$5,E252='BBDD R'!$F$6,'BBDD R'!$N$6,E252='BBDD R'!$F$7,'BBDD R'!$N$7),"")</f>
        <v/>
      </c>
      <c r="V252" s="944" t="str">
        <f>IFERROR(IFS(E252='BBDD R'!$F$2,'BBDD R'!$O$2,E252='BBDD R'!$F$3,'BBDD R'!$O$3,E252='BBDD R'!$F$4,'BBDD R'!$O$4,E252='BBDD R'!$F$5,'BBDD R'!$O$5,E252='BBDD R'!$F$6,'BBDD R'!$O$6,E252='BBDD R'!$F$7,'BBDD R'!$O$7),"")</f>
        <v/>
      </c>
      <c r="W252" s="946" t="str">
        <f>IFERROR(IFS(E252='BBDD R'!$F$2,'BBDD R'!$P$2,E252='BBDD R'!$F$3,'BBDD R'!$P$3,E252='BBDD R'!$F$4,'BBDD R'!$P$4,E252='BBDD R'!$F$5,'BBDD R'!$P$5,E252='BBDD R'!$F$6,'BBDD R'!$P$6,E252='BBDD R'!$F$7,'BBDD R'!$P$7),"")</f>
        <v/>
      </c>
      <c r="X252" s="944" t="str">
        <f>IFERROR(IFS(E252='BBDD R'!$F$2,'BBDD R'!$Q$2,E252='BBDD R'!$F$3,'BBDD R'!$Q$3,E252='BBDD R'!$F$4,'BBDD R'!$Q$4,E252='BBDD R'!$F$5,'BBDD R'!$Q$5,E252='BBDD R'!$F$6,'BBDD R'!$Q$6,E252='BBDD R'!$F$7,'BBDD R'!$Q$7),"")</f>
        <v/>
      </c>
      <c r="Y252" s="944" t="str">
        <f>IFERROR(IFS(E252='BBDD R'!$F$2,'BBDD R'!$R$2,E252='BBDD R'!$F$3,'BBDD R'!$R$3,E252='BBDD R'!$F$4,'BBDD R'!$R$4,E252='BBDD R'!$F$5,'BBDD R'!$R$5,E252='BBDD R'!$F$6,'BBDD R'!$R$6,E252='BBDD R'!$F$7,'BBDD R'!$R$7),"")</f>
        <v/>
      </c>
      <c r="Z252" s="944" t="str">
        <f t="array" ref="Z252">IFERROR(ifs(AND(M252="Gasolina",O252="Vehículo Liviano (Sedán, Compacto)"),1
,AND(M252="Gasolina",O252="Vehículo Liviano (SUV, Jeep, Station Wagon)"),2
,AND(M252="Gasolina",O252="Utilitario, Furgón"),3
,AND(M252="Gasolina",O252="Camioneta 4x2"),4
,AND(M252="Gasolina",O252="Camioneta 4x4"),5
,AND(M252="Gasolina",O252="Camión liviano (hasta 3.5 ton)"),6
,AND(M252="Gasolina",O252="Camión mediano"),7
,AND(M252="Gasolina",O252="Camión pesado"),8
,AND(M252="Gasolina",O252="Maquinaria"),9
,AND(M252="Gasolina",O252="Otro (especifique): "),10
,AND(M252="Diesel",O252="Vehículo Liviano (Sedán, Compacto)"),11
,AND(M252="Diesel",O252="Vehículo Liviano (SUV, Jeep, Station Wagon)"),12
,AND(M252="Diesel",O252="Utilitario, Furgón"),13
,AND(M252="Diesel",O252="Camioneta 4x2"),14
,AND(M252="Diesel",O252="Camioneta 4x4"),15
,AND(M252="Diesel",O252="Camión liviano (hasta 3.5 ton)"),16
,AND(M252="Diesel",O252="Camión mediano"),17
,AND(M252="Diesel",O252="Camión pesado"),18
,AND(M252="Diesel",O252="Maquinaria"),19
,AND(M252="Diesel",O252="Otro (especifique): "),20
,O252="Selecciona...",21),"")</f>
        <v/>
      </c>
      <c r="AA252" s="947" t="str">
        <f>IFERROR((ifs(Z252=1,Data!$D$100,Z252=2,Data!$D$101,Z252=3,Data!$D$102,Z252=4,Data!$D$103,Z252=5,Data!$D$104,Z252=6,Data!$D$105,Z252=7,Data!$D$106,Z252=8,Data!$D$107,Z252=9,Data!$D$108,Z252=10,Data!$D$109,Z252=11,Data!$D$110,Z252=12,Data!$D$111,Z252=13,Data!$D$112,Z252=14,Data!$D$113,Z252=15,Data!$D$114,Z252=16,Data!$D$115,Z252=17,Data!$D$116,Z252=18,Data!$D$117,Z252=19,Data!$D$118,Z252=20,Data!$D$119,Z252=21,Data!$D$120,Z252=0,Data!$D$121))*K252,"")</f>
        <v/>
      </c>
      <c r="AB252" s="947" t="str">
        <f>IFERROR((ifs(Z252=1,Data!$E$100,Z252=2,Data!$E$101,Z252=3,Data!$E$102,Z252=4,Data!$E$103,Z252=5,Data!$E$104,Z252=6,Data!$E$105,Z252=7,Data!$E$106,Z252=8,Data!$E$107,Z252=9,Data!$E$108,Z252=10,Data!$E$109,Z252=11,Data!$E$110,Z252=12,Data!$E$111,Z252=13,Data!$E$112,Z252=14,Data!$E$113,Z252=15,Data!$E$114,Z252=16,Data!$E$115,Z252=17,Data!$E$116,Z252=18,Data!$E$117,Z252=19,Data!$E$118,Z252=20,Data!$E$119,Z252=21,Data!$E$120,Z252=0,Data!$E$121))*K252/1000,"")</f>
        <v/>
      </c>
      <c r="AC252" s="948" t="str">
        <f>IFERROR((ifs(
Z252=1,Data!$G$100,
Z252=2,Data!$G$101,
Z252=3,Data!$G$102,
Z252=4,Data!$G$103,
Z252=5,Data!$G$104,
Z252=6,Data!$G$105,
Z252=7,Data!$G$106,
Z252=8,Data!$G$107,
Z252=9,Data!$G$108,
Z252=10,Data!G$109,
Z252=11,Data!G$110,
Z252=12,Data!G$111,
Z252=13,Data!$G$112,
Z252=14,Data!$G$113,
Z252=15,Data!$G$114,
Z252=16,Data!$G$115,
Z252=17,Data!$G$116,
Z252=18,Data!$G$117,
Z252=19,Data!$G$118,
Z252=20,Data!$G$119,
Z252=21,Data!$G$120,
Z252=0,Data!$G$121))
*K252/1000,"")</f>
        <v/>
      </c>
      <c r="AD252" s="949" t="str">
        <f>IFERROR((ifs(
Z252=1,Data!$H$100,
Z252=2,Data!$H$101,
Z252=3,Data!$H$102,
Z252=4,Data!$H$103,
Z252=5,Data!$H$104,
Z252=6,Data!$H$105,
Z252=7,Data!$H$106,
Z252=8,Data!$H$107,
Z252=9,Data!$H$108,
Z252=10,Data!H$109,
Z252=11,Data!H$110,
Z252=12,Data!H$111,
Z252=13,Data!$H$112,
Z252=14,Data!$H$113,
Z252=15,Data!$H$114,
Z252=16,Data!$H$115,
Z252=17,Data!$H$116,
Z252=18,Data!$H$117,
Z252=19,Data!$H$118,
Z252=20,Data!$H$119,
Z252=21,Data!$H$120,
Z252=0,Data!$H$121))*K252/1000,"")</f>
        <v/>
      </c>
      <c r="AE252" s="948" t="str">
        <f>IFERROR((ifs(
Z252=1,Data!$I$100,
Z252=2,Data!$I$101,
Z252=3,Data!$I$102,
Z252=4,Data!$I$103,
Z252=5,Data!$I$104,
Z252=6,Data!$I$105,
Z252=7,Data!$I$106,
Z252=8,Data!$I$107,
Z252=9,Data!$I$108,
Z252=10,Data!I$109,
Z252=11,Data!I$110,
Z252=12,Data!I$111,
Z252=13,Data!$I$112,
Z252=14,Data!$I$113,
Z252=15,Data!$I$114,
Z252=16,Data!$I$115,
Z252=17,Data!$I$116,
Z252=18,Data!$I$117,
Z252=19,Data!$I$118,
Z252=20,Data!$I$119,
Z252=21,Data!$I$120,
Z252=0,Data!$I$121)*K252/1000),"")</f>
        <v/>
      </c>
      <c r="AF252" s="947" t="str">
        <f>IFERROR((ifs(
Z252=1,Data!$J$100,
Z252=2,Data!$J$101,
Z252=3,Data!$J$102,
Z252=4,Data!$J$103,
Z252=5,Data!$J$104,
Z252=6,Data!$J$105,
Z252=7,Data!$J$106,
Z252=8,Data!$J$107,
Z252=9,Data!$J$108,
Z252=10,Data!J$109,
Z252=11,Data!J$110,
Z252=12,Data!J$111,
Z252=13,Data!J$112,
Z252=14,Data!$J$113,
Z252=15,Data!$J$114,
Z252=16,Data!$J$115,
Z252=17,Data!$J$116,
Z252=18,Data!$J$117,
Z252=19,Data!$J$118,
Z252=20,Data!$J$119,
Z252=21,Data!$J$120,
Z252=0,Data!$J$121)*K252),"")</f>
        <v/>
      </c>
      <c r="AG252" s="947" t="str">
        <f>IFERROR((ifs(
Z252=1,Data!$K$100,
Z252=2,Data!$K$101,
Z252=3,Data!$K$102,
Z252=4,Data!$K$103,
Z252=5,Data!$K$104,
Z252=6,Data!$K$105,
Z252=7,Data!$K$106,
Z252=8,Data!$K$107,
Z252=9,Data!$K$108,
Z252=10,Data!K$109,
Z252=11,Data!K$110,
Z252=12,Data!K$111,
Z252=13,Data!$K$112,
Z252=14,Data!$K$113,
Z252=15,Data!$K$114,
Z252=16,Data!$K$115,
Z252=17,Data!$K$116,
Z252=18,Data!$K$117,
Z252=19,Data!$K$118,
Z252=20,Data!$K$119,
Z252=21,Data!$K$120,
Z252=0,Data!$K$121)*K252),"")</f>
        <v/>
      </c>
      <c r="AH252" s="947" t="str">
        <f>IFERROR((ifs(
Z252=1,Data!$L$100,
Z252=2,Data!$L$101,
Z252=3,Data!$L$102,
Z252=4,Data!$L$103,
Z252=5,Data!$L$104,
Z252=6,Data!$L$105,
Z252=7,Data!$L$106,
Z252=8,Data!$L$107,
Z252=9,Data!$L$108,
Z252=10,Data!L$109,
Z252=11,Data!L$110,
Z252=12,Data!L$111,
Z252=13,Data!$L$112,
Z252=14,Data!$L$113,
Z252=15,Data!$L$114,
Z252=16,Data!$L$115,
Z252=17,Data!$L$116,
Z252=18,Data!$L$117,
Z252=19,Data!$L$118,
Z252=20,Data!$L$119,
Z252=21,Data!$L$120,
Z252=0,Data!$L$121)*K252),"")</f>
        <v/>
      </c>
      <c r="AI252" s="950" t="str">
        <f>'Registro Veh'!J264</f>
        <v/>
      </c>
      <c r="AJ252" s="950" t="str">
        <f>'Registro Veh'!M264</f>
        <v/>
      </c>
      <c r="AK252" s="951"/>
      <c r="AL252" s="951"/>
      <c r="AM252" s="951"/>
      <c r="AN252" s="951"/>
    </row>
    <row r="253">
      <c r="A253" s="941" t="str">
        <f>'Registro Veh'!B264</f>
        <v/>
      </c>
      <c r="B253" s="941" t="str">
        <f>Equipo!$F$2</f>
        <v>4.0</v>
      </c>
      <c r="C253" s="941" t="str">
        <f>Equipo!$E$14</f>
        <v/>
      </c>
      <c r="D253" s="941" t="str">
        <f>Equipo!$E$10</f>
        <v/>
      </c>
      <c r="E253" s="941" t="str">
        <f>'Registro Veh'!C264</f>
        <v/>
      </c>
      <c r="F253" s="941" t="str">
        <f>'Registro Veh'!D264</f>
        <v/>
      </c>
      <c r="G253" s="941" t="str">
        <f>'Registro Veh'!E264</f>
        <v/>
      </c>
      <c r="H253" s="941" t="str">
        <f>'Registro Veh'!F264</f>
        <v/>
      </c>
      <c r="I253" s="942" t="str">
        <f>'Registro Veh'!G264</f>
        <v/>
      </c>
      <c r="J253" s="942" t="str">
        <f>'Registro Veh'!I264</f>
        <v/>
      </c>
      <c r="K253" s="942" t="str">
        <f>'Registro Veh'!K264</f>
        <v/>
      </c>
      <c r="L253" s="942" t="str">
        <f>'Registro Veh'!L264</f>
        <v/>
      </c>
      <c r="M253" s="942" t="str">
        <f>'Registro Veh'!N264</f>
        <v/>
      </c>
      <c r="N253" s="943" t="str">
        <f>IFERROR(IFS(E253='BBDD R'!$F$2,'BBDD R'!$G$2,E253='BBDD R'!$F$3,'BBDD R'!$G$3,E253='BBDD R'!$F$4,'BBDD R'!$G$4,E253='BBDD R'!$F$5,'BBDD R'!$G$5,E253='BBDD R'!$F$6,'BBDD R'!$G$6,E253='BBDD R'!$F$7,'BBDD R'!$G$7),"")</f>
        <v/>
      </c>
      <c r="O253" s="943" t="str">
        <f>IFERROR(IFS(E253='BBDD R'!$F$2,'BBDD R'!$H$2,E253='BBDD R'!$F$3,'BBDD R'!$H$3,E253='BBDD R'!$F$4,'BBDD R'!$H$4,E253='BBDD R'!$F$5,'BBDD R'!$H$5,E253='BBDD R'!$F$6,'BBDD R'!$H$6,E253='BBDD R'!$F$7,'BBDD R'!$H$7),"")</f>
        <v/>
      </c>
      <c r="P253" s="944" t="str">
        <f>IFERROR(IFS(E253='BBDD R'!$F$2,'BBDD R'!$I$2,E253='BBDD R'!$F$3,'BBDD R'!$I$3,E253='BBDD R'!$F$4,'BBDD R'!$I$4,E253='BBDD R'!$F$5,'BBDD R'!$I$5,E253='BBDD R'!$F$6,'BBDD R'!$I$6,E253='BBDD R'!$F$7,'BBDD R'!$I$7),"")</f>
        <v/>
      </c>
      <c r="Q253" s="945" t="str">
        <f>IFERROR(IFS(E253='BBDD R'!$F$2,'BBDD R'!$J$2,E253='BBDD R'!$F$3,'BBDD R'!$J$3,E253='BBDD R'!$F$4,'BBDD R'!$J$4,E253='BBDD R'!$F$5,'BBDD R'!$J$5,E253='BBDD R'!$F$6,'BBDD R'!$J$6,E253='BBDD R'!$F$7,'BBDD R'!$J$7))</f>
        <v/>
      </c>
      <c r="R253" s="945" t="str">
        <f>IFERROR(IFS(E253='BBDD R'!$F$2,'BBDD R'!$K$2,E253='BBDD R'!$F$3,'BBDD R'!$K$3,E253='BBDD R'!$F$4,'BBDD R'!$K$4,E253='BBDD R'!$F$5,'BBDD R'!$K$5,E253='BBDD R'!$F$6,'BBDD R'!$K$6,E253='BBDD R'!$F$7,'BBDD R'!$K$7),"")</f>
        <v/>
      </c>
      <c r="S253" s="944" t="str">
        <f>IFERROR(IFS(E253='BBDD R'!$F$2,'BBDD R'!$L$2,E253='BBDD R'!$F$3,'BBDD R'!$L$3,E253='BBDD R'!$F$4,'BBDD R'!$L$4,E253='BBDD R'!$F$5,'BBDD R'!$L$5,E253='BBDD R'!$F$6,'BBDD R'!$L$6,E253='BBDD R'!$F$7,'BBDD R'!$L$7),"")</f>
        <v/>
      </c>
      <c r="T253" s="944" t="str">
        <f>IFERROR(IFS(E253='BBDD R'!$F$2,'BBDD R'!$M$2,E253='BBDD R'!$F$3,'BBDD R'!$M$3,E253='BBDD R'!$F$4,'BBDD R'!$M$4,E253='BBDD R'!$F$5,'BBDD R'!$M$5,E253='BBDD R'!$F$6,'BBDD R'!$M$6,E253='BBDD R'!$F$7,'BBDD R'!$M$7),"")</f>
        <v/>
      </c>
      <c r="U253" s="944" t="str">
        <f>IFERROR(IFS(E253='BBDD R'!$F$2,'BBDD R'!$N$2,E253='BBDD R'!$F$3,'BBDD R'!$N$3,E253='BBDD R'!$F$4,'BBDD R'!$N$4,E253='BBDD R'!$F$5,'BBDD R'!$N$5,E253='BBDD R'!$F$6,'BBDD R'!$N$6,E253='BBDD R'!$F$7,'BBDD R'!$N$7),"")</f>
        <v/>
      </c>
      <c r="V253" s="944" t="str">
        <f>IFERROR(IFS(E253='BBDD R'!$F$2,'BBDD R'!$O$2,E253='BBDD R'!$F$3,'BBDD R'!$O$3,E253='BBDD R'!$F$4,'BBDD R'!$O$4,E253='BBDD R'!$F$5,'BBDD R'!$O$5,E253='BBDD R'!$F$6,'BBDD R'!$O$6,E253='BBDD R'!$F$7,'BBDD R'!$O$7),"")</f>
        <v/>
      </c>
      <c r="W253" s="946" t="str">
        <f>IFERROR(IFS(E253='BBDD R'!$F$2,'BBDD R'!$P$2,E253='BBDD R'!$F$3,'BBDD R'!$P$3,E253='BBDD R'!$F$4,'BBDD R'!$P$4,E253='BBDD R'!$F$5,'BBDD R'!$P$5,E253='BBDD R'!$F$6,'BBDD R'!$P$6,E253='BBDD R'!$F$7,'BBDD R'!$P$7),"")</f>
        <v/>
      </c>
      <c r="X253" s="944" t="str">
        <f>IFERROR(IFS(E253='BBDD R'!$F$2,'BBDD R'!$Q$2,E253='BBDD R'!$F$3,'BBDD R'!$Q$3,E253='BBDD R'!$F$4,'BBDD R'!$Q$4,E253='BBDD R'!$F$5,'BBDD R'!$Q$5,E253='BBDD R'!$F$6,'BBDD R'!$Q$6,E253='BBDD R'!$F$7,'BBDD R'!$Q$7),"")</f>
        <v/>
      </c>
      <c r="Y253" s="944" t="str">
        <f>IFERROR(IFS(E253='BBDD R'!$F$2,'BBDD R'!$R$2,E253='BBDD R'!$F$3,'BBDD R'!$R$3,E253='BBDD R'!$F$4,'BBDD R'!$R$4,E253='BBDD R'!$F$5,'BBDD R'!$R$5,E253='BBDD R'!$F$6,'BBDD R'!$R$6,E253='BBDD R'!$F$7,'BBDD R'!$R$7),"")</f>
        <v/>
      </c>
      <c r="Z253" s="944" t="str">
        <f t="array" ref="Z253">IFERROR(ifs(AND(M253="Gasolina",O253="Vehículo Liviano (Sedán, Compacto)"),1
,AND(M253="Gasolina",O253="Vehículo Liviano (SUV, Jeep, Station Wagon)"),2
,AND(M253="Gasolina",O253="Utilitario, Furgón"),3
,AND(M253="Gasolina",O253="Camioneta 4x2"),4
,AND(M253="Gasolina",O253="Camioneta 4x4"),5
,AND(M253="Gasolina",O253="Camión liviano (hasta 3.5 ton)"),6
,AND(M253="Gasolina",O253="Camión mediano"),7
,AND(M253="Gasolina",O253="Camión pesado"),8
,AND(M253="Gasolina",O253="Maquinaria"),9
,AND(M253="Gasolina",O253="Otro (especifique): "),10
,AND(M253="Diesel",O253="Vehículo Liviano (Sedán, Compacto)"),11
,AND(M253="Diesel",O253="Vehículo Liviano (SUV, Jeep, Station Wagon)"),12
,AND(M253="Diesel",O253="Utilitario, Furgón"),13
,AND(M253="Diesel",O253="Camioneta 4x2"),14
,AND(M253="Diesel",O253="Camioneta 4x4"),15
,AND(M253="Diesel",O253="Camión liviano (hasta 3.5 ton)"),16
,AND(M253="Diesel",O253="Camión mediano"),17
,AND(M253="Diesel",O253="Camión pesado"),18
,AND(M253="Diesel",O253="Maquinaria"),19
,AND(M253="Diesel",O253="Otro (especifique): "),20
,O253="Selecciona...",21),"")</f>
        <v/>
      </c>
      <c r="AA253" s="947" t="str">
        <f>IFERROR((ifs(Z253=1,Data!$D$100,Z253=2,Data!$D$101,Z253=3,Data!$D$102,Z253=4,Data!$D$103,Z253=5,Data!$D$104,Z253=6,Data!$D$105,Z253=7,Data!$D$106,Z253=8,Data!$D$107,Z253=9,Data!$D$108,Z253=10,Data!$D$109,Z253=11,Data!$D$110,Z253=12,Data!$D$111,Z253=13,Data!$D$112,Z253=14,Data!$D$113,Z253=15,Data!$D$114,Z253=16,Data!$D$115,Z253=17,Data!$D$116,Z253=18,Data!$D$117,Z253=19,Data!$D$118,Z253=20,Data!$D$119,Z253=21,Data!$D$120,Z253=0,Data!$D$121))*K253,"")</f>
        <v/>
      </c>
      <c r="AB253" s="947" t="str">
        <f>IFERROR((ifs(Z253=1,Data!$E$100,Z253=2,Data!$E$101,Z253=3,Data!$E$102,Z253=4,Data!$E$103,Z253=5,Data!$E$104,Z253=6,Data!$E$105,Z253=7,Data!$E$106,Z253=8,Data!$E$107,Z253=9,Data!$E$108,Z253=10,Data!$E$109,Z253=11,Data!$E$110,Z253=12,Data!$E$111,Z253=13,Data!$E$112,Z253=14,Data!$E$113,Z253=15,Data!$E$114,Z253=16,Data!$E$115,Z253=17,Data!$E$116,Z253=18,Data!$E$117,Z253=19,Data!$E$118,Z253=20,Data!$E$119,Z253=21,Data!$E$120,Z253=0,Data!$E$121))*K253/1000,"")</f>
        <v/>
      </c>
      <c r="AC253" s="948" t="str">
        <f>IFERROR((ifs(
Z253=1,Data!$G$100,
Z253=2,Data!$G$101,
Z253=3,Data!$G$102,
Z253=4,Data!$G$103,
Z253=5,Data!$G$104,
Z253=6,Data!$G$105,
Z253=7,Data!$G$106,
Z253=8,Data!$G$107,
Z253=9,Data!$G$108,
Z253=10,Data!G$109,
Z253=11,Data!G$110,
Z253=12,Data!G$111,
Z253=13,Data!$G$112,
Z253=14,Data!$G$113,
Z253=15,Data!$G$114,
Z253=16,Data!$G$115,
Z253=17,Data!$G$116,
Z253=18,Data!$G$117,
Z253=19,Data!$G$118,
Z253=20,Data!$G$119,
Z253=21,Data!$G$120,
Z253=0,Data!$G$121))
*K253/1000,"")</f>
        <v/>
      </c>
      <c r="AD253" s="949" t="str">
        <f>IFERROR((ifs(
Z253=1,Data!$H$100,
Z253=2,Data!$H$101,
Z253=3,Data!$H$102,
Z253=4,Data!$H$103,
Z253=5,Data!$H$104,
Z253=6,Data!$H$105,
Z253=7,Data!$H$106,
Z253=8,Data!$H$107,
Z253=9,Data!$H$108,
Z253=10,Data!H$109,
Z253=11,Data!H$110,
Z253=12,Data!H$111,
Z253=13,Data!$H$112,
Z253=14,Data!$H$113,
Z253=15,Data!$H$114,
Z253=16,Data!$H$115,
Z253=17,Data!$H$116,
Z253=18,Data!$H$117,
Z253=19,Data!$H$118,
Z253=20,Data!$H$119,
Z253=21,Data!$H$120,
Z253=0,Data!$H$121))*K253/1000,"")</f>
        <v/>
      </c>
      <c r="AE253" s="948" t="str">
        <f>IFERROR((ifs(
Z253=1,Data!$I$100,
Z253=2,Data!$I$101,
Z253=3,Data!$I$102,
Z253=4,Data!$I$103,
Z253=5,Data!$I$104,
Z253=6,Data!$I$105,
Z253=7,Data!$I$106,
Z253=8,Data!$I$107,
Z253=9,Data!$I$108,
Z253=10,Data!I$109,
Z253=11,Data!I$110,
Z253=12,Data!I$111,
Z253=13,Data!$I$112,
Z253=14,Data!$I$113,
Z253=15,Data!$I$114,
Z253=16,Data!$I$115,
Z253=17,Data!$I$116,
Z253=18,Data!$I$117,
Z253=19,Data!$I$118,
Z253=20,Data!$I$119,
Z253=21,Data!$I$120,
Z253=0,Data!$I$121)*K253/1000),"")</f>
        <v/>
      </c>
      <c r="AF253" s="947" t="str">
        <f>IFERROR((ifs(
Z253=1,Data!$J$100,
Z253=2,Data!$J$101,
Z253=3,Data!$J$102,
Z253=4,Data!$J$103,
Z253=5,Data!$J$104,
Z253=6,Data!$J$105,
Z253=7,Data!$J$106,
Z253=8,Data!$J$107,
Z253=9,Data!$J$108,
Z253=10,Data!J$109,
Z253=11,Data!J$110,
Z253=12,Data!J$111,
Z253=13,Data!J$112,
Z253=14,Data!$J$113,
Z253=15,Data!$J$114,
Z253=16,Data!$J$115,
Z253=17,Data!$J$116,
Z253=18,Data!$J$117,
Z253=19,Data!$J$118,
Z253=20,Data!$J$119,
Z253=21,Data!$J$120,
Z253=0,Data!$J$121)*K253),"")</f>
        <v/>
      </c>
      <c r="AG253" s="947" t="str">
        <f>IFERROR((ifs(
Z253=1,Data!$K$100,
Z253=2,Data!$K$101,
Z253=3,Data!$K$102,
Z253=4,Data!$K$103,
Z253=5,Data!$K$104,
Z253=6,Data!$K$105,
Z253=7,Data!$K$106,
Z253=8,Data!$K$107,
Z253=9,Data!$K$108,
Z253=10,Data!K$109,
Z253=11,Data!K$110,
Z253=12,Data!K$111,
Z253=13,Data!$K$112,
Z253=14,Data!$K$113,
Z253=15,Data!$K$114,
Z253=16,Data!$K$115,
Z253=17,Data!$K$116,
Z253=18,Data!$K$117,
Z253=19,Data!$K$118,
Z253=20,Data!$K$119,
Z253=21,Data!$K$120,
Z253=0,Data!$K$121)*K253),"")</f>
        <v/>
      </c>
      <c r="AH253" s="947" t="str">
        <f>IFERROR((ifs(
Z253=1,Data!$L$100,
Z253=2,Data!$L$101,
Z253=3,Data!$L$102,
Z253=4,Data!$L$103,
Z253=5,Data!$L$104,
Z253=6,Data!$L$105,
Z253=7,Data!$L$106,
Z253=8,Data!$L$107,
Z253=9,Data!$L$108,
Z253=10,Data!L$109,
Z253=11,Data!L$110,
Z253=12,Data!L$111,
Z253=13,Data!$L$112,
Z253=14,Data!$L$113,
Z253=15,Data!$L$114,
Z253=16,Data!$L$115,
Z253=17,Data!$L$116,
Z253=18,Data!$L$117,
Z253=19,Data!$L$118,
Z253=20,Data!$L$119,
Z253=21,Data!$L$120,
Z253=0,Data!$L$121)*K253),"")</f>
        <v/>
      </c>
      <c r="AI253" s="950" t="str">
        <f>'Registro Veh'!J265</f>
        <v/>
      </c>
      <c r="AJ253" s="950" t="str">
        <f>'Registro Veh'!M265</f>
        <v/>
      </c>
      <c r="AK253" s="951"/>
      <c r="AL253" s="951"/>
      <c r="AM253" s="951"/>
      <c r="AN253" s="951"/>
    </row>
    <row r="254">
      <c r="A254" s="941" t="str">
        <f>'Registro Veh'!B265</f>
        <v/>
      </c>
      <c r="B254" s="941" t="str">
        <f>Equipo!$F$2</f>
        <v>4.0</v>
      </c>
      <c r="C254" s="941" t="str">
        <f>Equipo!$E$14</f>
        <v/>
      </c>
      <c r="D254" s="941" t="str">
        <f>Equipo!$E$10</f>
        <v/>
      </c>
      <c r="E254" s="941" t="str">
        <f>'Registro Veh'!C265</f>
        <v/>
      </c>
      <c r="F254" s="941" t="str">
        <f>'Registro Veh'!D265</f>
        <v/>
      </c>
      <c r="G254" s="941" t="str">
        <f>'Registro Veh'!E265</f>
        <v/>
      </c>
      <c r="H254" s="941" t="str">
        <f>'Registro Veh'!F265</f>
        <v/>
      </c>
      <c r="I254" s="942" t="str">
        <f>'Registro Veh'!G265</f>
        <v/>
      </c>
      <c r="J254" s="942" t="str">
        <f>'Registro Veh'!I265</f>
        <v/>
      </c>
      <c r="K254" s="942" t="str">
        <f>'Registro Veh'!K265</f>
        <v/>
      </c>
      <c r="L254" s="942" t="str">
        <f>'Registro Veh'!L265</f>
        <v/>
      </c>
      <c r="M254" s="942" t="str">
        <f>'Registro Veh'!N265</f>
        <v/>
      </c>
      <c r="N254" s="943" t="str">
        <f>IFERROR(IFS(E254='BBDD R'!$F$2,'BBDD R'!$G$2,E254='BBDD R'!$F$3,'BBDD R'!$G$3,E254='BBDD R'!$F$4,'BBDD R'!$G$4,E254='BBDD R'!$F$5,'BBDD R'!$G$5,E254='BBDD R'!$F$6,'BBDD R'!$G$6,E254='BBDD R'!$F$7,'BBDD R'!$G$7),"")</f>
        <v/>
      </c>
      <c r="O254" s="943" t="str">
        <f>IFERROR(IFS(E254='BBDD R'!$F$2,'BBDD R'!$H$2,E254='BBDD R'!$F$3,'BBDD R'!$H$3,E254='BBDD R'!$F$4,'BBDD R'!$H$4,E254='BBDD R'!$F$5,'BBDD R'!$H$5,E254='BBDD R'!$F$6,'BBDD R'!$H$6,E254='BBDD R'!$F$7,'BBDD R'!$H$7),"")</f>
        <v/>
      </c>
      <c r="P254" s="944" t="str">
        <f>IFERROR(IFS(E254='BBDD R'!$F$2,'BBDD R'!$I$2,E254='BBDD R'!$F$3,'BBDD R'!$I$3,E254='BBDD R'!$F$4,'BBDD R'!$I$4,E254='BBDD R'!$F$5,'BBDD R'!$I$5,E254='BBDD R'!$F$6,'BBDD R'!$I$6,E254='BBDD R'!$F$7,'BBDD R'!$I$7),"")</f>
        <v/>
      </c>
      <c r="Q254" s="945" t="str">
        <f>IFERROR(IFS(E254='BBDD R'!$F$2,'BBDD R'!$J$2,E254='BBDD R'!$F$3,'BBDD R'!$J$3,E254='BBDD R'!$F$4,'BBDD R'!$J$4,E254='BBDD R'!$F$5,'BBDD R'!$J$5,E254='BBDD R'!$F$6,'BBDD R'!$J$6,E254='BBDD R'!$F$7,'BBDD R'!$J$7))</f>
        <v/>
      </c>
      <c r="R254" s="945" t="str">
        <f>IFERROR(IFS(E254='BBDD R'!$F$2,'BBDD R'!$K$2,E254='BBDD R'!$F$3,'BBDD R'!$K$3,E254='BBDD R'!$F$4,'BBDD R'!$K$4,E254='BBDD R'!$F$5,'BBDD R'!$K$5,E254='BBDD R'!$F$6,'BBDD R'!$K$6,E254='BBDD R'!$F$7,'BBDD R'!$K$7),"")</f>
        <v/>
      </c>
      <c r="S254" s="944" t="str">
        <f>IFERROR(IFS(E254='BBDD R'!$F$2,'BBDD R'!$L$2,E254='BBDD R'!$F$3,'BBDD R'!$L$3,E254='BBDD R'!$F$4,'BBDD R'!$L$4,E254='BBDD R'!$F$5,'BBDD R'!$L$5,E254='BBDD R'!$F$6,'BBDD R'!$L$6,E254='BBDD R'!$F$7,'BBDD R'!$L$7),"")</f>
        <v/>
      </c>
      <c r="T254" s="944" t="str">
        <f>IFERROR(IFS(E254='BBDD R'!$F$2,'BBDD R'!$M$2,E254='BBDD R'!$F$3,'BBDD R'!$M$3,E254='BBDD R'!$F$4,'BBDD R'!$M$4,E254='BBDD R'!$F$5,'BBDD R'!$M$5,E254='BBDD R'!$F$6,'BBDD R'!$M$6,E254='BBDD R'!$F$7,'BBDD R'!$M$7),"")</f>
        <v/>
      </c>
      <c r="U254" s="944" t="str">
        <f>IFERROR(IFS(E254='BBDD R'!$F$2,'BBDD R'!$N$2,E254='BBDD R'!$F$3,'BBDD R'!$N$3,E254='BBDD R'!$F$4,'BBDD R'!$N$4,E254='BBDD R'!$F$5,'BBDD R'!$N$5,E254='BBDD R'!$F$6,'BBDD R'!$N$6,E254='BBDD R'!$F$7,'BBDD R'!$N$7),"")</f>
        <v/>
      </c>
      <c r="V254" s="944" t="str">
        <f>IFERROR(IFS(E254='BBDD R'!$F$2,'BBDD R'!$O$2,E254='BBDD R'!$F$3,'BBDD R'!$O$3,E254='BBDD R'!$F$4,'BBDD R'!$O$4,E254='BBDD R'!$F$5,'BBDD R'!$O$5,E254='BBDD R'!$F$6,'BBDD R'!$O$6,E254='BBDD R'!$F$7,'BBDD R'!$O$7),"")</f>
        <v/>
      </c>
      <c r="W254" s="946" t="str">
        <f>IFERROR(IFS(E254='BBDD R'!$F$2,'BBDD R'!$P$2,E254='BBDD R'!$F$3,'BBDD R'!$P$3,E254='BBDD R'!$F$4,'BBDD R'!$P$4,E254='BBDD R'!$F$5,'BBDD R'!$P$5,E254='BBDD R'!$F$6,'BBDD R'!$P$6,E254='BBDD R'!$F$7,'BBDD R'!$P$7),"")</f>
        <v/>
      </c>
      <c r="X254" s="944" t="str">
        <f>IFERROR(IFS(E254='BBDD R'!$F$2,'BBDD R'!$Q$2,E254='BBDD R'!$F$3,'BBDD R'!$Q$3,E254='BBDD R'!$F$4,'BBDD R'!$Q$4,E254='BBDD R'!$F$5,'BBDD R'!$Q$5,E254='BBDD R'!$F$6,'BBDD R'!$Q$6,E254='BBDD R'!$F$7,'BBDD R'!$Q$7),"")</f>
        <v/>
      </c>
      <c r="Y254" s="944" t="str">
        <f>IFERROR(IFS(E254='BBDD R'!$F$2,'BBDD R'!$R$2,E254='BBDD R'!$F$3,'BBDD R'!$R$3,E254='BBDD R'!$F$4,'BBDD R'!$R$4,E254='BBDD R'!$F$5,'BBDD R'!$R$5,E254='BBDD R'!$F$6,'BBDD R'!$R$6,E254='BBDD R'!$F$7,'BBDD R'!$R$7),"")</f>
        <v/>
      </c>
      <c r="Z254" s="944" t="str">
        <f t="array" ref="Z254">IFERROR(ifs(AND(M254="Gasolina",O254="Vehículo Liviano (Sedán, Compacto)"),1
,AND(M254="Gasolina",O254="Vehículo Liviano (SUV, Jeep, Station Wagon)"),2
,AND(M254="Gasolina",O254="Utilitario, Furgón"),3
,AND(M254="Gasolina",O254="Camioneta 4x2"),4
,AND(M254="Gasolina",O254="Camioneta 4x4"),5
,AND(M254="Gasolina",O254="Camión liviano (hasta 3.5 ton)"),6
,AND(M254="Gasolina",O254="Camión mediano"),7
,AND(M254="Gasolina",O254="Camión pesado"),8
,AND(M254="Gasolina",O254="Maquinaria"),9
,AND(M254="Gasolina",O254="Otro (especifique): "),10
,AND(M254="Diesel",O254="Vehículo Liviano (Sedán, Compacto)"),11
,AND(M254="Diesel",O254="Vehículo Liviano (SUV, Jeep, Station Wagon)"),12
,AND(M254="Diesel",O254="Utilitario, Furgón"),13
,AND(M254="Diesel",O254="Camioneta 4x2"),14
,AND(M254="Diesel",O254="Camioneta 4x4"),15
,AND(M254="Diesel",O254="Camión liviano (hasta 3.5 ton)"),16
,AND(M254="Diesel",O254="Camión mediano"),17
,AND(M254="Diesel",O254="Camión pesado"),18
,AND(M254="Diesel",O254="Maquinaria"),19
,AND(M254="Diesel",O254="Otro (especifique): "),20
,O254="Selecciona...",21),"")</f>
        <v/>
      </c>
      <c r="AA254" s="947" t="str">
        <f>IFERROR((ifs(Z254=1,Data!$D$100,Z254=2,Data!$D$101,Z254=3,Data!$D$102,Z254=4,Data!$D$103,Z254=5,Data!$D$104,Z254=6,Data!$D$105,Z254=7,Data!$D$106,Z254=8,Data!$D$107,Z254=9,Data!$D$108,Z254=10,Data!$D$109,Z254=11,Data!$D$110,Z254=12,Data!$D$111,Z254=13,Data!$D$112,Z254=14,Data!$D$113,Z254=15,Data!$D$114,Z254=16,Data!$D$115,Z254=17,Data!$D$116,Z254=18,Data!$D$117,Z254=19,Data!$D$118,Z254=20,Data!$D$119,Z254=21,Data!$D$120,Z254=0,Data!$D$121))*K254,"")</f>
        <v/>
      </c>
      <c r="AB254" s="947" t="str">
        <f>IFERROR((ifs(Z254=1,Data!$E$100,Z254=2,Data!$E$101,Z254=3,Data!$E$102,Z254=4,Data!$E$103,Z254=5,Data!$E$104,Z254=6,Data!$E$105,Z254=7,Data!$E$106,Z254=8,Data!$E$107,Z254=9,Data!$E$108,Z254=10,Data!$E$109,Z254=11,Data!$E$110,Z254=12,Data!$E$111,Z254=13,Data!$E$112,Z254=14,Data!$E$113,Z254=15,Data!$E$114,Z254=16,Data!$E$115,Z254=17,Data!$E$116,Z254=18,Data!$E$117,Z254=19,Data!$E$118,Z254=20,Data!$E$119,Z254=21,Data!$E$120,Z254=0,Data!$E$121))*K254/1000,"")</f>
        <v/>
      </c>
      <c r="AC254" s="948" t="str">
        <f>IFERROR((ifs(
Z254=1,Data!$G$100,
Z254=2,Data!$G$101,
Z254=3,Data!$G$102,
Z254=4,Data!$G$103,
Z254=5,Data!$G$104,
Z254=6,Data!$G$105,
Z254=7,Data!$G$106,
Z254=8,Data!$G$107,
Z254=9,Data!$G$108,
Z254=10,Data!G$109,
Z254=11,Data!G$110,
Z254=12,Data!G$111,
Z254=13,Data!$G$112,
Z254=14,Data!$G$113,
Z254=15,Data!$G$114,
Z254=16,Data!$G$115,
Z254=17,Data!$G$116,
Z254=18,Data!$G$117,
Z254=19,Data!$G$118,
Z254=20,Data!$G$119,
Z254=21,Data!$G$120,
Z254=0,Data!$G$121))
*K254/1000,"")</f>
        <v/>
      </c>
      <c r="AD254" s="949" t="str">
        <f>IFERROR((ifs(
Z254=1,Data!$H$100,
Z254=2,Data!$H$101,
Z254=3,Data!$H$102,
Z254=4,Data!$H$103,
Z254=5,Data!$H$104,
Z254=6,Data!$H$105,
Z254=7,Data!$H$106,
Z254=8,Data!$H$107,
Z254=9,Data!$H$108,
Z254=10,Data!H$109,
Z254=11,Data!H$110,
Z254=12,Data!H$111,
Z254=13,Data!$H$112,
Z254=14,Data!$H$113,
Z254=15,Data!$H$114,
Z254=16,Data!$H$115,
Z254=17,Data!$H$116,
Z254=18,Data!$H$117,
Z254=19,Data!$H$118,
Z254=20,Data!$H$119,
Z254=21,Data!$H$120,
Z254=0,Data!$H$121))*K254/1000,"")</f>
        <v/>
      </c>
      <c r="AE254" s="948" t="str">
        <f>IFERROR((ifs(
Z254=1,Data!$I$100,
Z254=2,Data!$I$101,
Z254=3,Data!$I$102,
Z254=4,Data!$I$103,
Z254=5,Data!$I$104,
Z254=6,Data!$I$105,
Z254=7,Data!$I$106,
Z254=8,Data!$I$107,
Z254=9,Data!$I$108,
Z254=10,Data!I$109,
Z254=11,Data!I$110,
Z254=12,Data!I$111,
Z254=13,Data!$I$112,
Z254=14,Data!$I$113,
Z254=15,Data!$I$114,
Z254=16,Data!$I$115,
Z254=17,Data!$I$116,
Z254=18,Data!$I$117,
Z254=19,Data!$I$118,
Z254=20,Data!$I$119,
Z254=21,Data!$I$120,
Z254=0,Data!$I$121)*K254/1000),"")</f>
        <v/>
      </c>
      <c r="AF254" s="947" t="str">
        <f>IFERROR((ifs(
Z254=1,Data!$J$100,
Z254=2,Data!$J$101,
Z254=3,Data!$J$102,
Z254=4,Data!$J$103,
Z254=5,Data!$J$104,
Z254=6,Data!$J$105,
Z254=7,Data!$J$106,
Z254=8,Data!$J$107,
Z254=9,Data!$J$108,
Z254=10,Data!J$109,
Z254=11,Data!J$110,
Z254=12,Data!J$111,
Z254=13,Data!J$112,
Z254=14,Data!$J$113,
Z254=15,Data!$J$114,
Z254=16,Data!$J$115,
Z254=17,Data!$J$116,
Z254=18,Data!$J$117,
Z254=19,Data!$J$118,
Z254=20,Data!$J$119,
Z254=21,Data!$J$120,
Z254=0,Data!$J$121)*K254),"")</f>
        <v/>
      </c>
      <c r="AG254" s="947" t="str">
        <f>IFERROR((ifs(
Z254=1,Data!$K$100,
Z254=2,Data!$K$101,
Z254=3,Data!$K$102,
Z254=4,Data!$K$103,
Z254=5,Data!$K$104,
Z254=6,Data!$K$105,
Z254=7,Data!$K$106,
Z254=8,Data!$K$107,
Z254=9,Data!$K$108,
Z254=10,Data!K$109,
Z254=11,Data!K$110,
Z254=12,Data!K$111,
Z254=13,Data!$K$112,
Z254=14,Data!$K$113,
Z254=15,Data!$K$114,
Z254=16,Data!$K$115,
Z254=17,Data!$K$116,
Z254=18,Data!$K$117,
Z254=19,Data!$K$118,
Z254=20,Data!$K$119,
Z254=21,Data!$K$120,
Z254=0,Data!$K$121)*K254),"")</f>
        <v/>
      </c>
      <c r="AH254" s="947" t="str">
        <f>IFERROR((ifs(
Z254=1,Data!$L$100,
Z254=2,Data!$L$101,
Z254=3,Data!$L$102,
Z254=4,Data!$L$103,
Z254=5,Data!$L$104,
Z254=6,Data!$L$105,
Z254=7,Data!$L$106,
Z254=8,Data!$L$107,
Z254=9,Data!$L$108,
Z254=10,Data!L$109,
Z254=11,Data!L$110,
Z254=12,Data!L$111,
Z254=13,Data!$L$112,
Z254=14,Data!$L$113,
Z254=15,Data!$L$114,
Z254=16,Data!$L$115,
Z254=17,Data!$L$116,
Z254=18,Data!$L$117,
Z254=19,Data!$L$118,
Z254=20,Data!$L$119,
Z254=21,Data!$L$120,
Z254=0,Data!$L$121)*K254),"")</f>
        <v/>
      </c>
      <c r="AI254" s="950" t="str">
        <f>'Registro Veh'!J266</f>
        <v/>
      </c>
      <c r="AJ254" s="950" t="str">
        <f>'Registro Veh'!M266</f>
        <v/>
      </c>
      <c r="AK254" s="951"/>
      <c r="AL254" s="951"/>
      <c r="AM254" s="951"/>
      <c r="AN254" s="951"/>
    </row>
    <row r="255">
      <c r="A255" s="941" t="str">
        <f>'Registro Veh'!B266</f>
        <v/>
      </c>
      <c r="B255" s="941" t="str">
        <f>Equipo!$F$2</f>
        <v>4.0</v>
      </c>
      <c r="C255" s="941" t="str">
        <f>Equipo!$E$14</f>
        <v/>
      </c>
      <c r="D255" s="941" t="str">
        <f>Equipo!$E$10</f>
        <v/>
      </c>
      <c r="E255" s="941" t="str">
        <f>'Registro Veh'!C266</f>
        <v/>
      </c>
      <c r="F255" s="941" t="str">
        <f>'Registro Veh'!D266</f>
        <v/>
      </c>
      <c r="G255" s="941" t="str">
        <f>'Registro Veh'!E266</f>
        <v/>
      </c>
      <c r="H255" s="941" t="str">
        <f>'Registro Veh'!F266</f>
        <v/>
      </c>
      <c r="I255" s="942" t="str">
        <f>'Registro Veh'!G266</f>
        <v/>
      </c>
      <c r="J255" s="942" t="str">
        <f>'Registro Veh'!I266</f>
        <v/>
      </c>
      <c r="K255" s="942" t="str">
        <f>'Registro Veh'!K266</f>
        <v/>
      </c>
      <c r="L255" s="942" t="str">
        <f>'Registro Veh'!L266</f>
        <v/>
      </c>
      <c r="M255" s="942" t="str">
        <f>'Registro Veh'!N266</f>
        <v/>
      </c>
      <c r="N255" s="943" t="str">
        <f>IFERROR(IFS(E255='BBDD R'!$F$2,'BBDD R'!$G$2,E255='BBDD R'!$F$3,'BBDD R'!$G$3,E255='BBDD R'!$F$4,'BBDD R'!$G$4,E255='BBDD R'!$F$5,'BBDD R'!$G$5,E255='BBDD R'!$F$6,'BBDD R'!$G$6,E255='BBDD R'!$F$7,'BBDD R'!$G$7),"")</f>
        <v/>
      </c>
      <c r="O255" s="943" t="str">
        <f>IFERROR(IFS(E255='BBDD R'!$F$2,'BBDD R'!$H$2,E255='BBDD R'!$F$3,'BBDD R'!$H$3,E255='BBDD R'!$F$4,'BBDD R'!$H$4,E255='BBDD R'!$F$5,'BBDD R'!$H$5,E255='BBDD R'!$F$6,'BBDD R'!$H$6,E255='BBDD R'!$F$7,'BBDD R'!$H$7),"")</f>
        <v/>
      </c>
      <c r="P255" s="944" t="str">
        <f>IFERROR(IFS(E255='BBDD R'!$F$2,'BBDD R'!$I$2,E255='BBDD R'!$F$3,'BBDD R'!$I$3,E255='BBDD R'!$F$4,'BBDD R'!$I$4,E255='BBDD R'!$F$5,'BBDD R'!$I$5,E255='BBDD R'!$F$6,'BBDD R'!$I$6,E255='BBDD R'!$F$7,'BBDD R'!$I$7),"")</f>
        <v/>
      </c>
      <c r="Q255" s="945" t="str">
        <f>IFERROR(IFS(E255='BBDD R'!$F$2,'BBDD R'!$J$2,E255='BBDD R'!$F$3,'BBDD R'!$J$3,E255='BBDD R'!$F$4,'BBDD R'!$J$4,E255='BBDD R'!$F$5,'BBDD R'!$J$5,E255='BBDD R'!$F$6,'BBDD R'!$J$6,E255='BBDD R'!$F$7,'BBDD R'!$J$7))</f>
        <v/>
      </c>
      <c r="R255" s="945" t="str">
        <f>IFERROR(IFS(E255='BBDD R'!$F$2,'BBDD R'!$K$2,E255='BBDD R'!$F$3,'BBDD R'!$K$3,E255='BBDD R'!$F$4,'BBDD R'!$K$4,E255='BBDD R'!$F$5,'BBDD R'!$K$5,E255='BBDD R'!$F$6,'BBDD R'!$K$6,E255='BBDD R'!$F$7,'BBDD R'!$K$7),"")</f>
        <v/>
      </c>
      <c r="S255" s="944" t="str">
        <f>IFERROR(IFS(E255='BBDD R'!$F$2,'BBDD R'!$L$2,E255='BBDD R'!$F$3,'BBDD R'!$L$3,E255='BBDD R'!$F$4,'BBDD R'!$L$4,E255='BBDD R'!$F$5,'BBDD R'!$L$5,E255='BBDD R'!$F$6,'BBDD R'!$L$6,E255='BBDD R'!$F$7,'BBDD R'!$L$7),"")</f>
        <v/>
      </c>
      <c r="T255" s="944" t="str">
        <f>IFERROR(IFS(E255='BBDD R'!$F$2,'BBDD R'!$M$2,E255='BBDD R'!$F$3,'BBDD R'!$M$3,E255='BBDD R'!$F$4,'BBDD R'!$M$4,E255='BBDD R'!$F$5,'BBDD R'!$M$5,E255='BBDD R'!$F$6,'BBDD R'!$M$6,E255='BBDD R'!$F$7,'BBDD R'!$M$7),"")</f>
        <v/>
      </c>
      <c r="U255" s="944" t="str">
        <f>IFERROR(IFS(E255='BBDD R'!$F$2,'BBDD R'!$N$2,E255='BBDD R'!$F$3,'BBDD R'!$N$3,E255='BBDD R'!$F$4,'BBDD R'!$N$4,E255='BBDD R'!$F$5,'BBDD R'!$N$5,E255='BBDD R'!$F$6,'BBDD R'!$N$6,E255='BBDD R'!$F$7,'BBDD R'!$N$7),"")</f>
        <v/>
      </c>
      <c r="V255" s="944" t="str">
        <f>IFERROR(IFS(E255='BBDD R'!$F$2,'BBDD R'!$O$2,E255='BBDD R'!$F$3,'BBDD R'!$O$3,E255='BBDD R'!$F$4,'BBDD R'!$O$4,E255='BBDD R'!$F$5,'BBDD R'!$O$5,E255='BBDD R'!$F$6,'BBDD R'!$O$6,E255='BBDD R'!$F$7,'BBDD R'!$O$7),"")</f>
        <v/>
      </c>
      <c r="W255" s="946" t="str">
        <f>IFERROR(IFS(E255='BBDD R'!$F$2,'BBDD R'!$P$2,E255='BBDD R'!$F$3,'BBDD R'!$P$3,E255='BBDD R'!$F$4,'BBDD R'!$P$4,E255='BBDD R'!$F$5,'BBDD R'!$P$5,E255='BBDD R'!$F$6,'BBDD R'!$P$6,E255='BBDD R'!$F$7,'BBDD R'!$P$7),"")</f>
        <v/>
      </c>
      <c r="X255" s="944" t="str">
        <f>IFERROR(IFS(E255='BBDD R'!$F$2,'BBDD R'!$Q$2,E255='BBDD R'!$F$3,'BBDD R'!$Q$3,E255='BBDD R'!$F$4,'BBDD R'!$Q$4,E255='BBDD R'!$F$5,'BBDD R'!$Q$5,E255='BBDD R'!$F$6,'BBDD R'!$Q$6,E255='BBDD R'!$F$7,'BBDD R'!$Q$7),"")</f>
        <v/>
      </c>
      <c r="Y255" s="944" t="str">
        <f>IFERROR(IFS(E255='BBDD R'!$F$2,'BBDD R'!$R$2,E255='BBDD R'!$F$3,'BBDD R'!$R$3,E255='BBDD R'!$F$4,'BBDD R'!$R$4,E255='BBDD R'!$F$5,'BBDD R'!$R$5,E255='BBDD R'!$F$6,'BBDD R'!$R$6,E255='BBDD R'!$F$7,'BBDD R'!$R$7),"")</f>
        <v/>
      </c>
      <c r="Z255" s="944" t="str">
        <f t="array" ref="Z255">IFERROR(ifs(AND(M255="Gasolina",O255="Vehículo Liviano (Sedán, Compacto)"),1
,AND(M255="Gasolina",O255="Vehículo Liviano (SUV, Jeep, Station Wagon)"),2
,AND(M255="Gasolina",O255="Utilitario, Furgón"),3
,AND(M255="Gasolina",O255="Camioneta 4x2"),4
,AND(M255="Gasolina",O255="Camioneta 4x4"),5
,AND(M255="Gasolina",O255="Camión liviano (hasta 3.5 ton)"),6
,AND(M255="Gasolina",O255="Camión mediano"),7
,AND(M255="Gasolina",O255="Camión pesado"),8
,AND(M255="Gasolina",O255="Maquinaria"),9
,AND(M255="Gasolina",O255="Otro (especifique): "),10
,AND(M255="Diesel",O255="Vehículo Liviano (Sedán, Compacto)"),11
,AND(M255="Diesel",O255="Vehículo Liviano (SUV, Jeep, Station Wagon)"),12
,AND(M255="Diesel",O255="Utilitario, Furgón"),13
,AND(M255="Diesel",O255="Camioneta 4x2"),14
,AND(M255="Diesel",O255="Camioneta 4x4"),15
,AND(M255="Diesel",O255="Camión liviano (hasta 3.5 ton)"),16
,AND(M255="Diesel",O255="Camión mediano"),17
,AND(M255="Diesel",O255="Camión pesado"),18
,AND(M255="Diesel",O255="Maquinaria"),19
,AND(M255="Diesel",O255="Otro (especifique): "),20
,O255="Selecciona...",21),"")</f>
        <v/>
      </c>
      <c r="AA255" s="947" t="str">
        <f>IFERROR((ifs(Z255=1,Data!$D$100,Z255=2,Data!$D$101,Z255=3,Data!$D$102,Z255=4,Data!$D$103,Z255=5,Data!$D$104,Z255=6,Data!$D$105,Z255=7,Data!$D$106,Z255=8,Data!$D$107,Z255=9,Data!$D$108,Z255=10,Data!$D$109,Z255=11,Data!$D$110,Z255=12,Data!$D$111,Z255=13,Data!$D$112,Z255=14,Data!$D$113,Z255=15,Data!$D$114,Z255=16,Data!$D$115,Z255=17,Data!$D$116,Z255=18,Data!$D$117,Z255=19,Data!$D$118,Z255=20,Data!$D$119,Z255=21,Data!$D$120,Z255=0,Data!$D$121))*K255,"")</f>
        <v/>
      </c>
      <c r="AB255" s="947" t="str">
        <f>IFERROR((ifs(Z255=1,Data!$E$100,Z255=2,Data!$E$101,Z255=3,Data!$E$102,Z255=4,Data!$E$103,Z255=5,Data!$E$104,Z255=6,Data!$E$105,Z255=7,Data!$E$106,Z255=8,Data!$E$107,Z255=9,Data!$E$108,Z255=10,Data!$E$109,Z255=11,Data!$E$110,Z255=12,Data!$E$111,Z255=13,Data!$E$112,Z255=14,Data!$E$113,Z255=15,Data!$E$114,Z255=16,Data!$E$115,Z255=17,Data!$E$116,Z255=18,Data!$E$117,Z255=19,Data!$E$118,Z255=20,Data!$E$119,Z255=21,Data!$E$120,Z255=0,Data!$E$121))*K255/1000,"")</f>
        <v/>
      </c>
      <c r="AC255" s="948" t="str">
        <f>IFERROR((ifs(
Z255=1,Data!$G$100,
Z255=2,Data!$G$101,
Z255=3,Data!$G$102,
Z255=4,Data!$G$103,
Z255=5,Data!$G$104,
Z255=6,Data!$G$105,
Z255=7,Data!$G$106,
Z255=8,Data!$G$107,
Z255=9,Data!$G$108,
Z255=10,Data!G$109,
Z255=11,Data!G$110,
Z255=12,Data!G$111,
Z255=13,Data!$G$112,
Z255=14,Data!$G$113,
Z255=15,Data!$G$114,
Z255=16,Data!$G$115,
Z255=17,Data!$G$116,
Z255=18,Data!$G$117,
Z255=19,Data!$G$118,
Z255=20,Data!$G$119,
Z255=21,Data!$G$120,
Z255=0,Data!$G$121))
*K255/1000,"")</f>
        <v/>
      </c>
      <c r="AD255" s="949" t="str">
        <f>IFERROR((ifs(
Z255=1,Data!$H$100,
Z255=2,Data!$H$101,
Z255=3,Data!$H$102,
Z255=4,Data!$H$103,
Z255=5,Data!$H$104,
Z255=6,Data!$H$105,
Z255=7,Data!$H$106,
Z255=8,Data!$H$107,
Z255=9,Data!$H$108,
Z255=10,Data!H$109,
Z255=11,Data!H$110,
Z255=12,Data!H$111,
Z255=13,Data!$H$112,
Z255=14,Data!$H$113,
Z255=15,Data!$H$114,
Z255=16,Data!$H$115,
Z255=17,Data!$H$116,
Z255=18,Data!$H$117,
Z255=19,Data!$H$118,
Z255=20,Data!$H$119,
Z255=21,Data!$H$120,
Z255=0,Data!$H$121))*K255/1000,"")</f>
        <v/>
      </c>
      <c r="AE255" s="948" t="str">
        <f>IFERROR((ifs(
Z255=1,Data!$I$100,
Z255=2,Data!$I$101,
Z255=3,Data!$I$102,
Z255=4,Data!$I$103,
Z255=5,Data!$I$104,
Z255=6,Data!$I$105,
Z255=7,Data!$I$106,
Z255=8,Data!$I$107,
Z255=9,Data!$I$108,
Z255=10,Data!I$109,
Z255=11,Data!I$110,
Z255=12,Data!I$111,
Z255=13,Data!$I$112,
Z255=14,Data!$I$113,
Z255=15,Data!$I$114,
Z255=16,Data!$I$115,
Z255=17,Data!$I$116,
Z255=18,Data!$I$117,
Z255=19,Data!$I$118,
Z255=20,Data!$I$119,
Z255=21,Data!$I$120,
Z255=0,Data!$I$121)*K255/1000),"")</f>
        <v/>
      </c>
      <c r="AF255" s="947" t="str">
        <f>IFERROR((ifs(
Z255=1,Data!$J$100,
Z255=2,Data!$J$101,
Z255=3,Data!$J$102,
Z255=4,Data!$J$103,
Z255=5,Data!$J$104,
Z255=6,Data!$J$105,
Z255=7,Data!$J$106,
Z255=8,Data!$J$107,
Z255=9,Data!$J$108,
Z255=10,Data!J$109,
Z255=11,Data!J$110,
Z255=12,Data!J$111,
Z255=13,Data!J$112,
Z255=14,Data!$J$113,
Z255=15,Data!$J$114,
Z255=16,Data!$J$115,
Z255=17,Data!$J$116,
Z255=18,Data!$J$117,
Z255=19,Data!$J$118,
Z255=20,Data!$J$119,
Z255=21,Data!$J$120,
Z255=0,Data!$J$121)*K255),"")</f>
        <v/>
      </c>
      <c r="AG255" s="947" t="str">
        <f>IFERROR((ifs(
Z255=1,Data!$K$100,
Z255=2,Data!$K$101,
Z255=3,Data!$K$102,
Z255=4,Data!$K$103,
Z255=5,Data!$K$104,
Z255=6,Data!$K$105,
Z255=7,Data!$K$106,
Z255=8,Data!$K$107,
Z255=9,Data!$K$108,
Z255=10,Data!K$109,
Z255=11,Data!K$110,
Z255=12,Data!K$111,
Z255=13,Data!$K$112,
Z255=14,Data!$K$113,
Z255=15,Data!$K$114,
Z255=16,Data!$K$115,
Z255=17,Data!$K$116,
Z255=18,Data!$K$117,
Z255=19,Data!$K$118,
Z255=20,Data!$K$119,
Z255=21,Data!$K$120,
Z255=0,Data!$K$121)*K255),"")</f>
        <v/>
      </c>
      <c r="AH255" s="947" t="str">
        <f>IFERROR((ifs(
Z255=1,Data!$L$100,
Z255=2,Data!$L$101,
Z255=3,Data!$L$102,
Z255=4,Data!$L$103,
Z255=5,Data!$L$104,
Z255=6,Data!$L$105,
Z255=7,Data!$L$106,
Z255=8,Data!$L$107,
Z255=9,Data!$L$108,
Z255=10,Data!L$109,
Z255=11,Data!L$110,
Z255=12,Data!L$111,
Z255=13,Data!$L$112,
Z255=14,Data!$L$113,
Z255=15,Data!$L$114,
Z255=16,Data!$L$115,
Z255=17,Data!$L$116,
Z255=18,Data!$L$117,
Z255=19,Data!$L$118,
Z255=20,Data!$L$119,
Z255=21,Data!$L$120,
Z255=0,Data!$L$121)*K255),"")</f>
        <v/>
      </c>
      <c r="AI255" s="950" t="str">
        <f>'Registro Veh'!J267</f>
        <v/>
      </c>
      <c r="AJ255" s="950" t="str">
        <f>'Registro Veh'!M267</f>
        <v/>
      </c>
      <c r="AK255" s="951"/>
      <c r="AL255" s="951"/>
      <c r="AM255" s="951"/>
      <c r="AN255" s="951"/>
    </row>
    <row r="256">
      <c r="A256" s="941" t="str">
        <f>'Registro Veh'!B267</f>
        <v/>
      </c>
      <c r="B256" s="941" t="str">
        <f>Equipo!$F$2</f>
        <v>4.0</v>
      </c>
      <c r="C256" s="941" t="str">
        <f>Equipo!$E$14</f>
        <v/>
      </c>
      <c r="D256" s="941" t="str">
        <f>Equipo!$E$10</f>
        <v/>
      </c>
      <c r="E256" s="941" t="str">
        <f>'Registro Veh'!C267</f>
        <v/>
      </c>
      <c r="F256" s="941" t="str">
        <f>'Registro Veh'!D267</f>
        <v/>
      </c>
      <c r="G256" s="941" t="str">
        <f>'Registro Veh'!E267</f>
        <v/>
      </c>
      <c r="H256" s="941" t="str">
        <f>'Registro Veh'!F267</f>
        <v/>
      </c>
      <c r="I256" s="942" t="str">
        <f>'Registro Veh'!G267</f>
        <v/>
      </c>
      <c r="J256" s="942" t="str">
        <f>'Registro Veh'!I267</f>
        <v/>
      </c>
      <c r="K256" s="942" t="str">
        <f>'Registro Veh'!K267</f>
        <v/>
      </c>
      <c r="L256" s="942" t="str">
        <f>'Registro Veh'!L267</f>
        <v/>
      </c>
      <c r="M256" s="942" t="str">
        <f>'Registro Veh'!N267</f>
        <v/>
      </c>
      <c r="N256" s="943" t="str">
        <f>IFERROR(IFS(E256='BBDD R'!$F$2,'BBDD R'!$G$2,E256='BBDD R'!$F$3,'BBDD R'!$G$3,E256='BBDD R'!$F$4,'BBDD R'!$G$4,E256='BBDD R'!$F$5,'BBDD R'!$G$5,E256='BBDD R'!$F$6,'BBDD R'!$G$6,E256='BBDD R'!$F$7,'BBDD R'!$G$7),"")</f>
        <v/>
      </c>
      <c r="O256" s="943" t="str">
        <f>IFERROR(IFS(E256='BBDD R'!$F$2,'BBDD R'!$H$2,E256='BBDD R'!$F$3,'BBDD R'!$H$3,E256='BBDD R'!$F$4,'BBDD R'!$H$4,E256='BBDD R'!$F$5,'BBDD R'!$H$5,E256='BBDD R'!$F$6,'BBDD R'!$H$6,E256='BBDD R'!$F$7,'BBDD R'!$H$7),"")</f>
        <v/>
      </c>
      <c r="P256" s="944" t="str">
        <f>IFERROR(IFS(E256='BBDD R'!$F$2,'BBDD R'!$I$2,E256='BBDD R'!$F$3,'BBDD R'!$I$3,E256='BBDD R'!$F$4,'BBDD R'!$I$4,E256='BBDD R'!$F$5,'BBDD R'!$I$5,E256='BBDD R'!$F$6,'BBDD R'!$I$6,E256='BBDD R'!$F$7,'BBDD R'!$I$7),"")</f>
        <v/>
      </c>
      <c r="Q256" s="945" t="str">
        <f>IFERROR(IFS(E256='BBDD R'!$F$2,'BBDD R'!$J$2,E256='BBDD R'!$F$3,'BBDD R'!$J$3,E256='BBDD R'!$F$4,'BBDD R'!$J$4,E256='BBDD R'!$F$5,'BBDD R'!$J$5,E256='BBDD R'!$F$6,'BBDD R'!$J$6,E256='BBDD R'!$F$7,'BBDD R'!$J$7))</f>
        <v/>
      </c>
      <c r="R256" s="945" t="str">
        <f>IFERROR(IFS(E256='BBDD R'!$F$2,'BBDD R'!$K$2,E256='BBDD R'!$F$3,'BBDD R'!$K$3,E256='BBDD R'!$F$4,'BBDD R'!$K$4,E256='BBDD R'!$F$5,'BBDD R'!$K$5,E256='BBDD R'!$F$6,'BBDD R'!$K$6,E256='BBDD R'!$F$7,'BBDD R'!$K$7),"")</f>
        <v/>
      </c>
      <c r="S256" s="944" t="str">
        <f>IFERROR(IFS(E256='BBDD R'!$F$2,'BBDD R'!$L$2,E256='BBDD R'!$F$3,'BBDD R'!$L$3,E256='BBDD R'!$F$4,'BBDD R'!$L$4,E256='BBDD R'!$F$5,'BBDD R'!$L$5,E256='BBDD R'!$F$6,'BBDD R'!$L$6,E256='BBDD R'!$F$7,'BBDD R'!$L$7),"")</f>
        <v/>
      </c>
      <c r="T256" s="944" t="str">
        <f>IFERROR(IFS(E256='BBDD R'!$F$2,'BBDD R'!$M$2,E256='BBDD R'!$F$3,'BBDD R'!$M$3,E256='BBDD R'!$F$4,'BBDD R'!$M$4,E256='BBDD R'!$F$5,'BBDD R'!$M$5,E256='BBDD R'!$F$6,'BBDD R'!$M$6,E256='BBDD R'!$F$7,'BBDD R'!$M$7),"")</f>
        <v/>
      </c>
      <c r="U256" s="944" t="str">
        <f>IFERROR(IFS(E256='BBDD R'!$F$2,'BBDD R'!$N$2,E256='BBDD R'!$F$3,'BBDD R'!$N$3,E256='BBDD R'!$F$4,'BBDD R'!$N$4,E256='BBDD R'!$F$5,'BBDD R'!$N$5,E256='BBDD R'!$F$6,'BBDD R'!$N$6,E256='BBDD R'!$F$7,'BBDD R'!$N$7),"")</f>
        <v/>
      </c>
      <c r="V256" s="944" t="str">
        <f>IFERROR(IFS(E256='BBDD R'!$F$2,'BBDD R'!$O$2,E256='BBDD R'!$F$3,'BBDD R'!$O$3,E256='BBDD R'!$F$4,'BBDD R'!$O$4,E256='BBDD R'!$F$5,'BBDD R'!$O$5,E256='BBDD R'!$F$6,'BBDD R'!$O$6,E256='BBDD R'!$F$7,'BBDD R'!$O$7),"")</f>
        <v/>
      </c>
      <c r="W256" s="946" t="str">
        <f>IFERROR(IFS(E256='BBDD R'!$F$2,'BBDD R'!$P$2,E256='BBDD R'!$F$3,'BBDD R'!$P$3,E256='BBDD R'!$F$4,'BBDD R'!$P$4,E256='BBDD R'!$F$5,'BBDD R'!$P$5,E256='BBDD R'!$F$6,'BBDD R'!$P$6,E256='BBDD R'!$F$7,'BBDD R'!$P$7),"")</f>
        <v/>
      </c>
      <c r="X256" s="944" t="str">
        <f>IFERROR(IFS(E256='BBDD R'!$F$2,'BBDD R'!$Q$2,E256='BBDD R'!$F$3,'BBDD R'!$Q$3,E256='BBDD R'!$F$4,'BBDD R'!$Q$4,E256='BBDD R'!$F$5,'BBDD R'!$Q$5,E256='BBDD R'!$F$6,'BBDD R'!$Q$6,E256='BBDD R'!$F$7,'BBDD R'!$Q$7),"")</f>
        <v/>
      </c>
      <c r="Y256" s="944" t="str">
        <f>IFERROR(IFS(E256='BBDD R'!$F$2,'BBDD R'!$R$2,E256='BBDD R'!$F$3,'BBDD R'!$R$3,E256='BBDD R'!$F$4,'BBDD R'!$R$4,E256='BBDD R'!$F$5,'BBDD R'!$R$5,E256='BBDD R'!$F$6,'BBDD R'!$R$6,E256='BBDD R'!$F$7,'BBDD R'!$R$7),"")</f>
        <v/>
      </c>
      <c r="Z256" s="944" t="str">
        <f t="array" ref="Z256">IFERROR(ifs(AND(M256="Gasolina",O256="Vehículo Liviano (Sedán, Compacto)"),1
,AND(M256="Gasolina",O256="Vehículo Liviano (SUV, Jeep, Station Wagon)"),2
,AND(M256="Gasolina",O256="Utilitario, Furgón"),3
,AND(M256="Gasolina",O256="Camioneta 4x2"),4
,AND(M256="Gasolina",O256="Camioneta 4x4"),5
,AND(M256="Gasolina",O256="Camión liviano (hasta 3.5 ton)"),6
,AND(M256="Gasolina",O256="Camión mediano"),7
,AND(M256="Gasolina",O256="Camión pesado"),8
,AND(M256="Gasolina",O256="Maquinaria"),9
,AND(M256="Gasolina",O256="Otro (especifique): "),10
,AND(M256="Diesel",O256="Vehículo Liviano (Sedán, Compacto)"),11
,AND(M256="Diesel",O256="Vehículo Liviano (SUV, Jeep, Station Wagon)"),12
,AND(M256="Diesel",O256="Utilitario, Furgón"),13
,AND(M256="Diesel",O256="Camioneta 4x2"),14
,AND(M256="Diesel",O256="Camioneta 4x4"),15
,AND(M256="Diesel",O256="Camión liviano (hasta 3.5 ton)"),16
,AND(M256="Diesel",O256="Camión mediano"),17
,AND(M256="Diesel",O256="Camión pesado"),18
,AND(M256="Diesel",O256="Maquinaria"),19
,AND(M256="Diesel",O256="Otro (especifique): "),20
,O256="Selecciona...",21),"")</f>
        <v/>
      </c>
      <c r="AA256" s="947" t="str">
        <f>IFERROR((ifs(Z256=1,Data!$D$100,Z256=2,Data!$D$101,Z256=3,Data!$D$102,Z256=4,Data!$D$103,Z256=5,Data!$D$104,Z256=6,Data!$D$105,Z256=7,Data!$D$106,Z256=8,Data!$D$107,Z256=9,Data!$D$108,Z256=10,Data!$D$109,Z256=11,Data!$D$110,Z256=12,Data!$D$111,Z256=13,Data!$D$112,Z256=14,Data!$D$113,Z256=15,Data!$D$114,Z256=16,Data!$D$115,Z256=17,Data!$D$116,Z256=18,Data!$D$117,Z256=19,Data!$D$118,Z256=20,Data!$D$119,Z256=21,Data!$D$120,Z256=0,Data!$D$121))*K256,"")</f>
        <v/>
      </c>
      <c r="AB256" s="947" t="str">
        <f>IFERROR((ifs(Z256=1,Data!$E$100,Z256=2,Data!$E$101,Z256=3,Data!$E$102,Z256=4,Data!$E$103,Z256=5,Data!$E$104,Z256=6,Data!$E$105,Z256=7,Data!$E$106,Z256=8,Data!$E$107,Z256=9,Data!$E$108,Z256=10,Data!$E$109,Z256=11,Data!$E$110,Z256=12,Data!$E$111,Z256=13,Data!$E$112,Z256=14,Data!$E$113,Z256=15,Data!$E$114,Z256=16,Data!$E$115,Z256=17,Data!$E$116,Z256=18,Data!$E$117,Z256=19,Data!$E$118,Z256=20,Data!$E$119,Z256=21,Data!$E$120,Z256=0,Data!$E$121))*K256/1000,"")</f>
        <v/>
      </c>
      <c r="AC256" s="948" t="str">
        <f>IFERROR((ifs(
Z256=1,Data!$G$100,
Z256=2,Data!$G$101,
Z256=3,Data!$G$102,
Z256=4,Data!$G$103,
Z256=5,Data!$G$104,
Z256=6,Data!$G$105,
Z256=7,Data!$G$106,
Z256=8,Data!$G$107,
Z256=9,Data!$G$108,
Z256=10,Data!G$109,
Z256=11,Data!G$110,
Z256=12,Data!G$111,
Z256=13,Data!$G$112,
Z256=14,Data!$G$113,
Z256=15,Data!$G$114,
Z256=16,Data!$G$115,
Z256=17,Data!$G$116,
Z256=18,Data!$G$117,
Z256=19,Data!$G$118,
Z256=20,Data!$G$119,
Z256=21,Data!$G$120,
Z256=0,Data!$G$121))
*K256/1000,"")</f>
        <v/>
      </c>
      <c r="AD256" s="949" t="str">
        <f>IFERROR((ifs(
Z256=1,Data!$H$100,
Z256=2,Data!$H$101,
Z256=3,Data!$H$102,
Z256=4,Data!$H$103,
Z256=5,Data!$H$104,
Z256=6,Data!$H$105,
Z256=7,Data!$H$106,
Z256=8,Data!$H$107,
Z256=9,Data!$H$108,
Z256=10,Data!H$109,
Z256=11,Data!H$110,
Z256=12,Data!H$111,
Z256=13,Data!$H$112,
Z256=14,Data!$H$113,
Z256=15,Data!$H$114,
Z256=16,Data!$H$115,
Z256=17,Data!$H$116,
Z256=18,Data!$H$117,
Z256=19,Data!$H$118,
Z256=20,Data!$H$119,
Z256=21,Data!$H$120,
Z256=0,Data!$H$121))*K256/1000,"")</f>
        <v/>
      </c>
      <c r="AE256" s="948" t="str">
        <f>IFERROR((ifs(
Z256=1,Data!$I$100,
Z256=2,Data!$I$101,
Z256=3,Data!$I$102,
Z256=4,Data!$I$103,
Z256=5,Data!$I$104,
Z256=6,Data!$I$105,
Z256=7,Data!$I$106,
Z256=8,Data!$I$107,
Z256=9,Data!$I$108,
Z256=10,Data!I$109,
Z256=11,Data!I$110,
Z256=12,Data!I$111,
Z256=13,Data!$I$112,
Z256=14,Data!$I$113,
Z256=15,Data!$I$114,
Z256=16,Data!$I$115,
Z256=17,Data!$I$116,
Z256=18,Data!$I$117,
Z256=19,Data!$I$118,
Z256=20,Data!$I$119,
Z256=21,Data!$I$120,
Z256=0,Data!$I$121)*K256/1000),"")</f>
        <v/>
      </c>
      <c r="AF256" s="947" t="str">
        <f>IFERROR((ifs(
Z256=1,Data!$J$100,
Z256=2,Data!$J$101,
Z256=3,Data!$J$102,
Z256=4,Data!$J$103,
Z256=5,Data!$J$104,
Z256=6,Data!$J$105,
Z256=7,Data!$J$106,
Z256=8,Data!$J$107,
Z256=9,Data!$J$108,
Z256=10,Data!J$109,
Z256=11,Data!J$110,
Z256=12,Data!J$111,
Z256=13,Data!J$112,
Z256=14,Data!$J$113,
Z256=15,Data!$J$114,
Z256=16,Data!$J$115,
Z256=17,Data!$J$116,
Z256=18,Data!$J$117,
Z256=19,Data!$J$118,
Z256=20,Data!$J$119,
Z256=21,Data!$J$120,
Z256=0,Data!$J$121)*K256),"")</f>
        <v/>
      </c>
      <c r="AG256" s="947" t="str">
        <f>IFERROR((ifs(
Z256=1,Data!$K$100,
Z256=2,Data!$K$101,
Z256=3,Data!$K$102,
Z256=4,Data!$K$103,
Z256=5,Data!$K$104,
Z256=6,Data!$K$105,
Z256=7,Data!$K$106,
Z256=8,Data!$K$107,
Z256=9,Data!$K$108,
Z256=10,Data!K$109,
Z256=11,Data!K$110,
Z256=12,Data!K$111,
Z256=13,Data!$K$112,
Z256=14,Data!$K$113,
Z256=15,Data!$K$114,
Z256=16,Data!$K$115,
Z256=17,Data!$K$116,
Z256=18,Data!$K$117,
Z256=19,Data!$K$118,
Z256=20,Data!$K$119,
Z256=21,Data!$K$120,
Z256=0,Data!$K$121)*K256),"")</f>
        <v/>
      </c>
      <c r="AH256" s="947" t="str">
        <f>IFERROR((ifs(
Z256=1,Data!$L$100,
Z256=2,Data!$L$101,
Z256=3,Data!$L$102,
Z256=4,Data!$L$103,
Z256=5,Data!$L$104,
Z256=6,Data!$L$105,
Z256=7,Data!$L$106,
Z256=8,Data!$L$107,
Z256=9,Data!$L$108,
Z256=10,Data!L$109,
Z256=11,Data!L$110,
Z256=12,Data!L$111,
Z256=13,Data!$L$112,
Z256=14,Data!$L$113,
Z256=15,Data!$L$114,
Z256=16,Data!$L$115,
Z256=17,Data!$L$116,
Z256=18,Data!$L$117,
Z256=19,Data!$L$118,
Z256=20,Data!$L$119,
Z256=21,Data!$L$120,
Z256=0,Data!$L$121)*K256),"")</f>
        <v/>
      </c>
      <c r="AI256" s="950" t="str">
        <f>'Registro Veh'!J268</f>
        <v/>
      </c>
      <c r="AJ256" s="950" t="str">
        <f>'Registro Veh'!M268</f>
        <v/>
      </c>
      <c r="AK256" s="951"/>
      <c r="AL256" s="951"/>
      <c r="AM256" s="951"/>
      <c r="AN256" s="951"/>
    </row>
    <row r="257">
      <c r="A257" s="941" t="str">
        <f>'Registro Veh'!B268</f>
        <v/>
      </c>
      <c r="B257" s="941" t="str">
        <f>Equipo!$F$2</f>
        <v>4.0</v>
      </c>
      <c r="C257" s="941" t="str">
        <f>Equipo!$E$14</f>
        <v/>
      </c>
      <c r="D257" s="941" t="str">
        <f>Equipo!$E$10</f>
        <v/>
      </c>
      <c r="E257" s="941" t="str">
        <f>'Registro Veh'!C268</f>
        <v/>
      </c>
      <c r="F257" s="941" t="str">
        <f>'Registro Veh'!D268</f>
        <v/>
      </c>
      <c r="G257" s="941" t="str">
        <f>'Registro Veh'!E268</f>
        <v/>
      </c>
      <c r="H257" s="941" t="str">
        <f>'Registro Veh'!F268</f>
        <v/>
      </c>
      <c r="I257" s="942" t="str">
        <f>'Registro Veh'!G268</f>
        <v/>
      </c>
      <c r="J257" s="942" t="str">
        <f>'Registro Veh'!I268</f>
        <v/>
      </c>
      <c r="K257" s="942" t="str">
        <f>'Registro Veh'!K268</f>
        <v/>
      </c>
      <c r="L257" s="942" t="str">
        <f>'Registro Veh'!L268</f>
        <v/>
      </c>
      <c r="M257" s="942" t="str">
        <f>'Registro Veh'!N268</f>
        <v/>
      </c>
      <c r="N257" s="943" t="str">
        <f>IFERROR(IFS(E257='BBDD R'!$F$2,'BBDD R'!$G$2,E257='BBDD R'!$F$3,'BBDD R'!$G$3,E257='BBDD R'!$F$4,'BBDD R'!$G$4,E257='BBDD R'!$F$5,'BBDD R'!$G$5,E257='BBDD R'!$F$6,'BBDD R'!$G$6,E257='BBDD R'!$F$7,'BBDD R'!$G$7),"")</f>
        <v/>
      </c>
      <c r="O257" s="943" t="str">
        <f>IFERROR(IFS(E257='BBDD R'!$F$2,'BBDD R'!$H$2,E257='BBDD R'!$F$3,'BBDD R'!$H$3,E257='BBDD R'!$F$4,'BBDD R'!$H$4,E257='BBDD R'!$F$5,'BBDD R'!$H$5,E257='BBDD R'!$F$6,'BBDD R'!$H$6,E257='BBDD R'!$F$7,'BBDD R'!$H$7),"")</f>
        <v/>
      </c>
      <c r="P257" s="944" t="str">
        <f>IFERROR(IFS(E257='BBDD R'!$F$2,'BBDD R'!$I$2,E257='BBDD R'!$F$3,'BBDD R'!$I$3,E257='BBDD R'!$F$4,'BBDD R'!$I$4,E257='BBDD R'!$F$5,'BBDD R'!$I$5,E257='BBDD R'!$F$6,'BBDD R'!$I$6,E257='BBDD R'!$F$7,'BBDD R'!$I$7),"")</f>
        <v/>
      </c>
      <c r="Q257" s="945" t="str">
        <f>IFERROR(IFS(E257='BBDD R'!$F$2,'BBDD R'!$J$2,E257='BBDD R'!$F$3,'BBDD R'!$J$3,E257='BBDD R'!$F$4,'BBDD R'!$J$4,E257='BBDD R'!$F$5,'BBDD R'!$J$5,E257='BBDD R'!$F$6,'BBDD R'!$J$6,E257='BBDD R'!$F$7,'BBDD R'!$J$7))</f>
        <v/>
      </c>
      <c r="R257" s="945" t="str">
        <f>IFERROR(IFS(E257='BBDD R'!$F$2,'BBDD R'!$K$2,E257='BBDD R'!$F$3,'BBDD R'!$K$3,E257='BBDD R'!$F$4,'BBDD R'!$K$4,E257='BBDD R'!$F$5,'BBDD R'!$K$5,E257='BBDD R'!$F$6,'BBDD R'!$K$6,E257='BBDD R'!$F$7,'BBDD R'!$K$7),"")</f>
        <v/>
      </c>
      <c r="S257" s="944" t="str">
        <f>IFERROR(IFS(E257='BBDD R'!$F$2,'BBDD R'!$L$2,E257='BBDD R'!$F$3,'BBDD R'!$L$3,E257='BBDD R'!$F$4,'BBDD R'!$L$4,E257='BBDD R'!$F$5,'BBDD R'!$L$5,E257='BBDD R'!$F$6,'BBDD R'!$L$6,E257='BBDD R'!$F$7,'BBDD R'!$L$7),"")</f>
        <v/>
      </c>
      <c r="T257" s="944" t="str">
        <f>IFERROR(IFS(E257='BBDD R'!$F$2,'BBDD R'!$M$2,E257='BBDD R'!$F$3,'BBDD R'!$M$3,E257='BBDD R'!$F$4,'BBDD R'!$M$4,E257='BBDD R'!$F$5,'BBDD R'!$M$5,E257='BBDD R'!$F$6,'BBDD R'!$M$6,E257='BBDD R'!$F$7,'BBDD R'!$M$7),"")</f>
        <v/>
      </c>
      <c r="U257" s="944" t="str">
        <f>IFERROR(IFS(E257='BBDD R'!$F$2,'BBDD R'!$N$2,E257='BBDD R'!$F$3,'BBDD R'!$N$3,E257='BBDD R'!$F$4,'BBDD R'!$N$4,E257='BBDD R'!$F$5,'BBDD R'!$N$5,E257='BBDD R'!$F$6,'BBDD R'!$N$6,E257='BBDD R'!$F$7,'BBDD R'!$N$7),"")</f>
        <v/>
      </c>
      <c r="V257" s="944" t="str">
        <f>IFERROR(IFS(E257='BBDD R'!$F$2,'BBDD R'!$O$2,E257='BBDD R'!$F$3,'BBDD R'!$O$3,E257='BBDD R'!$F$4,'BBDD R'!$O$4,E257='BBDD R'!$F$5,'BBDD R'!$O$5,E257='BBDD R'!$F$6,'BBDD R'!$O$6,E257='BBDD R'!$F$7,'BBDD R'!$O$7),"")</f>
        <v/>
      </c>
      <c r="W257" s="946" t="str">
        <f>IFERROR(IFS(E257='BBDD R'!$F$2,'BBDD R'!$P$2,E257='BBDD R'!$F$3,'BBDD R'!$P$3,E257='BBDD R'!$F$4,'BBDD R'!$P$4,E257='BBDD R'!$F$5,'BBDD R'!$P$5,E257='BBDD R'!$F$6,'BBDD R'!$P$6,E257='BBDD R'!$F$7,'BBDD R'!$P$7),"")</f>
        <v/>
      </c>
      <c r="X257" s="944" t="str">
        <f>IFERROR(IFS(E257='BBDD R'!$F$2,'BBDD R'!$Q$2,E257='BBDD R'!$F$3,'BBDD R'!$Q$3,E257='BBDD R'!$F$4,'BBDD R'!$Q$4,E257='BBDD R'!$F$5,'BBDD R'!$Q$5,E257='BBDD R'!$F$6,'BBDD R'!$Q$6,E257='BBDD R'!$F$7,'BBDD R'!$Q$7),"")</f>
        <v/>
      </c>
      <c r="Y257" s="944" t="str">
        <f>IFERROR(IFS(E257='BBDD R'!$F$2,'BBDD R'!$R$2,E257='BBDD R'!$F$3,'BBDD R'!$R$3,E257='BBDD R'!$F$4,'BBDD R'!$R$4,E257='BBDD R'!$F$5,'BBDD R'!$R$5,E257='BBDD R'!$F$6,'BBDD R'!$R$6,E257='BBDD R'!$F$7,'BBDD R'!$R$7),"")</f>
        <v/>
      </c>
      <c r="Z257" s="944" t="str">
        <f t="array" ref="Z257">IFERROR(ifs(AND(M257="Gasolina",O257="Vehículo Liviano (Sedán, Compacto)"),1
,AND(M257="Gasolina",O257="Vehículo Liviano (SUV, Jeep, Station Wagon)"),2
,AND(M257="Gasolina",O257="Utilitario, Furgón"),3
,AND(M257="Gasolina",O257="Camioneta 4x2"),4
,AND(M257="Gasolina",O257="Camioneta 4x4"),5
,AND(M257="Gasolina",O257="Camión liviano (hasta 3.5 ton)"),6
,AND(M257="Gasolina",O257="Camión mediano"),7
,AND(M257="Gasolina",O257="Camión pesado"),8
,AND(M257="Gasolina",O257="Maquinaria"),9
,AND(M257="Gasolina",O257="Otro (especifique): "),10
,AND(M257="Diesel",O257="Vehículo Liviano (Sedán, Compacto)"),11
,AND(M257="Diesel",O257="Vehículo Liviano (SUV, Jeep, Station Wagon)"),12
,AND(M257="Diesel",O257="Utilitario, Furgón"),13
,AND(M257="Diesel",O257="Camioneta 4x2"),14
,AND(M257="Diesel",O257="Camioneta 4x4"),15
,AND(M257="Diesel",O257="Camión liviano (hasta 3.5 ton)"),16
,AND(M257="Diesel",O257="Camión mediano"),17
,AND(M257="Diesel",O257="Camión pesado"),18
,AND(M257="Diesel",O257="Maquinaria"),19
,AND(M257="Diesel",O257="Otro (especifique): "),20
,O257="Selecciona...",21),"")</f>
        <v/>
      </c>
      <c r="AA257" s="947" t="str">
        <f>IFERROR((ifs(Z257=1,Data!$D$100,Z257=2,Data!$D$101,Z257=3,Data!$D$102,Z257=4,Data!$D$103,Z257=5,Data!$D$104,Z257=6,Data!$D$105,Z257=7,Data!$D$106,Z257=8,Data!$D$107,Z257=9,Data!$D$108,Z257=10,Data!$D$109,Z257=11,Data!$D$110,Z257=12,Data!$D$111,Z257=13,Data!$D$112,Z257=14,Data!$D$113,Z257=15,Data!$D$114,Z257=16,Data!$D$115,Z257=17,Data!$D$116,Z257=18,Data!$D$117,Z257=19,Data!$D$118,Z257=20,Data!$D$119,Z257=21,Data!$D$120,Z257=0,Data!$D$121))*K257,"")</f>
        <v/>
      </c>
      <c r="AB257" s="947" t="str">
        <f>IFERROR((ifs(Z257=1,Data!$E$100,Z257=2,Data!$E$101,Z257=3,Data!$E$102,Z257=4,Data!$E$103,Z257=5,Data!$E$104,Z257=6,Data!$E$105,Z257=7,Data!$E$106,Z257=8,Data!$E$107,Z257=9,Data!$E$108,Z257=10,Data!$E$109,Z257=11,Data!$E$110,Z257=12,Data!$E$111,Z257=13,Data!$E$112,Z257=14,Data!$E$113,Z257=15,Data!$E$114,Z257=16,Data!$E$115,Z257=17,Data!$E$116,Z257=18,Data!$E$117,Z257=19,Data!$E$118,Z257=20,Data!$E$119,Z257=21,Data!$E$120,Z257=0,Data!$E$121))*K257/1000,"")</f>
        <v/>
      </c>
      <c r="AC257" s="948" t="str">
        <f>IFERROR((ifs(
Z257=1,Data!$G$100,
Z257=2,Data!$G$101,
Z257=3,Data!$G$102,
Z257=4,Data!$G$103,
Z257=5,Data!$G$104,
Z257=6,Data!$G$105,
Z257=7,Data!$G$106,
Z257=8,Data!$G$107,
Z257=9,Data!$G$108,
Z257=10,Data!G$109,
Z257=11,Data!G$110,
Z257=12,Data!G$111,
Z257=13,Data!$G$112,
Z257=14,Data!$G$113,
Z257=15,Data!$G$114,
Z257=16,Data!$G$115,
Z257=17,Data!$G$116,
Z257=18,Data!$G$117,
Z257=19,Data!$G$118,
Z257=20,Data!$G$119,
Z257=21,Data!$G$120,
Z257=0,Data!$G$121))
*K257/1000,"")</f>
        <v/>
      </c>
      <c r="AD257" s="949" t="str">
        <f>IFERROR((ifs(
Z257=1,Data!$H$100,
Z257=2,Data!$H$101,
Z257=3,Data!$H$102,
Z257=4,Data!$H$103,
Z257=5,Data!$H$104,
Z257=6,Data!$H$105,
Z257=7,Data!$H$106,
Z257=8,Data!$H$107,
Z257=9,Data!$H$108,
Z257=10,Data!H$109,
Z257=11,Data!H$110,
Z257=12,Data!H$111,
Z257=13,Data!$H$112,
Z257=14,Data!$H$113,
Z257=15,Data!$H$114,
Z257=16,Data!$H$115,
Z257=17,Data!$H$116,
Z257=18,Data!$H$117,
Z257=19,Data!$H$118,
Z257=20,Data!$H$119,
Z257=21,Data!$H$120,
Z257=0,Data!$H$121))*K257/1000,"")</f>
        <v/>
      </c>
      <c r="AE257" s="948" t="str">
        <f>IFERROR((ifs(
Z257=1,Data!$I$100,
Z257=2,Data!$I$101,
Z257=3,Data!$I$102,
Z257=4,Data!$I$103,
Z257=5,Data!$I$104,
Z257=6,Data!$I$105,
Z257=7,Data!$I$106,
Z257=8,Data!$I$107,
Z257=9,Data!$I$108,
Z257=10,Data!I$109,
Z257=11,Data!I$110,
Z257=12,Data!I$111,
Z257=13,Data!$I$112,
Z257=14,Data!$I$113,
Z257=15,Data!$I$114,
Z257=16,Data!$I$115,
Z257=17,Data!$I$116,
Z257=18,Data!$I$117,
Z257=19,Data!$I$118,
Z257=20,Data!$I$119,
Z257=21,Data!$I$120,
Z257=0,Data!$I$121)*K257/1000),"")</f>
        <v/>
      </c>
      <c r="AF257" s="947" t="str">
        <f>IFERROR((ifs(
Z257=1,Data!$J$100,
Z257=2,Data!$J$101,
Z257=3,Data!$J$102,
Z257=4,Data!$J$103,
Z257=5,Data!$J$104,
Z257=6,Data!$J$105,
Z257=7,Data!$J$106,
Z257=8,Data!$J$107,
Z257=9,Data!$J$108,
Z257=10,Data!J$109,
Z257=11,Data!J$110,
Z257=12,Data!J$111,
Z257=13,Data!J$112,
Z257=14,Data!$J$113,
Z257=15,Data!$J$114,
Z257=16,Data!$J$115,
Z257=17,Data!$J$116,
Z257=18,Data!$J$117,
Z257=19,Data!$J$118,
Z257=20,Data!$J$119,
Z257=21,Data!$J$120,
Z257=0,Data!$J$121)*K257),"")</f>
        <v/>
      </c>
      <c r="AG257" s="947" t="str">
        <f>IFERROR((ifs(
Z257=1,Data!$K$100,
Z257=2,Data!$K$101,
Z257=3,Data!$K$102,
Z257=4,Data!$K$103,
Z257=5,Data!$K$104,
Z257=6,Data!$K$105,
Z257=7,Data!$K$106,
Z257=8,Data!$K$107,
Z257=9,Data!$K$108,
Z257=10,Data!K$109,
Z257=11,Data!K$110,
Z257=12,Data!K$111,
Z257=13,Data!$K$112,
Z257=14,Data!$K$113,
Z257=15,Data!$K$114,
Z257=16,Data!$K$115,
Z257=17,Data!$K$116,
Z257=18,Data!$K$117,
Z257=19,Data!$K$118,
Z257=20,Data!$K$119,
Z257=21,Data!$K$120,
Z257=0,Data!$K$121)*K257),"")</f>
        <v/>
      </c>
      <c r="AH257" s="947" t="str">
        <f>IFERROR((ifs(
Z257=1,Data!$L$100,
Z257=2,Data!$L$101,
Z257=3,Data!$L$102,
Z257=4,Data!$L$103,
Z257=5,Data!$L$104,
Z257=6,Data!$L$105,
Z257=7,Data!$L$106,
Z257=8,Data!$L$107,
Z257=9,Data!$L$108,
Z257=10,Data!L$109,
Z257=11,Data!L$110,
Z257=12,Data!L$111,
Z257=13,Data!$L$112,
Z257=14,Data!$L$113,
Z257=15,Data!$L$114,
Z257=16,Data!$L$115,
Z257=17,Data!$L$116,
Z257=18,Data!$L$117,
Z257=19,Data!$L$118,
Z257=20,Data!$L$119,
Z257=21,Data!$L$120,
Z257=0,Data!$L$121)*K257),"")</f>
        <v/>
      </c>
      <c r="AI257" s="950" t="str">
        <f>'Registro Veh'!J269</f>
        <v/>
      </c>
      <c r="AJ257" s="950" t="str">
        <f>'Registro Veh'!M269</f>
        <v/>
      </c>
      <c r="AK257" s="951"/>
      <c r="AL257" s="951"/>
      <c r="AM257" s="951"/>
      <c r="AN257" s="951"/>
    </row>
    <row r="258">
      <c r="A258" s="941" t="str">
        <f>'Registro Veh'!B269</f>
        <v/>
      </c>
      <c r="B258" s="941" t="str">
        <f>Equipo!$F$2</f>
        <v>4.0</v>
      </c>
      <c r="C258" s="941" t="str">
        <f>Equipo!$E$14</f>
        <v/>
      </c>
      <c r="D258" s="941" t="str">
        <f>Equipo!$E$10</f>
        <v/>
      </c>
      <c r="E258" s="941" t="str">
        <f>'Registro Veh'!C269</f>
        <v/>
      </c>
      <c r="F258" s="941" t="str">
        <f>'Registro Veh'!D269</f>
        <v/>
      </c>
      <c r="G258" s="941" t="str">
        <f>'Registro Veh'!E269</f>
        <v/>
      </c>
      <c r="H258" s="941" t="str">
        <f>'Registro Veh'!F269</f>
        <v/>
      </c>
      <c r="I258" s="942" t="str">
        <f>'Registro Veh'!G269</f>
        <v/>
      </c>
      <c r="J258" s="942" t="str">
        <f>'Registro Veh'!I269</f>
        <v/>
      </c>
      <c r="K258" s="942" t="str">
        <f>'Registro Veh'!K269</f>
        <v/>
      </c>
      <c r="L258" s="942" t="str">
        <f>'Registro Veh'!L269</f>
        <v/>
      </c>
      <c r="M258" s="942" t="str">
        <f>'Registro Veh'!N269</f>
        <v/>
      </c>
      <c r="N258" s="943" t="str">
        <f>IFERROR(IFS(E258='BBDD R'!$F$2,'BBDD R'!$G$2,E258='BBDD R'!$F$3,'BBDD R'!$G$3,E258='BBDD R'!$F$4,'BBDD R'!$G$4,E258='BBDD R'!$F$5,'BBDD R'!$G$5,E258='BBDD R'!$F$6,'BBDD R'!$G$6,E258='BBDD R'!$F$7,'BBDD R'!$G$7),"")</f>
        <v/>
      </c>
      <c r="O258" s="943" t="str">
        <f>IFERROR(IFS(E258='BBDD R'!$F$2,'BBDD R'!$H$2,E258='BBDD R'!$F$3,'BBDD R'!$H$3,E258='BBDD R'!$F$4,'BBDD R'!$H$4,E258='BBDD R'!$F$5,'BBDD R'!$H$5,E258='BBDD R'!$F$6,'BBDD R'!$H$6,E258='BBDD R'!$F$7,'BBDD R'!$H$7),"")</f>
        <v/>
      </c>
      <c r="P258" s="944" t="str">
        <f>IFERROR(IFS(E258='BBDD R'!$F$2,'BBDD R'!$I$2,E258='BBDD R'!$F$3,'BBDD R'!$I$3,E258='BBDD R'!$F$4,'BBDD R'!$I$4,E258='BBDD R'!$F$5,'BBDD R'!$I$5,E258='BBDD R'!$F$6,'BBDD R'!$I$6,E258='BBDD R'!$F$7,'BBDD R'!$I$7),"")</f>
        <v/>
      </c>
      <c r="Q258" s="945" t="str">
        <f>IFERROR(IFS(E258='BBDD R'!$F$2,'BBDD R'!$J$2,E258='BBDD R'!$F$3,'BBDD R'!$J$3,E258='BBDD R'!$F$4,'BBDD R'!$J$4,E258='BBDD R'!$F$5,'BBDD R'!$J$5,E258='BBDD R'!$F$6,'BBDD R'!$J$6,E258='BBDD R'!$F$7,'BBDD R'!$J$7))</f>
        <v/>
      </c>
      <c r="R258" s="945" t="str">
        <f>IFERROR(IFS(E258='BBDD R'!$F$2,'BBDD R'!$K$2,E258='BBDD R'!$F$3,'BBDD R'!$K$3,E258='BBDD R'!$F$4,'BBDD R'!$K$4,E258='BBDD R'!$F$5,'BBDD R'!$K$5,E258='BBDD R'!$F$6,'BBDD R'!$K$6,E258='BBDD R'!$F$7,'BBDD R'!$K$7),"")</f>
        <v/>
      </c>
      <c r="S258" s="944" t="str">
        <f>IFERROR(IFS(E258='BBDD R'!$F$2,'BBDD R'!$L$2,E258='BBDD R'!$F$3,'BBDD R'!$L$3,E258='BBDD R'!$F$4,'BBDD R'!$L$4,E258='BBDD R'!$F$5,'BBDD R'!$L$5,E258='BBDD R'!$F$6,'BBDD R'!$L$6,E258='BBDD R'!$F$7,'BBDD R'!$L$7),"")</f>
        <v/>
      </c>
      <c r="T258" s="944" t="str">
        <f>IFERROR(IFS(E258='BBDD R'!$F$2,'BBDD R'!$M$2,E258='BBDD R'!$F$3,'BBDD R'!$M$3,E258='BBDD R'!$F$4,'BBDD R'!$M$4,E258='BBDD R'!$F$5,'BBDD R'!$M$5,E258='BBDD R'!$F$6,'BBDD R'!$M$6,E258='BBDD R'!$F$7,'BBDD R'!$M$7),"")</f>
        <v/>
      </c>
      <c r="U258" s="944" t="str">
        <f>IFERROR(IFS(E258='BBDD R'!$F$2,'BBDD R'!$N$2,E258='BBDD R'!$F$3,'BBDD R'!$N$3,E258='BBDD R'!$F$4,'BBDD R'!$N$4,E258='BBDD R'!$F$5,'BBDD R'!$N$5,E258='BBDD R'!$F$6,'BBDD R'!$N$6,E258='BBDD R'!$F$7,'BBDD R'!$N$7),"")</f>
        <v/>
      </c>
      <c r="V258" s="944" t="str">
        <f>IFERROR(IFS(E258='BBDD R'!$F$2,'BBDD R'!$O$2,E258='BBDD R'!$F$3,'BBDD R'!$O$3,E258='BBDD R'!$F$4,'BBDD R'!$O$4,E258='BBDD R'!$F$5,'BBDD R'!$O$5,E258='BBDD R'!$F$6,'BBDD R'!$O$6,E258='BBDD R'!$F$7,'BBDD R'!$O$7),"")</f>
        <v/>
      </c>
      <c r="W258" s="946" t="str">
        <f>IFERROR(IFS(E258='BBDD R'!$F$2,'BBDD R'!$P$2,E258='BBDD R'!$F$3,'BBDD R'!$P$3,E258='BBDD R'!$F$4,'BBDD R'!$P$4,E258='BBDD R'!$F$5,'BBDD R'!$P$5,E258='BBDD R'!$F$6,'BBDD R'!$P$6,E258='BBDD R'!$F$7,'BBDD R'!$P$7),"")</f>
        <v/>
      </c>
      <c r="X258" s="944" t="str">
        <f>IFERROR(IFS(E258='BBDD R'!$F$2,'BBDD R'!$Q$2,E258='BBDD R'!$F$3,'BBDD R'!$Q$3,E258='BBDD R'!$F$4,'BBDD R'!$Q$4,E258='BBDD R'!$F$5,'BBDD R'!$Q$5,E258='BBDD R'!$F$6,'BBDD R'!$Q$6,E258='BBDD R'!$F$7,'BBDD R'!$Q$7),"")</f>
        <v/>
      </c>
      <c r="Y258" s="944" t="str">
        <f>IFERROR(IFS(E258='BBDD R'!$F$2,'BBDD R'!$R$2,E258='BBDD R'!$F$3,'BBDD R'!$R$3,E258='BBDD R'!$F$4,'BBDD R'!$R$4,E258='BBDD R'!$F$5,'BBDD R'!$R$5,E258='BBDD R'!$F$6,'BBDD R'!$R$6,E258='BBDD R'!$F$7,'BBDD R'!$R$7),"")</f>
        <v/>
      </c>
      <c r="Z258" s="944" t="str">
        <f t="array" ref="Z258">IFERROR(ifs(AND(M258="Gasolina",O258="Vehículo Liviano (Sedán, Compacto)"),1
,AND(M258="Gasolina",O258="Vehículo Liviano (SUV, Jeep, Station Wagon)"),2
,AND(M258="Gasolina",O258="Utilitario, Furgón"),3
,AND(M258="Gasolina",O258="Camioneta 4x2"),4
,AND(M258="Gasolina",O258="Camioneta 4x4"),5
,AND(M258="Gasolina",O258="Camión liviano (hasta 3.5 ton)"),6
,AND(M258="Gasolina",O258="Camión mediano"),7
,AND(M258="Gasolina",O258="Camión pesado"),8
,AND(M258="Gasolina",O258="Maquinaria"),9
,AND(M258="Gasolina",O258="Otro (especifique): "),10
,AND(M258="Diesel",O258="Vehículo Liviano (Sedán, Compacto)"),11
,AND(M258="Diesel",O258="Vehículo Liviano (SUV, Jeep, Station Wagon)"),12
,AND(M258="Diesel",O258="Utilitario, Furgón"),13
,AND(M258="Diesel",O258="Camioneta 4x2"),14
,AND(M258="Diesel",O258="Camioneta 4x4"),15
,AND(M258="Diesel",O258="Camión liviano (hasta 3.5 ton)"),16
,AND(M258="Diesel",O258="Camión mediano"),17
,AND(M258="Diesel",O258="Camión pesado"),18
,AND(M258="Diesel",O258="Maquinaria"),19
,AND(M258="Diesel",O258="Otro (especifique): "),20
,O258="Selecciona...",21),"")</f>
        <v/>
      </c>
      <c r="AA258" s="947" t="str">
        <f>IFERROR((ifs(Z258=1,Data!$D$100,Z258=2,Data!$D$101,Z258=3,Data!$D$102,Z258=4,Data!$D$103,Z258=5,Data!$D$104,Z258=6,Data!$D$105,Z258=7,Data!$D$106,Z258=8,Data!$D$107,Z258=9,Data!$D$108,Z258=10,Data!$D$109,Z258=11,Data!$D$110,Z258=12,Data!$D$111,Z258=13,Data!$D$112,Z258=14,Data!$D$113,Z258=15,Data!$D$114,Z258=16,Data!$D$115,Z258=17,Data!$D$116,Z258=18,Data!$D$117,Z258=19,Data!$D$118,Z258=20,Data!$D$119,Z258=21,Data!$D$120,Z258=0,Data!$D$121))*K258,"")</f>
        <v/>
      </c>
      <c r="AB258" s="947" t="str">
        <f>IFERROR((ifs(Z258=1,Data!$E$100,Z258=2,Data!$E$101,Z258=3,Data!$E$102,Z258=4,Data!$E$103,Z258=5,Data!$E$104,Z258=6,Data!$E$105,Z258=7,Data!$E$106,Z258=8,Data!$E$107,Z258=9,Data!$E$108,Z258=10,Data!$E$109,Z258=11,Data!$E$110,Z258=12,Data!$E$111,Z258=13,Data!$E$112,Z258=14,Data!$E$113,Z258=15,Data!$E$114,Z258=16,Data!$E$115,Z258=17,Data!$E$116,Z258=18,Data!$E$117,Z258=19,Data!$E$118,Z258=20,Data!$E$119,Z258=21,Data!$E$120,Z258=0,Data!$E$121))*K258/1000,"")</f>
        <v/>
      </c>
      <c r="AC258" s="948" t="str">
        <f>IFERROR((ifs(
Z258=1,Data!$G$100,
Z258=2,Data!$G$101,
Z258=3,Data!$G$102,
Z258=4,Data!$G$103,
Z258=5,Data!$G$104,
Z258=6,Data!$G$105,
Z258=7,Data!$G$106,
Z258=8,Data!$G$107,
Z258=9,Data!$G$108,
Z258=10,Data!G$109,
Z258=11,Data!G$110,
Z258=12,Data!G$111,
Z258=13,Data!$G$112,
Z258=14,Data!$G$113,
Z258=15,Data!$G$114,
Z258=16,Data!$G$115,
Z258=17,Data!$G$116,
Z258=18,Data!$G$117,
Z258=19,Data!$G$118,
Z258=20,Data!$G$119,
Z258=21,Data!$G$120,
Z258=0,Data!$G$121))
*K258/1000,"")</f>
        <v/>
      </c>
      <c r="AD258" s="949" t="str">
        <f>IFERROR((ifs(
Z258=1,Data!$H$100,
Z258=2,Data!$H$101,
Z258=3,Data!$H$102,
Z258=4,Data!$H$103,
Z258=5,Data!$H$104,
Z258=6,Data!$H$105,
Z258=7,Data!$H$106,
Z258=8,Data!$H$107,
Z258=9,Data!$H$108,
Z258=10,Data!H$109,
Z258=11,Data!H$110,
Z258=12,Data!H$111,
Z258=13,Data!$H$112,
Z258=14,Data!$H$113,
Z258=15,Data!$H$114,
Z258=16,Data!$H$115,
Z258=17,Data!$H$116,
Z258=18,Data!$H$117,
Z258=19,Data!$H$118,
Z258=20,Data!$H$119,
Z258=21,Data!$H$120,
Z258=0,Data!$H$121))*K258/1000,"")</f>
        <v/>
      </c>
      <c r="AE258" s="948" t="str">
        <f>IFERROR((ifs(
Z258=1,Data!$I$100,
Z258=2,Data!$I$101,
Z258=3,Data!$I$102,
Z258=4,Data!$I$103,
Z258=5,Data!$I$104,
Z258=6,Data!$I$105,
Z258=7,Data!$I$106,
Z258=8,Data!$I$107,
Z258=9,Data!$I$108,
Z258=10,Data!I$109,
Z258=11,Data!I$110,
Z258=12,Data!I$111,
Z258=13,Data!$I$112,
Z258=14,Data!$I$113,
Z258=15,Data!$I$114,
Z258=16,Data!$I$115,
Z258=17,Data!$I$116,
Z258=18,Data!$I$117,
Z258=19,Data!$I$118,
Z258=20,Data!$I$119,
Z258=21,Data!$I$120,
Z258=0,Data!$I$121)*K258/1000),"")</f>
        <v/>
      </c>
      <c r="AF258" s="947" t="str">
        <f>IFERROR((ifs(
Z258=1,Data!$J$100,
Z258=2,Data!$J$101,
Z258=3,Data!$J$102,
Z258=4,Data!$J$103,
Z258=5,Data!$J$104,
Z258=6,Data!$J$105,
Z258=7,Data!$J$106,
Z258=8,Data!$J$107,
Z258=9,Data!$J$108,
Z258=10,Data!J$109,
Z258=11,Data!J$110,
Z258=12,Data!J$111,
Z258=13,Data!J$112,
Z258=14,Data!$J$113,
Z258=15,Data!$J$114,
Z258=16,Data!$J$115,
Z258=17,Data!$J$116,
Z258=18,Data!$J$117,
Z258=19,Data!$J$118,
Z258=20,Data!$J$119,
Z258=21,Data!$J$120,
Z258=0,Data!$J$121)*K258),"")</f>
        <v/>
      </c>
      <c r="AG258" s="947" t="str">
        <f>IFERROR((ifs(
Z258=1,Data!$K$100,
Z258=2,Data!$K$101,
Z258=3,Data!$K$102,
Z258=4,Data!$K$103,
Z258=5,Data!$K$104,
Z258=6,Data!$K$105,
Z258=7,Data!$K$106,
Z258=8,Data!$K$107,
Z258=9,Data!$K$108,
Z258=10,Data!K$109,
Z258=11,Data!K$110,
Z258=12,Data!K$111,
Z258=13,Data!$K$112,
Z258=14,Data!$K$113,
Z258=15,Data!$K$114,
Z258=16,Data!$K$115,
Z258=17,Data!$K$116,
Z258=18,Data!$K$117,
Z258=19,Data!$K$118,
Z258=20,Data!$K$119,
Z258=21,Data!$K$120,
Z258=0,Data!$K$121)*K258),"")</f>
        <v/>
      </c>
      <c r="AH258" s="947" t="str">
        <f>IFERROR((ifs(
Z258=1,Data!$L$100,
Z258=2,Data!$L$101,
Z258=3,Data!$L$102,
Z258=4,Data!$L$103,
Z258=5,Data!$L$104,
Z258=6,Data!$L$105,
Z258=7,Data!$L$106,
Z258=8,Data!$L$107,
Z258=9,Data!$L$108,
Z258=10,Data!L$109,
Z258=11,Data!L$110,
Z258=12,Data!L$111,
Z258=13,Data!$L$112,
Z258=14,Data!$L$113,
Z258=15,Data!$L$114,
Z258=16,Data!$L$115,
Z258=17,Data!$L$116,
Z258=18,Data!$L$117,
Z258=19,Data!$L$118,
Z258=20,Data!$L$119,
Z258=21,Data!$L$120,
Z258=0,Data!$L$121)*K258),"")</f>
        <v/>
      </c>
      <c r="AI258" s="950" t="str">
        <f>'Registro Veh'!J270</f>
        <v/>
      </c>
      <c r="AJ258" s="950" t="str">
        <f>'Registro Veh'!M270</f>
        <v/>
      </c>
      <c r="AK258" s="951"/>
      <c r="AL258" s="951"/>
      <c r="AM258" s="951"/>
      <c r="AN258" s="951"/>
    </row>
    <row r="259">
      <c r="A259" s="941" t="str">
        <f>'Registro Veh'!B270</f>
        <v/>
      </c>
      <c r="B259" s="941" t="str">
        <f>Equipo!$F$2</f>
        <v>4.0</v>
      </c>
      <c r="C259" s="941" t="str">
        <f>Equipo!$E$14</f>
        <v/>
      </c>
      <c r="D259" s="941" t="str">
        <f>Equipo!$E$10</f>
        <v/>
      </c>
      <c r="E259" s="941" t="str">
        <f>'Registro Veh'!C270</f>
        <v/>
      </c>
      <c r="F259" s="941" t="str">
        <f>'Registro Veh'!D270</f>
        <v/>
      </c>
      <c r="G259" s="941" t="str">
        <f>'Registro Veh'!E270</f>
        <v/>
      </c>
      <c r="H259" s="941" t="str">
        <f>'Registro Veh'!F270</f>
        <v/>
      </c>
      <c r="I259" s="942" t="str">
        <f>'Registro Veh'!G270</f>
        <v/>
      </c>
      <c r="J259" s="942" t="str">
        <f>'Registro Veh'!I270</f>
        <v/>
      </c>
      <c r="K259" s="942" t="str">
        <f>'Registro Veh'!K270</f>
        <v/>
      </c>
      <c r="L259" s="942" t="str">
        <f>'Registro Veh'!L270</f>
        <v/>
      </c>
      <c r="M259" s="942" t="str">
        <f>'Registro Veh'!N270</f>
        <v/>
      </c>
      <c r="N259" s="943" t="str">
        <f>IFERROR(IFS(E259='BBDD R'!$F$2,'BBDD R'!$G$2,E259='BBDD R'!$F$3,'BBDD R'!$G$3,E259='BBDD R'!$F$4,'BBDD R'!$G$4,E259='BBDD R'!$F$5,'BBDD R'!$G$5,E259='BBDD R'!$F$6,'BBDD R'!$G$6,E259='BBDD R'!$F$7,'BBDD R'!$G$7),"")</f>
        <v/>
      </c>
      <c r="O259" s="943" t="str">
        <f>IFERROR(IFS(E259='BBDD R'!$F$2,'BBDD R'!$H$2,E259='BBDD R'!$F$3,'BBDD R'!$H$3,E259='BBDD R'!$F$4,'BBDD R'!$H$4,E259='BBDD R'!$F$5,'BBDD R'!$H$5,E259='BBDD R'!$F$6,'BBDD R'!$H$6,E259='BBDD R'!$F$7,'BBDD R'!$H$7),"")</f>
        <v/>
      </c>
      <c r="P259" s="944" t="str">
        <f>IFERROR(IFS(E259='BBDD R'!$F$2,'BBDD R'!$I$2,E259='BBDD R'!$F$3,'BBDD R'!$I$3,E259='BBDD R'!$F$4,'BBDD R'!$I$4,E259='BBDD R'!$F$5,'BBDD R'!$I$5,E259='BBDD R'!$F$6,'BBDD R'!$I$6,E259='BBDD R'!$F$7,'BBDD R'!$I$7),"")</f>
        <v/>
      </c>
      <c r="Q259" s="945" t="str">
        <f>IFERROR(IFS(E259='BBDD R'!$F$2,'BBDD R'!$J$2,E259='BBDD R'!$F$3,'BBDD R'!$J$3,E259='BBDD R'!$F$4,'BBDD R'!$J$4,E259='BBDD R'!$F$5,'BBDD R'!$J$5,E259='BBDD R'!$F$6,'BBDD R'!$J$6,E259='BBDD R'!$F$7,'BBDD R'!$J$7))</f>
        <v/>
      </c>
      <c r="R259" s="945" t="str">
        <f>IFERROR(IFS(E259='BBDD R'!$F$2,'BBDD R'!$K$2,E259='BBDD R'!$F$3,'BBDD R'!$K$3,E259='BBDD R'!$F$4,'BBDD R'!$K$4,E259='BBDD R'!$F$5,'BBDD R'!$K$5,E259='BBDD R'!$F$6,'BBDD R'!$K$6,E259='BBDD R'!$F$7,'BBDD R'!$K$7),"")</f>
        <v/>
      </c>
      <c r="S259" s="944" t="str">
        <f>IFERROR(IFS(E259='BBDD R'!$F$2,'BBDD R'!$L$2,E259='BBDD R'!$F$3,'BBDD R'!$L$3,E259='BBDD R'!$F$4,'BBDD R'!$L$4,E259='BBDD R'!$F$5,'BBDD R'!$L$5,E259='BBDD R'!$F$6,'BBDD R'!$L$6,E259='BBDD R'!$F$7,'BBDD R'!$L$7),"")</f>
        <v/>
      </c>
      <c r="T259" s="944" t="str">
        <f>IFERROR(IFS(E259='BBDD R'!$F$2,'BBDD R'!$M$2,E259='BBDD R'!$F$3,'BBDD R'!$M$3,E259='BBDD R'!$F$4,'BBDD R'!$M$4,E259='BBDD R'!$F$5,'BBDD R'!$M$5,E259='BBDD R'!$F$6,'BBDD R'!$M$6,E259='BBDD R'!$F$7,'BBDD R'!$M$7),"")</f>
        <v/>
      </c>
      <c r="U259" s="944" t="str">
        <f>IFERROR(IFS(E259='BBDD R'!$F$2,'BBDD R'!$N$2,E259='BBDD R'!$F$3,'BBDD R'!$N$3,E259='BBDD R'!$F$4,'BBDD R'!$N$4,E259='BBDD R'!$F$5,'BBDD R'!$N$5,E259='BBDD R'!$F$6,'BBDD R'!$N$6,E259='BBDD R'!$F$7,'BBDD R'!$N$7),"")</f>
        <v/>
      </c>
      <c r="V259" s="944" t="str">
        <f>IFERROR(IFS(E259='BBDD R'!$F$2,'BBDD R'!$O$2,E259='BBDD R'!$F$3,'BBDD R'!$O$3,E259='BBDD R'!$F$4,'BBDD R'!$O$4,E259='BBDD R'!$F$5,'BBDD R'!$O$5,E259='BBDD R'!$F$6,'BBDD R'!$O$6,E259='BBDD R'!$F$7,'BBDD R'!$O$7),"")</f>
        <v/>
      </c>
      <c r="W259" s="946" t="str">
        <f>IFERROR(IFS(E259='BBDD R'!$F$2,'BBDD R'!$P$2,E259='BBDD R'!$F$3,'BBDD R'!$P$3,E259='BBDD R'!$F$4,'BBDD R'!$P$4,E259='BBDD R'!$F$5,'BBDD R'!$P$5,E259='BBDD R'!$F$6,'BBDD R'!$P$6,E259='BBDD R'!$F$7,'BBDD R'!$P$7),"")</f>
        <v/>
      </c>
      <c r="X259" s="944" t="str">
        <f>IFERROR(IFS(E259='BBDD R'!$F$2,'BBDD R'!$Q$2,E259='BBDD R'!$F$3,'BBDD R'!$Q$3,E259='BBDD R'!$F$4,'BBDD R'!$Q$4,E259='BBDD R'!$F$5,'BBDD R'!$Q$5,E259='BBDD R'!$F$6,'BBDD R'!$Q$6,E259='BBDD R'!$F$7,'BBDD R'!$Q$7),"")</f>
        <v/>
      </c>
      <c r="Y259" s="944" t="str">
        <f>IFERROR(IFS(E259='BBDD R'!$F$2,'BBDD R'!$R$2,E259='BBDD R'!$F$3,'BBDD R'!$R$3,E259='BBDD R'!$F$4,'BBDD R'!$R$4,E259='BBDD R'!$F$5,'BBDD R'!$R$5,E259='BBDD R'!$F$6,'BBDD R'!$R$6,E259='BBDD R'!$F$7,'BBDD R'!$R$7),"")</f>
        <v/>
      </c>
      <c r="Z259" s="944" t="str">
        <f t="array" ref="Z259">IFERROR(ifs(AND(M259="Gasolina",O259="Vehículo Liviano (Sedán, Compacto)"),1
,AND(M259="Gasolina",O259="Vehículo Liviano (SUV, Jeep, Station Wagon)"),2
,AND(M259="Gasolina",O259="Utilitario, Furgón"),3
,AND(M259="Gasolina",O259="Camioneta 4x2"),4
,AND(M259="Gasolina",O259="Camioneta 4x4"),5
,AND(M259="Gasolina",O259="Camión liviano (hasta 3.5 ton)"),6
,AND(M259="Gasolina",O259="Camión mediano"),7
,AND(M259="Gasolina",O259="Camión pesado"),8
,AND(M259="Gasolina",O259="Maquinaria"),9
,AND(M259="Gasolina",O259="Otro (especifique): "),10
,AND(M259="Diesel",O259="Vehículo Liviano (Sedán, Compacto)"),11
,AND(M259="Diesel",O259="Vehículo Liviano (SUV, Jeep, Station Wagon)"),12
,AND(M259="Diesel",O259="Utilitario, Furgón"),13
,AND(M259="Diesel",O259="Camioneta 4x2"),14
,AND(M259="Diesel",O259="Camioneta 4x4"),15
,AND(M259="Diesel",O259="Camión liviano (hasta 3.5 ton)"),16
,AND(M259="Diesel",O259="Camión mediano"),17
,AND(M259="Diesel",O259="Camión pesado"),18
,AND(M259="Diesel",O259="Maquinaria"),19
,AND(M259="Diesel",O259="Otro (especifique): "),20
,O259="Selecciona...",21),"")</f>
        <v/>
      </c>
      <c r="AA259" s="947" t="str">
        <f>IFERROR((ifs(Z259=1,Data!$D$100,Z259=2,Data!$D$101,Z259=3,Data!$D$102,Z259=4,Data!$D$103,Z259=5,Data!$D$104,Z259=6,Data!$D$105,Z259=7,Data!$D$106,Z259=8,Data!$D$107,Z259=9,Data!$D$108,Z259=10,Data!$D$109,Z259=11,Data!$D$110,Z259=12,Data!$D$111,Z259=13,Data!$D$112,Z259=14,Data!$D$113,Z259=15,Data!$D$114,Z259=16,Data!$D$115,Z259=17,Data!$D$116,Z259=18,Data!$D$117,Z259=19,Data!$D$118,Z259=20,Data!$D$119,Z259=21,Data!$D$120,Z259=0,Data!$D$121))*K259,"")</f>
        <v/>
      </c>
      <c r="AB259" s="947" t="str">
        <f>IFERROR((ifs(Z259=1,Data!$E$100,Z259=2,Data!$E$101,Z259=3,Data!$E$102,Z259=4,Data!$E$103,Z259=5,Data!$E$104,Z259=6,Data!$E$105,Z259=7,Data!$E$106,Z259=8,Data!$E$107,Z259=9,Data!$E$108,Z259=10,Data!$E$109,Z259=11,Data!$E$110,Z259=12,Data!$E$111,Z259=13,Data!$E$112,Z259=14,Data!$E$113,Z259=15,Data!$E$114,Z259=16,Data!$E$115,Z259=17,Data!$E$116,Z259=18,Data!$E$117,Z259=19,Data!$E$118,Z259=20,Data!$E$119,Z259=21,Data!$E$120,Z259=0,Data!$E$121))*K259/1000,"")</f>
        <v/>
      </c>
      <c r="AC259" s="948" t="str">
        <f>IFERROR((ifs(
Z259=1,Data!$G$100,
Z259=2,Data!$G$101,
Z259=3,Data!$G$102,
Z259=4,Data!$G$103,
Z259=5,Data!$G$104,
Z259=6,Data!$G$105,
Z259=7,Data!$G$106,
Z259=8,Data!$G$107,
Z259=9,Data!$G$108,
Z259=10,Data!G$109,
Z259=11,Data!G$110,
Z259=12,Data!G$111,
Z259=13,Data!$G$112,
Z259=14,Data!$G$113,
Z259=15,Data!$G$114,
Z259=16,Data!$G$115,
Z259=17,Data!$G$116,
Z259=18,Data!$G$117,
Z259=19,Data!$G$118,
Z259=20,Data!$G$119,
Z259=21,Data!$G$120,
Z259=0,Data!$G$121))
*K259/1000,"")</f>
        <v/>
      </c>
      <c r="AD259" s="949" t="str">
        <f>IFERROR((ifs(
Z259=1,Data!$H$100,
Z259=2,Data!$H$101,
Z259=3,Data!$H$102,
Z259=4,Data!$H$103,
Z259=5,Data!$H$104,
Z259=6,Data!$H$105,
Z259=7,Data!$H$106,
Z259=8,Data!$H$107,
Z259=9,Data!$H$108,
Z259=10,Data!H$109,
Z259=11,Data!H$110,
Z259=12,Data!H$111,
Z259=13,Data!$H$112,
Z259=14,Data!$H$113,
Z259=15,Data!$H$114,
Z259=16,Data!$H$115,
Z259=17,Data!$H$116,
Z259=18,Data!$H$117,
Z259=19,Data!$H$118,
Z259=20,Data!$H$119,
Z259=21,Data!$H$120,
Z259=0,Data!$H$121))*K259/1000,"")</f>
        <v/>
      </c>
      <c r="AE259" s="948" t="str">
        <f>IFERROR((ifs(
Z259=1,Data!$I$100,
Z259=2,Data!$I$101,
Z259=3,Data!$I$102,
Z259=4,Data!$I$103,
Z259=5,Data!$I$104,
Z259=6,Data!$I$105,
Z259=7,Data!$I$106,
Z259=8,Data!$I$107,
Z259=9,Data!$I$108,
Z259=10,Data!I$109,
Z259=11,Data!I$110,
Z259=12,Data!I$111,
Z259=13,Data!$I$112,
Z259=14,Data!$I$113,
Z259=15,Data!$I$114,
Z259=16,Data!$I$115,
Z259=17,Data!$I$116,
Z259=18,Data!$I$117,
Z259=19,Data!$I$118,
Z259=20,Data!$I$119,
Z259=21,Data!$I$120,
Z259=0,Data!$I$121)*K259/1000),"")</f>
        <v/>
      </c>
      <c r="AF259" s="947" t="str">
        <f>IFERROR((ifs(
Z259=1,Data!$J$100,
Z259=2,Data!$J$101,
Z259=3,Data!$J$102,
Z259=4,Data!$J$103,
Z259=5,Data!$J$104,
Z259=6,Data!$J$105,
Z259=7,Data!$J$106,
Z259=8,Data!$J$107,
Z259=9,Data!$J$108,
Z259=10,Data!J$109,
Z259=11,Data!J$110,
Z259=12,Data!J$111,
Z259=13,Data!J$112,
Z259=14,Data!$J$113,
Z259=15,Data!$J$114,
Z259=16,Data!$J$115,
Z259=17,Data!$J$116,
Z259=18,Data!$J$117,
Z259=19,Data!$J$118,
Z259=20,Data!$J$119,
Z259=21,Data!$J$120,
Z259=0,Data!$J$121)*K259),"")</f>
        <v/>
      </c>
      <c r="AG259" s="947" t="str">
        <f>IFERROR((ifs(
Z259=1,Data!$K$100,
Z259=2,Data!$K$101,
Z259=3,Data!$K$102,
Z259=4,Data!$K$103,
Z259=5,Data!$K$104,
Z259=6,Data!$K$105,
Z259=7,Data!$K$106,
Z259=8,Data!$K$107,
Z259=9,Data!$K$108,
Z259=10,Data!K$109,
Z259=11,Data!K$110,
Z259=12,Data!K$111,
Z259=13,Data!$K$112,
Z259=14,Data!$K$113,
Z259=15,Data!$K$114,
Z259=16,Data!$K$115,
Z259=17,Data!$K$116,
Z259=18,Data!$K$117,
Z259=19,Data!$K$118,
Z259=20,Data!$K$119,
Z259=21,Data!$K$120,
Z259=0,Data!$K$121)*K259),"")</f>
        <v/>
      </c>
      <c r="AH259" s="947" t="str">
        <f>IFERROR((ifs(
Z259=1,Data!$L$100,
Z259=2,Data!$L$101,
Z259=3,Data!$L$102,
Z259=4,Data!$L$103,
Z259=5,Data!$L$104,
Z259=6,Data!$L$105,
Z259=7,Data!$L$106,
Z259=8,Data!$L$107,
Z259=9,Data!$L$108,
Z259=10,Data!L$109,
Z259=11,Data!L$110,
Z259=12,Data!L$111,
Z259=13,Data!$L$112,
Z259=14,Data!$L$113,
Z259=15,Data!$L$114,
Z259=16,Data!$L$115,
Z259=17,Data!$L$116,
Z259=18,Data!$L$117,
Z259=19,Data!$L$118,
Z259=20,Data!$L$119,
Z259=21,Data!$L$120,
Z259=0,Data!$L$121)*K259),"")</f>
        <v/>
      </c>
      <c r="AI259" s="950" t="str">
        <f>'Registro Veh'!J271</f>
        <v/>
      </c>
      <c r="AJ259" s="950" t="str">
        <f>'Registro Veh'!M271</f>
        <v/>
      </c>
      <c r="AK259" s="951"/>
      <c r="AL259" s="951"/>
      <c r="AM259" s="951"/>
      <c r="AN259" s="951"/>
    </row>
    <row r="260">
      <c r="A260" s="941" t="str">
        <f>'Registro Veh'!B271</f>
        <v/>
      </c>
      <c r="B260" s="941" t="str">
        <f>Equipo!$F$2</f>
        <v>4.0</v>
      </c>
      <c r="C260" s="941" t="str">
        <f>Equipo!$E$14</f>
        <v/>
      </c>
      <c r="D260" s="941" t="str">
        <f>Equipo!$E$10</f>
        <v/>
      </c>
      <c r="E260" s="941" t="str">
        <f>'Registro Veh'!C271</f>
        <v/>
      </c>
      <c r="F260" s="941" t="str">
        <f>'Registro Veh'!D271</f>
        <v/>
      </c>
      <c r="G260" s="941" t="str">
        <f>'Registro Veh'!E271</f>
        <v/>
      </c>
      <c r="H260" s="941" t="str">
        <f>'Registro Veh'!F271</f>
        <v/>
      </c>
      <c r="I260" s="942" t="str">
        <f>'Registro Veh'!G271</f>
        <v/>
      </c>
      <c r="J260" s="942" t="str">
        <f>'Registro Veh'!I271</f>
        <v/>
      </c>
      <c r="K260" s="942" t="str">
        <f>'Registro Veh'!K271</f>
        <v/>
      </c>
      <c r="L260" s="942" t="str">
        <f>'Registro Veh'!L271</f>
        <v/>
      </c>
      <c r="M260" s="942" t="str">
        <f>'Registro Veh'!N271</f>
        <v/>
      </c>
      <c r="N260" s="943" t="str">
        <f>IFERROR(IFS(E260='BBDD R'!$F$2,'BBDD R'!$G$2,E260='BBDD R'!$F$3,'BBDD R'!$G$3,E260='BBDD R'!$F$4,'BBDD R'!$G$4,E260='BBDD R'!$F$5,'BBDD R'!$G$5,E260='BBDD R'!$F$6,'BBDD R'!$G$6,E260='BBDD R'!$F$7,'BBDD R'!$G$7),"")</f>
        <v/>
      </c>
      <c r="O260" s="943" t="str">
        <f>IFERROR(IFS(E260='BBDD R'!$F$2,'BBDD R'!$H$2,E260='BBDD R'!$F$3,'BBDD R'!$H$3,E260='BBDD R'!$F$4,'BBDD R'!$H$4,E260='BBDD R'!$F$5,'BBDD R'!$H$5,E260='BBDD R'!$F$6,'BBDD R'!$H$6,E260='BBDD R'!$F$7,'BBDD R'!$H$7),"")</f>
        <v/>
      </c>
      <c r="P260" s="944" t="str">
        <f>IFERROR(IFS(E260='BBDD R'!$F$2,'BBDD R'!$I$2,E260='BBDD R'!$F$3,'BBDD R'!$I$3,E260='BBDD R'!$F$4,'BBDD R'!$I$4,E260='BBDD R'!$F$5,'BBDD R'!$I$5,E260='BBDD R'!$F$6,'BBDD R'!$I$6,E260='BBDD R'!$F$7,'BBDD R'!$I$7),"")</f>
        <v/>
      </c>
      <c r="Q260" s="945" t="str">
        <f>IFERROR(IFS(E260='BBDD R'!$F$2,'BBDD R'!$J$2,E260='BBDD R'!$F$3,'BBDD R'!$J$3,E260='BBDD R'!$F$4,'BBDD R'!$J$4,E260='BBDD R'!$F$5,'BBDD R'!$J$5,E260='BBDD R'!$F$6,'BBDD R'!$J$6,E260='BBDD R'!$F$7,'BBDD R'!$J$7))</f>
        <v/>
      </c>
      <c r="R260" s="945" t="str">
        <f>IFERROR(IFS(E260='BBDD R'!$F$2,'BBDD R'!$K$2,E260='BBDD R'!$F$3,'BBDD R'!$K$3,E260='BBDD R'!$F$4,'BBDD R'!$K$4,E260='BBDD R'!$F$5,'BBDD R'!$K$5,E260='BBDD R'!$F$6,'BBDD R'!$K$6,E260='BBDD R'!$F$7,'BBDD R'!$K$7),"")</f>
        <v/>
      </c>
      <c r="S260" s="944" t="str">
        <f>IFERROR(IFS(E260='BBDD R'!$F$2,'BBDD R'!$L$2,E260='BBDD R'!$F$3,'BBDD R'!$L$3,E260='BBDD R'!$F$4,'BBDD R'!$L$4,E260='BBDD R'!$F$5,'BBDD R'!$L$5,E260='BBDD R'!$F$6,'BBDD R'!$L$6,E260='BBDD R'!$F$7,'BBDD R'!$L$7),"")</f>
        <v/>
      </c>
      <c r="T260" s="944" t="str">
        <f>IFERROR(IFS(E260='BBDD R'!$F$2,'BBDD R'!$M$2,E260='BBDD R'!$F$3,'BBDD R'!$M$3,E260='BBDD R'!$F$4,'BBDD R'!$M$4,E260='BBDD R'!$F$5,'BBDD R'!$M$5,E260='BBDD R'!$F$6,'BBDD R'!$M$6,E260='BBDD R'!$F$7,'BBDD R'!$M$7),"")</f>
        <v/>
      </c>
      <c r="U260" s="944" t="str">
        <f>IFERROR(IFS(E260='BBDD R'!$F$2,'BBDD R'!$N$2,E260='BBDD R'!$F$3,'BBDD R'!$N$3,E260='BBDD R'!$F$4,'BBDD R'!$N$4,E260='BBDD R'!$F$5,'BBDD R'!$N$5,E260='BBDD R'!$F$6,'BBDD R'!$N$6,E260='BBDD R'!$F$7,'BBDD R'!$N$7),"")</f>
        <v/>
      </c>
      <c r="V260" s="944" t="str">
        <f>IFERROR(IFS(E260='BBDD R'!$F$2,'BBDD R'!$O$2,E260='BBDD R'!$F$3,'BBDD R'!$O$3,E260='BBDD R'!$F$4,'BBDD R'!$O$4,E260='BBDD R'!$F$5,'BBDD R'!$O$5,E260='BBDD R'!$F$6,'BBDD R'!$O$6,E260='BBDD R'!$F$7,'BBDD R'!$O$7),"")</f>
        <v/>
      </c>
      <c r="W260" s="946" t="str">
        <f>IFERROR(IFS(E260='BBDD R'!$F$2,'BBDD R'!$P$2,E260='BBDD R'!$F$3,'BBDD R'!$P$3,E260='BBDD R'!$F$4,'BBDD R'!$P$4,E260='BBDD R'!$F$5,'BBDD R'!$P$5,E260='BBDD R'!$F$6,'BBDD R'!$P$6,E260='BBDD R'!$F$7,'BBDD R'!$P$7),"")</f>
        <v/>
      </c>
      <c r="X260" s="944" t="str">
        <f>IFERROR(IFS(E260='BBDD R'!$F$2,'BBDD R'!$Q$2,E260='BBDD R'!$F$3,'BBDD R'!$Q$3,E260='BBDD R'!$F$4,'BBDD R'!$Q$4,E260='BBDD R'!$F$5,'BBDD R'!$Q$5,E260='BBDD R'!$F$6,'BBDD R'!$Q$6,E260='BBDD R'!$F$7,'BBDD R'!$Q$7),"")</f>
        <v/>
      </c>
      <c r="Y260" s="944" t="str">
        <f>IFERROR(IFS(E260='BBDD R'!$F$2,'BBDD R'!$R$2,E260='BBDD R'!$F$3,'BBDD R'!$R$3,E260='BBDD R'!$F$4,'BBDD R'!$R$4,E260='BBDD R'!$F$5,'BBDD R'!$R$5,E260='BBDD R'!$F$6,'BBDD R'!$R$6,E260='BBDD R'!$F$7,'BBDD R'!$R$7),"")</f>
        <v/>
      </c>
      <c r="Z260" s="944" t="str">
        <f t="array" ref="Z260">IFERROR(ifs(AND(M260="Gasolina",O260="Vehículo Liviano (Sedán, Compacto)"),1
,AND(M260="Gasolina",O260="Vehículo Liviano (SUV, Jeep, Station Wagon)"),2
,AND(M260="Gasolina",O260="Utilitario, Furgón"),3
,AND(M260="Gasolina",O260="Camioneta 4x2"),4
,AND(M260="Gasolina",O260="Camioneta 4x4"),5
,AND(M260="Gasolina",O260="Camión liviano (hasta 3.5 ton)"),6
,AND(M260="Gasolina",O260="Camión mediano"),7
,AND(M260="Gasolina",O260="Camión pesado"),8
,AND(M260="Gasolina",O260="Maquinaria"),9
,AND(M260="Gasolina",O260="Otro (especifique): "),10
,AND(M260="Diesel",O260="Vehículo Liviano (Sedán, Compacto)"),11
,AND(M260="Diesel",O260="Vehículo Liviano (SUV, Jeep, Station Wagon)"),12
,AND(M260="Diesel",O260="Utilitario, Furgón"),13
,AND(M260="Diesel",O260="Camioneta 4x2"),14
,AND(M260="Diesel",O260="Camioneta 4x4"),15
,AND(M260="Diesel",O260="Camión liviano (hasta 3.5 ton)"),16
,AND(M260="Diesel",O260="Camión mediano"),17
,AND(M260="Diesel",O260="Camión pesado"),18
,AND(M260="Diesel",O260="Maquinaria"),19
,AND(M260="Diesel",O260="Otro (especifique): "),20
,O260="Selecciona...",21),"")</f>
        <v/>
      </c>
      <c r="AA260" s="947" t="str">
        <f>IFERROR((ifs(Z260=1,Data!$D$100,Z260=2,Data!$D$101,Z260=3,Data!$D$102,Z260=4,Data!$D$103,Z260=5,Data!$D$104,Z260=6,Data!$D$105,Z260=7,Data!$D$106,Z260=8,Data!$D$107,Z260=9,Data!$D$108,Z260=10,Data!$D$109,Z260=11,Data!$D$110,Z260=12,Data!$D$111,Z260=13,Data!$D$112,Z260=14,Data!$D$113,Z260=15,Data!$D$114,Z260=16,Data!$D$115,Z260=17,Data!$D$116,Z260=18,Data!$D$117,Z260=19,Data!$D$118,Z260=20,Data!$D$119,Z260=21,Data!$D$120,Z260=0,Data!$D$121))*K260,"")</f>
        <v/>
      </c>
      <c r="AB260" s="947" t="str">
        <f>IFERROR((ifs(Z260=1,Data!$E$100,Z260=2,Data!$E$101,Z260=3,Data!$E$102,Z260=4,Data!$E$103,Z260=5,Data!$E$104,Z260=6,Data!$E$105,Z260=7,Data!$E$106,Z260=8,Data!$E$107,Z260=9,Data!$E$108,Z260=10,Data!$E$109,Z260=11,Data!$E$110,Z260=12,Data!$E$111,Z260=13,Data!$E$112,Z260=14,Data!$E$113,Z260=15,Data!$E$114,Z260=16,Data!$E$115,Z260=17,Data!$E$116,Z260=18,Data!$E$117,Z260=19,Data!$E$118,Z260=20,Data!$E$119,Z260=21,Data!$E$120,Z260=0,Data!$E$121))*K260/1000,"")</f>
        <v/>
      </c>
      <c r="AC260" s="948" t="str">
        <f>IFERROR((ifs(
Z260=1,Data!$G$100,
Z260=2,Data!$G$101,
Z260=3,Data!$G$102,
Z260=4,Data!$G$103,
Z260=5,Data!$G$104,
Z260=6,Data!$G$105,
Z260=7,Data!$G$106,
Z260=8,Data!$G$107,
Z260=9,Data!$G$108,
Z260=10,Data!G$109,
Z260=11,Data!G$110,
Z260=12,Data!G$111,
Z260=13,Data!$G$112,
Z260=14,Data!$G$113,
Z260=15,Data!$G$114,
Z260=16,Data!$G$115,
Z260=17,Data!$G$116,
Z260=18,Data!$G$117,
Z260=19,Data!$G$118,
Z260=20,Data!$G$119,
Z260=21,Data!$G$120,
Z260=0,Data!$G$121))
*K260/1000,"")</f>
        <v/>
      </c>
      <c r="AD260" s="949" t="str">
        <f>IFERROR((ifs(
Z260=1,Data!$H$100,
Z260=2,Data!$H$101,
Z260=3,Data!$H$102,
Z260=4,Data!$H$103,
Z260=5,Data!$H$104,
Z260=6,Data!$H$105,
Z260=7,Data!$H$106,
Z260=8,Data!$H$107,
Z260=9,Data!$H$108,
Z260=10,Data!H$109,
Z260=11,Data!H$110,
Z260=12,Data!H$111,
Z260=13,Data!$H$112,
Z260=14,Data!$H$113,
Z260=15,Data!$H$114,
Z260=16,Data!$H$115,
Z260=17,Data!$H$116,
Z260=18,Data!$H$117,
Z260=19,Data!$H$118,
Z260=20,Data!$H$119,
Z260=21,Data!$H$120,
Z260=0,Data!$H$121))*K260/1000,"")</f>
        <v/>
      </c>
      <c r="AE260" s="948" t="str">
        <f>IFERROR((ifs(
Z260=1,Data!$I$100,
Z260=2,Data!$I$101,
Z260=3,Data!$I$102,
Z260=4,Data!$I$103,
Z260=5,Data!$I$104,
Z260=6,Data!$I$105,
Z260=7,Data!$I$106,
Z260=8,Data!$I$107,
Z260=9,Data!$I$108,
Z260=10,Data!I$109,
Z260=11,Data!I$110,
Z260=12,Data!I$111,
Z260=13,Data!$I$112,
Z260=14,Data!$I$113,
Z260=15,Data!$I$114,
Z260=16,Data!$I$115,
Z260=17,Data!$I$116,
Z260=18,Data!$I$117,
Z260=19,Data!$I$118,
Z260=20,Data!$I$119,
Z260=21,Data!$I$120,
Z260=0,Data!$I$121)*K260/1000),"")</f>
        <v/>
      </c>
      <c r="AF260" s="947" t="str">
        <f>IFERROR((ifs(
Z260=1,Data!$J$100,
Z260=2,Data!$J$101,
Z260=3,Data!$J$102,
Z260=4,Data!$J$103,
Z260=5,Data!$J$104,
Z260=6,Data!$J$105,
Z260=7,Data!$J$106,
Z260=8,Data!$J$107,
Z260=9,Data!$J$108,
Z260=10,Data!J$109,
Z260=11,Data!J$110,
Z260=12,Data!J$111,
Z260=13,Data!J$112,
Z260=14,Data!$J$113,
Z260=15,Data!$J$114,
Z260=16,Data!$J$115,
Z260=17,Data!$J$116,
Z260=18,Data!$J$117,
Z260=19,Data!$J$118,
Z260=20,Data!$J$119,
Z260=21,Data!$J$120,
Z260=0,Data!$J$121)*K260),"")</f>
        <v/>
      </c>
      <c r="AG260" s="947" t="str">
        <f>IFERROR((ifs(
Z260=1,Data!$K$100,
Z260=2,Data!$K$101,
Z260=3,Data!$K$102,
Z260=4,Data!$K$103,
Z260=5,Data!$K$104,
Z260=6,Data!$K$105,
Z260=7,Data!$K$106,
Z260=8,Data!$K$107,
Z260=9,Data!$K$108,
Z260=10,Data!K$109,
Z260=11,Data!K$110,
Z260=12,Data!K$111,
Z260=13,Data!$K$112,
Z260=14,Data!$K$113,
Z260=15,Data!$K$114,
Z260=16,Data!$K$115,
Z260=17,Data!$K$116,
Z260=18,Data!$K$117,
Z260=19,Data!$K$118,
Z260=20,Data!$K$119,
Z260=21,Data!$K$120,
Z260=0,Data!$K$121)*K260),"")</f>
        <v/>
      </c>
      <c r="AH260" s="947" t="str">
        <f>IFERROR((ifs(
Z260=1,Data!$L$100,
Z260=2,Data!$L$101,
Z260=3,Data!$L$102,
Z260=4,Data!$L$103,
Z260=5,Data!$L$104,
Z260=6,Data!$L$105,
Z260=7,Data!$L$106,
Z260=8,Data!$L$107,
Z260=9,Data!$L$108,
Z260=10,Data!L$109,
Z260=11,Data!L$110,
Z260=12,Data!L$111,
Z260=13,Data!$L$112,
Z260=14,Data!$L$113,
Z260=15,Data!$L$114,
Z260=16,Data!$L$115,
Z260=17,Data!$L$116,
Z260=18,Data!$L$117,
Z260=19,Data!$L$118,
Z260=20,Data!$L$119,
Z260=21,Data!$L$120,
Z260=0,Data!$L$121)*K260),"")</f>
        <v/>
      </c>
      <c r="AI260" s="950" t="str">
        <f>'Registro Veh'!J272</f>
        <v/>
      </c>
      <c r="AJ260" s="950" t="str">
        <f>'Registro Veh'!M272</f>
        <v/>
      </c>
      <c r="AK260" s="951"/>
      <c r="AL260" s="951"/>
      <c r="AM260" s="951"/>
      <c r="AN260" s="951"/>
    </row>
    <row r="261">
      <c r="A261" s="941" t="str">
        <f>'Registro Veh'!B272</f>
        <v/>
      </c>
      <c r="B261" s="941" t="str">
        <f>Equipo!$F$2</f>
        <v>4.0</v>
      </c>
      <c r="C261" s="941" t="str">
        <f>Equipo!$E$14</f>
        <v/>
      </c>
      <c r="D261" s="941" t="str">
        <f>Equipo!$E$10</f>
        <v/>
      </c>
      <c r="E261" s="941" t="str">
        <f>'Registro Veh'!C272</f>
        <v/>
      </c>
      <c r="F261" s="941" t="str">
        <f>'Registro Veh'!D272</f>
        <v/>
      </c>
      <c r="G261" s="941" t="str">
        <f>'Registro Veh'!E272</f>
        <v/>
      </c>
      <c r="H261" s="941" t="str">
        <f>'Registro Veh'!F272</f>
        <v/>
      </c>
      <c r="I261" s="942" t="str">
        <f>'Registro Veh'!G272</f>
        <v/>
      </c>
      <c r="J261" s="942" t="str">
        <f>'Registro Veh'!I272</f>
        <v/>
      </c>
      <c r="K261" s="942" t="str">
        <f>'Registro Veh'!K272</f>
        <v/>
      </c>
      <c r="L261" s="942" t="str">
        <f>'Registro Veh'!L272</f>
        <v/>
      </c>
      <c r="M261" s="942" t="str">
        <f>'Registro Veh'!N272</f>
        <v/>
      </c>
      <c r="N261" s="943" t="str">
        <f>IFERROR(IFS(E261='BBDD R'!$F$2,'BBDD R'!$G$2,E261='BBDD R'!$F$3,'BBDD R'!$G$3,E261='BBDD R'!$F$4,'BBDD R'!$G$4,E261='BBDD R'!$F$5,'BBDD R'!$G$5,E261='BBDD R'!$F$6,'BBDD R'!$G$6,E261='BBDD R'!$F$7,'BBDD R'!$G$7),"")</f>
        <v/>
      </c>
      <c r="O261" s="943" t="str">
        <f>IFERROR(IFS(E261='BBDD R'!$F$2,'BBDD R'!$H$2,E261='BBDD R'!$F$3,'BBDD R'!$H$3,E261='BBDD R'!$F$4,'BBDD R'!$H$4,E261='BBDD R'!$F$5,'BBDD R'!$H$5,E261='BBDD R'!$F$6,'BBDD R'!$H$6,E261='BBDD R'!$F$7,'BBDD R'!$H$7),"")</f>
        <v/>
      </c>
      <c r="P261" s="944" t="str">
        <f>IFERROR(IFS(E261='BBDD R'!$F$2,'BBDD R'!$I$2,E261='BBDD R'!$F$3,'BBDD R'!$I$3,E261='BBDD R'!$F$4,'BBDD R'!$I$4,E261='BBDD R'!$F$5,'BBDD R'!$I$5,E261='BBDD R'!$F$6,'BBDD R'!$I$6,E261='BBDD R'!$F$7,'BBDD R'!$I$7),"")</f>
        <v/>
      </c>
      <c r="Q261" s="945" t="str">
        <f>IFERROR(IFS(E261='BBDD R'!$F$2,'BBDD R'!$J$2,E261='BBDD R'!$F$3,'BBDD R'!$J$3,E261='BBDD R'!$F$4,'BBDD R'!$J$4,E261='BBDD R'!$F$5,'BBDD R'!$J$5,E261='BBDD R'!$F$6,'BBDD R'!$J$6,E261='BBDD R'!$F$7,'BBDD R'!$J$7))</f>
        <v/>
      </c>
      <c r="R261" s="945" t="str">
        <f>IFERROR(IFS(E261='BBDD R'!$F$2,'BBDD R'!$K$2,E261='BBDD R'!$F$3,'BBDD R'!$K$3,E261='BBDD R'!$F$4,'BBDD R'!$K$4,E261='BBDD R'!$F$5,'BBDD R'!$K$5,E261='BBDD R'!$F$6,'BBDD R'!$K$6,E261='BBDD R'!$F$7,'BBDD R'!$K$7),"")</f>
        <v/>
      </c>
      <c r="S261" s="944" t="str">
        <f>IFERROR(IFS(E261='BBDD R'!$F$2,'BBDD R'!$L$2,E261='BBDD R'!$F$3,'BBDD R'!$L$3,E261='BBDD R'!$F$4,'BBDD R'!$L$4,E261='BBDD R'!$F$5,'BBDD R'!$L$5,E261='BBDD R'!$F$6,'BBDD R'!$L$6,E261='BBDD R'!$F$7,'BBDD R'!$L$7),"")</f>
        <v/>
      </c>
      <c r="T261" s="944" t="str">
        <f>IFERROR(IFS(E261='BBDD R'!$F$2,'BBDD R'!$M$2,E261='BBDD R'!$F$3,'BBDD R'!$M$3,E261='BBDD R'!$F$4,'BBDD R'!$M$4,E261='BBDD R'!$F$5,'BBDD R'!$M$5,E261='BBDD R'!$F$6,'BBDD R'!$M$6,E261='BBDD R'!$F$7,'BBDD R'!$M$7),"")</f>
        <v/>
      </c>
      <c r="U261" s="944" t="str">
        <f>IFERROR(IFS(E261='BBDD R'!$F$2,'BBDD R'!$N$2,E261='BBDD R'!$F$3,'BBDD R'!$N$3,E261='BBDD R'!$F$4,'BBDD R'!$N$4,E261='BBDD R'!$F$5,'BBDD R'!$N$5,E261='BBDD R'!$F$6,'BBDD R'!$N$6,E261='BBDD R'!$F$7,'BBDD R'!$N$7),"")</f>
        <v/>
      </c>
      <c r="V261" s="944" t="str">
        <f>IFERROR(IFS(E261='BBDD R'!$F$2,'BBDD R'!$O$2,E261='BBDD R'!$F$3,'BBDD R'!$O$3,E261='BBDD R'!$F$4,'BBDD R'!$O$4,E261='BBDD R'!$F$5,'BBDD R'!$O$5,E261='BBDD R'!$F$6,'BBDD R'!$O$6,E261='BBDD R'!$F$7,'BBDD R'!$O$7),"")</f>
        <v/>
      </c>
      <c r="W261" s="946" t="str">
        <f>IFERROR(IFS(E261='BBDD R'!$F$2,'BBDD R'!$P$2,E261='BBDD R'!$F$3,'BBDD R'!$P$3,E261='BBDD R'!$F$4,'BBDD R'!$P$4,E261='BBDD R'!$F$5,'BBDD R'!$P$5,E261='BBDD R'!$F$6,'BBDD R'!$P$6,E261='BBDD R'!$F$7,'BBDD R'!$P$7),"")</f>
        <v/>
      </c>
      <c r="X261" s="944" t="str">
        <f>IFERROR(IFS(E261='BBDD R'!$F$2,'BBDD R'!$Q$2,E261='BBDD R'!$F$3,'BBDD R'!$Q$3,E261='BBDD R'!$F$4,'BBDD R'!$Q$4,E261='BBDD R'!$F$5,'BBDD R'!$Q$5,E261='BBDD R'!$F$6,'BBDD R'!$Q$6,E261='BBDD R'!$F$7,'BBDD R'!$Q$7),"")</f>
        <v/>
      </c>
      <c r="Y261" s="944" t="str">
        <f>IFERROR(IFS(E261='BBDD R'!$F$2,'BBDD R'!$R$2,E261='BBDD R'!$F$3,'BBDD R'!$R$3,E261='BBDD R'!$F$4,'BBDD R'!$R$4,E261='BBDD R'!$F$5,'BBDD R'!$R$5,E261='BBDD R'!$F$6,'BBDD R'!$R$6,E261='BBDD R'!$F$7,'BBDD R'!$R$7),"")</f>
        <v/>
      </c>
      <c r="Z261" s="944" t="str">
        <f t="array" ref="Z261">IFERROR(ifs(AND(M261="Gasolina",O261="Vehículo Liviano (Sedán, Compacto)"),1
,AND(M261="Gasolina",O261="Vehículo Liviano (SUV, Jeep, Station Wagon)"),2
,AND(M261="Gasolina",O261="Utilitario, Furgón"),3
,AND(M261="Gasolina",O261="Camioneta 4x2"),4
,AND(M261="Gasolina",O261="Camioneta 4x4"),5
,AND(M261="Gasolina",O261="Camión liviano (hasta 3.5 ton)"),6
,AND(M261="Gasolina",O261="Camión mediano"),7
,AND(M261="Gasolina",O261="Camión pesado"),8
,AND(M261="Gasolina",O261="Maquinaria"),9
,AND(M261="Gasolina",O261="Otro (especifique): "),10
,AND(M261="Diesel",O261="Vehículo Liviano (Sedán, Compacto)"),11
,AND(M261="Diesel",O261="Vehículo Liviano (SUV, Jeep, Station Wagon)"),12
,AND(M261="Diesel",O261="Utilitario, Furgón"),13
,AND(M261="Diesel",O261="Camioneta 4x2"),14
,AND(M261="Diesel",O261="Camioneta 4x4"),15
,AND(M261="Diesel",O261="Camión liviano (hasta 3.5 ton)"),16
,AND(M261="Diesel",O261="Camión mediano"),17
,AND(M261="Diesel",O261="Camión pesado"),18
,AND(M261="Diesel",O261="Maquinaria"),19
,AND(M261="Diesel",O261="Otro (especifique): "),20
,O261="Selecciona...",21),"")</f>
        <v/>
      </c>
      <c r="AA261" s="947" t="str">
        <f>IFERROR((ifs(Z261=1,Data!$D$100,Z261=2,Data!$D$101,Z261=3,Data!$D$102,Z261=4,Data!$D$103,Z261=5,Data!$D$104,Z261=6,Data!$D$105,Z261=7,Data!$D$106,Z261=8,Data!$D$107,Z261=9,Data!$D$108,Z261=10,Data!$D$109,Z261=11,Data!$D$110,Z261=12,Data!$D$111,Z261=13,Data!$D$112,Z261=14,Data!$D$113,Z261=15,Data!$D$114,Z261=16,Data!$D$115,Z261=17,Data!$D$116,Z261=18,Data!$D$117,Z261=19,Data!$D$118,Z261=20,Data!$D$119,Z261=21,Data!$D$120,Z261=0,Data!$D$121))*K261,"")</f>
        <v/>
      </c>
      <c r="AB261" s="947" t="str">
        <f>IFERROR((ifs(Z261=1,Data!$E$100,Z261=2,Data!$E$101,Z261=3,Data!$E$102,Z261=4,Data!$E$103,Z261=5,Data!$E$104,Z261=6,Data!$E$105,Z261=7,Data!$E$106,Z261=8,Data!$E$107,Z261=9,Data!$E$108,Z261=10,Data!$E$109,Z261=11,Data!$E$110,Z261=12,Data!$E$111,Z261=13,Data!$E$112,Z261=14,Data!$E$113,Z261=15,Data!$E$114,Z261=16,Data!$E$115,Z261=17,Data!$E$116,Z261=18,Data!$E$117,Z261=19,Data!$E$118,Z261=20,Data!$E$119,Z261=21,Data!$E$120,Z261=0,Data!$E$121))*K261/1000,"")</f>
        <v/>
      </c>
      <c r="AC261" s="948" t="str">
        <f>IFERROR((ifs(
Z261=1,Data!$G$100,
Z261=2,Data!$G$101,
Z261=3,Data!$G$102,
Z261=4,Data!$G$103,
Z261=5,Data!$G$104,
Z261=6,Data!$G$105,
Z261=7,Data!$G$106,
Z261=8,Data!$G$107,
Z261=9,Data!$G$108,
Z261=10,Data!G$109,
Z261=11,Data!G$110,
Z261=12,Data!G$111,
Z261=13,Data!$G$112,
Z261=14,Data!$G$113,
Z261=15,Data!$G$114,
Z261=16,Data!$G$115,
Z261=17,Data!$G$116,
Z261=18,Data!$G$117,
Z261=19,Data!$G$118,
Z261=20,Data!$G$119,
Z261=21,Data!$G$120,
Z261=0,Data!$G$121))
*K261/1000,"")</f>
        <v/>
      </c>
      <c r="AD261" s="949" t="str">
        <f>IFERROR((ifs(
Z261=1,Data!$H$100,
Z261=2,Data!$H$101,
Z261=3,Data!$H$102,
Z261=4,Data!$H$103,
Z261=5,Data!$H$104,
Z261=6,Data!$H$105,
Z261=7,Data!$H$106,
Z261=8,Data!$H$107,
Z261=9,Data!$H$108,
Z261=10,Data!H$109,
Z261=11,Data!H$110,
Z261=12,Data!H$111,
Z261=13,Data!$H$112,
Z261=14,Data!$H$113,
Z261=15,Data!$H$114,
Z261=16,Data!$H$115,
Z261=17,Data!$H$116,
Z261=18,Data!$H$117,
Z261=19,Data!$H$118,
Z261=20,Data!$H$119,
Z261=21,Data!$H$120,
Z261=0,Data!$H$121))*K261/1000,"")</f>
        <v/>
      </c>
      <c r="AE261" s="948" t="str">
        <f>IFERROR((ifs(
Z261=1,Data!$I$100,
Z261=2,Data!$I$101,
Z261=3,Data!$I$102,
Z261=4,Data!$I$103,
Z261=5,Data!$I$104,
Z261=6,Data!$I$105,
Z261=7,Data!$I$106,
Z261=8,Data!$I$107,
Z261=9,Data!$I$108,
Z261=10,Data!I$109,
Z261=11,Data!I$110,
Z261=12,Data!I$111,
Z261=13,Data!$I$112,
Z261=14,Data!$I$113,
Z261=15,Data!$I$114,
Z261=16,Data!$I$115,
Z261=17,Data!$I$116,
Z261=18,Data!$I$117,
Z261=19,Data!$I$118,
Z261=20,Data!$I$119,
Z261=21,Data!$I$120,
Z261=0,Data!$I$121)*K261/1000),"")</f>
        <v/>
      </c>
      <c r="AF261" s="947" t="str">
        <f>IFERROR((ifs(
Z261=1,Data!$J$100,
Z261=2,Data!$J$101,
Z261=3,Data!$J$102,
Z261=4,Data!$J$103,
Z261=5,Data!$J$104,
Z261=6,Data!$J$105,
Z261=7,Data!$J$106,
Z261=8,Data!$J$107,
Z261=9,Data!$J$108,
Z261=10,Data!J$109,
Z261=11,Data!J$110,
Z261=12,Data!J$111,
Z261=13,Data!J$112,
Z261=14,Data!$J$113,
Z261=15,Data!$J$114,
Z261=16,Data!$J$115,
Z261=17,Data!$J$116,
Z261=18,Data!$J$117,
Z261=19,Data!$J$118,
Z261=20,Data!$J$119,
Z261=21,Data!$J$120,
Z261=0,Data!$J$121)*K261),"")</f>
        <v/>
      </c>
      <c r="AG261" s="947" t="str">
        <f>IFERROR((ifs(
Z261=1,Data!$K$100,
Z261=2,Data!$K$101,
Z261=3,Data!$K$102,
Z261=4,Data!$K$103,
Z261=5,Data!$K$104,
Z261=6,Data!$K$105,
Z261=7,Data!$K$106,
Z261=8,Data!$K$107,
Z261=9,Data!$K$108,
Z261=10,Data!K$109,
Z261=11,Data!K$110,
Z261=12,Data!K$111,
Z261=13,Data!$K$112,
Z261=14,Data!$K$113,
Z261=15,Data!$K$114,
Z261=16,Data!$K$115,
Z261=17,Data!$K$116,
Z261=18,Data!$K$117,
Z261=19,Data!$K$118,
Z261=20,Data!$K$119,
Z261=21,Data!$K$120,
Z261=0,Data!$K$121)*K261),"")</f>
        <v/>
      </c>
      <c r="AH261" s="947" t="str">
        <f>IFERROR((ifs(
Z261=1,Data!$L$100,
Z261=2,Data!$L$101,
Z261=3,Data!$L$102,
Z261=4,Data!$L$103,
Z261=5,Data!$L$104,
Z261=6,Data!$L$105,
Z261=7,Data!$L$106,
Z261=8,Data!$L$107,
Z261=9,Data!$L$108,
Z261=10,Data!L$109,
Z261=11,Data!L$110,
Z261=12,Data!L$111,
Z261=13,Data!$L$112,
Z261=14,Data!$L$113,
Z261=15,Data!$L$114,
Z261=16,Data!$L$115,
Z261=17,Data!$L$116,
Z261=18,Data!$L$117,
Z261=19,Data!$L$118,
Z261=20,Data!$L$119,
Z261=21,Data!$L$120,
Z261=0,Data!$L$121)*K261),"")</f>
        <v/>
      </c>
      <c r="AI261" s="950" t="str">
        <f>'Registro Veh'!J273</f>
        <v/>
      </c>
      <c r="AJ261" s="950" t="str">
        <f>'Registro Veh'!M273</f>
        <v/>
      </c>
      <c r="AK261" s="951"/>
      <c r="AL261" s="951"/>
      <c r="AM261" s="951"/>
      <c r="AN261" s="951"/>
    </row>
    <row r="262">
      <c r="A262" s="941" t="str">
        <f>'Registro Veh'!B273</f>
        <v/>
      </c>
      <c r="B262" s="941" t="str">
        <f>Equipo!$F$2</f>
        <v>4.0</v>
      </c>
      <c r="C262" s="941" t="str">
        <f>Equipo!$E$14</f>
        <v/>
      </c>
      <c r="D262" s="941" t="str">
        <f>Equipo!$E$10</f>
        <v/>
      </c>
      <c r="E262" s="941" t="str">
        <f>'Registro Veh'!C273</f>
        <v/>
      </c>
      <c r="F262" s="941" t="str">
        <f>'Registro Veh'!D273</f>
        <v/>
      </c>
      <c r="G262" s="941" t="str">
        <f>'Registro Veh'!E273</f>
        <v/>
      </c>
      <c r="H262" s="941" t="str">
        <f>'Registro Veh'!F273</f>
        <v/>
      </c>
      <c r="I262" s="942" t="str">
        <f>'Registro Veh'!G273</f>
        <v/>
      </c>
      <c r="J262" s="942" t="str">
        <f>'Registro Veh'!I273</f>
        <v/>
      </c>
      <c r="K262" s="942" t="str">
        <f>'Registro Veh'!K273</f>
        <v/>
      </c>
      <c r="L262" s="942" t="str">
        <f>'Registro Veh'!L273</f>
        <v/>
      </c>
      <c r="M262" s="942" t="str">
        <f>'Registro Veh'!N273</f>
        <v/>
      </c>
      <c r="N262" s="943" t="str">
        <f>IFERROR(IFS(E262='BBDD R'!$F$2,'BBDD R'!$G$2,E262='BBDD R'!$F$3,'BBDD R'!$G$3,E262='BBDD R'!$F$4,'BBDD R'!$G$4,E262='BBDD R'!$F$5,'BBDD R'!$G$5,E262='BBDD R'!$F$6,'BBDD R'!$G$6,E262='BBDD R'!$F$7,'BBDD R'!$G$7),"")</f>
        <v/>
      </c>
      <c r="O262" s="943" t="str">
        <f>IFERROR(IFS(E262='BBDD R'!$F$2,'BBDD R'!$H$2,E262='BBDD R'!$F$3,'BBDD R'!$H$3,E262='BBDD R'!$F$4,'BBDD R'!$H$4,E262='BBDD R'!$F$5,'BBDD R'!$H$5,E262='BBDD R'!$F$6,'BBDD R'!$H$6,E262='BBDD R'!$F$7,'BBDD R'!$H$7),"")</f>
        <v/>
      </c>
      <c r="P262" s="944" t="str">
        <f>IFERROR(IFS(E262='BBDD R'!$F$2,'BBDD R'!$I$2,E262='BBDD R'!$F$3,'BBDD R'!$I$3,E262='BBDD R'!$F$4,'BBDD R'!$I$4,E262='BBDD R'!$F$5,'BBDD R'!$I$5,E262='BBDD R'!$F$6,'BBDD R'!$I$6,E262='BBDD R'!$F$7,'BBDD R'!$I$7),"")</f>
        <v/>
      </c>
      <c r="Q262" s="945" t="str">
        <f>IFERROR(IFS(E262='BBDD R'!$F$2,'BBDD R'!$J$2,E262='BBDD R'!$F$3,'BBDD R'!$J$3,E262='BBDD R'!$F$4,'BBDD R'!$J$4,E262='BBDD R'!$F$5,'BBDD R'!$J$5,E262='BBDD R'!$F$6,'BBDD R'!$J$6,E262='BBDD R'!$F$7,'BBDD R'!$J$7))</f>
        <v/>
      </c>
      <c r="R262" s="945" t="str">
        <f>IFERROR(IFS(E262='BBDD R'!$F$2,'BBDD R'!$K$2,E262='BBDD R'!$F$3,'BBDD R'!$K$3,E262='BBDD R'!$F$4,'BBDD R'!$K$4,E262='BBDD R'!$F$5,'BBDD R'!$K$5,E262='BBDD R'!$F$6,'BBDD R'!$K$6,E262='BBDD R'!$F$7,'BBDD R'!$K$7),"")</f>
        <v/>
      </c>
      <c r="S262" s="944" t="str">
        <f>IFERROR(IFS(E262='BBDD R'!$F$2,'BBDD R'!$L$2,E262='BBDD R'!$F$3,'BBDD R'!$L$3,E262='BBDD R'!$F$4,'BBDD R'!$L$4,E262='BBDD R'!$F$5,'BBDD R'!$L$5,E262='BBDD R'!$F$6,'BBDD R'!$L$6,E262='BBDD R'!$F$7,'BBDD R'!$L$7),"")</f>
        <v/>
      </c>
      <c r="T262" s="944" t="str">
        <f>IFERROR(IFS(E262='BBDD R'!$F$2,'BBDD R'!$M$2,E262='BBDD R'!$F$3,'BBDD R'!$M$3,E262='BBDD R'!$F$4,'BBDD R'!$M$4,E262='BBDD R'!$F$5,'BBDD R'!$M$5,E262='BBDD R'!$F$6,'BBDD R'!$M$6,E262='BBDD R'!$F$7,'BBDD R'!$M$7),"")</f>
        <v/>
      </c>
      <c r="U262" s="944" t="str">
        <f>IFERROR(IFS(E262='BBDD R'!$F$2,'BBDD R'!$N$2,E262='BBDD R'!$F$3,'BBDD R'!$N$3,E262='BBDD R'!$F$4,'BBDD R'!$N$4,E262='BBDD R'!$F$5,'BBDD R'!$N$5,E262='BBDD R'!$F$6,'BBDD R'!$N$6,E262='BBDD R'!$F$7,'BBDD R'!$N$7),"")</f>
        <v/>
      </c>
      <c r="V262" s="944" t="str">
        <f>IFERROR(IFS(E262='BBDD R'!$F$2,'BBDD R'!$O$2,E262='BBDD R'!$F$3,'BBDD R'!$O$3,E262='BBDD R'!$F$4,'BBDD R'!$O$4,E262='BBDD R'!$F$5,'BBDD R'!$O$5,E262='BBDD R'!$F$6,'BBDD R'!$O$6,E262='BBDD R'!$F$7,'BBDD R'!$O$7),"")</f>
        <v/>
      </c>
      <c r="W262" s="946" t="str">
        <f>IFERROR(IFS(E262='BBDD R'!$F$2,'BBDD R'!$P$2,E262='BBDD R'!$F$3,'BBDD R'!$P$3,E262='BBDD R'!$F$4,'BBDD R'!$P$4,E262='BBDD R'!$F$5,'BBDD R'!$P$5,E262='BBDD R'!$F$6,'BBDD R'!$P$6,E262='BBDD R'!$F$7,'BBDD R'!$P$7),"")</f>
        <v/>
      </c>
      <c r="X262" s="944" t="str">
        <f>IFERROR(IFS(E262='BBDD R'!$F$2,'BBDD R'!$Q$2,E262='BBDD R'!$F$3,'BBDD R'!$Q$3,E262='BBDD R'!$F$4,'BBDD R'!$Q$4,E262='BBDD R'!$F$5,'BBDD R'!$Q$5,E262='BBDD R'!$F$6,'BBDD R'!$Q$6,E262='BBDD R'!$F$7,'BBDD R'!$Q$7),"")</f>
        <v/>
      </c>
      <c r="Y262" s="944" t="str">
        <f>IFERROR(IFS(E262='BBDD R'!$F$2,'BBDD R'!$R$2,E262='BBDD R'!$F$3,'BBDD R'!$R$3,E262='BBDD R'!$F$4,'BBDD R'!$R$4,E262='BBDD R'!$F$5,'BBDD R'!$R$5,E262='BBDD R'!$F$6,'BBDD R'!$R$6,E262='BBDD R'!$F$7,'BBDD R'!$R$7),"")</f>
        <v/>
      </c>
      <c r="Z262" s="944" t="str">
        <f t="array" ref="Z262">IFERROR(ifs(AND(M262="Gasolina",O262="Vehículo Liviano (Sedán, Compacto)"),1
,AND(M262="Gasolina",O262="Vehículo Liviano (SUV, Jeep, Station Wagon)"),2
,AND(M262="Gasolina",O262="Utilitario, Furgón"),3
,AND(M262="Gasolina",O262="Camioneta 4x2"),4
,AND(M262="Gasolina",O262="Camioneta 4x4"),5
,AND(M262="Gasolina",O262="Camión liviano (hasta 3.5 ton)"),6
,AND(M262="Gasolina",O262="Camión mediano"),7
,AND(M262="Gasolina",O262="Camión pesado"),8
,AND(M262="Gasolina",O262="Maquinaria"),9
,AND(M262="Gasolina",O262="Otro (especifique): "),10
,AND(M262="Diesel",O262="Vehículo Liviano (Sedán, Compacto)"),11
,AND(M262="Diesel",O262="Vehículo Liviano (SUV, Jeep, Station Wagon)"),12
,AND(M262="Diesel",O262="Utilitario, Furgón"),13
,AND(M262="Diesel",O262="Camioneta 4x2"),14
,AND(M262="Diesel",O262="Camioneta 4x4"),15
,AND(M262="Diesel",O262="Camión liviano (hasta 3.5 ton)"),16
,AND(M262="Diesel",O262="Camión mediano"),17
,AND(M262="Diesel",O262="Camión pesado"),18
,AND(M262="Diesel",O262="Maquinaria"),19
,AND(M262="Diesel",O262="Otro (especifique): "),20
,O262="Selecciona...",21),"")</f>
        <v/>
      </c>
      <c r="AA262" s="947" t="str">
        <f>IFERROR((ifs(Z262=1,Data!$D$100,Z262=2,Data!$D$101,Z262=3,Data!$D$102,Z262=4,Data!$D$103,Z262=5,Data!$D$104,Z262=6,Data!$D$105,Z262=7,Data!$D$106,Z262=8,Data!$D$107,Z262=9,Data!$D$108,Z262=10,Data!$D$109,Z262=11,Data!$D$110,Z262=12,Data!$D$111,Z262=13,Data!$D$112,Z262=14,Data!$D$113,Z262=15,Data!$D$114,Z262=16,Data!$D$115,Z262=17,Data!$D$116,Z262=18,Data!$D$117,Z262=19,Data!$D$118,Z262=20,Data!$D$119,Z262=21,Data!$D$120,Z262=0,Data!$D$121))*K262,"")</f>
        <v/>
      </c>
      <c r="AB262" s="947" t="str">
        <f>IFERROR((ifs(Z262=1,Data!$E$100,Z262=2,Data!$E$101,Z262=3,Data!$E$102,Z262=4,Data!$E$103,Z262=5,Data!$E$104,Z262=6,Data!$E$105,Z262=7,Data!$E$106,Z262=8,Data!$E$107,Z262=9,Data!$E$108,Z262=10,Data!$E$109,Z262=11,Data!$E$110,Z262=12,Data!$E$111,Z262=13,Data!$E$112,Z262=14,Data!$E$113,Z262=15,Data!$E$114,Z262=16,Data!$E$115,Z262=17,Data!$E$116,Z262=18,Data!$E$117,Z262=19,Data!$E$118,Z262=20,Data!$E$119,Z262=21,Data!$E$120,Z262=0,Data!$E$121))*K262/1000,"")</f>
        <v/>
      </c>
      <c r="AC262" s="948" t="str">
        <f>IFERROR((ifs(
Z262=1,Data!$G$100,
Z262=2,Data!$G$101,
Z262=3,Data!$G$102,
Z262=4,Data!$G$103,
Z262=5,Data!$G$104,
Z262=6,Data!$G$105,
Z262=7,Data!$G$106,
Z262=8,Data!$G$107,
Z262=9,Data!$G$108,
Z262=10,Data!G$109,
Z262=11,Data!G$110,
Z262=12,Data!G$111,
Z262=13,Data!$G$112,
Z262=14,Data!$G$113,
Z262=15,Data!$G$114,
Z262=16,Data!$G$115,
Z262=17,Data!$G$116,
Z262=18,Data!$G$117,
Z262=19,Data!$G$118,
Z262=20,Data!$G$119,
Z262=21,Data!$G$120,
Z262=0,Data!$G$121))
*K262/1000,"")</f>
        <v/>
      </c>
      <c r="AD262" s="949" t="str">
        <f>IFERROR((ifs(
Z262=1,Data!$H$100,
Z262=2,Data!$H$101,
Z262=3,Data!$H$102,
Z262=4,Data!$H$103,
Z262=5,Data!$H$104,
Z262=6,Data!$H$105,
Z262=7,Data!$H$106,
Z262=8,Data!$H$107,
Z262=9,Data!$H$108,
Z262=10,Data!H$109,
Z262=11,Data!H$110,
Z262=12,Data!H$111,
Z262=13,Data!$H$112,
Z262=14,Data!$H$113,
Z262=15,Data!$H$114,
Z262=16,Data!$H$115,
Z262=17,Data!$H$116,
Z262=18,Data!$H$117,
Z262=19,Data!$H$118,
Z262=20,Data!$H$119,
Z262=21,Data!$H$120,
Z262=0,Data!$H$121))*K262/1000,"")</f>
        <v/>
      </c>
      <c r="AE262" s="948" t="str">
        <f>IFERROR((ifs(
Z262=1,Data!$I$100,
Z262=2,Data!$I$101,
Z262=3,Data!$I$102,
Z262=4,Data!$I$103,
Z262=5,Data!$I$104,
Z262=6,Data!$I$105,
Z262=7,Data!$I$106,
Z262=8,Data!$I$107,
Z262=9,Data!$I$108,
Z262=10,Data!I$109,
Z262=11,Data!I$110,
Z262=12,Data!I$111,
Z262=13,Data!$I$112,
Z262=14,Data!$I$113,
Z262=15,Data!$I$114,
Z262=16,Data!$I$115,
Z262=17,Data!$I$116,
Z262=18,Data!$I$117,
Z262=19,Data!$I$118,
Z262=20,Data!$I$119,
Z262=21,Data!$I$120,
Z262=0,Data!$I$121)*K262/1000),"")</f>
        <v/>
      </c>
      <c r="AF262" s="947" t="str">
        <f>IFERROR((ifs(
Z262=1,Data!$J$100,
Z262=2,Data!$J$101,
Z262=3,Data!$J$102,
Z262=4,Data!$J$103,
Z262=5,Data!$J$104,
Z262=6,Data!$J$105,
Z262=7,Data!$J$106,
Z262=8,Data!$J$107,
Z262=9,Data!$J$108,
Z262=10,Data!J$109,
Z262=11,Data!J$110,
Z262=12,Data!J$111,
Z262=13,Data!J$112,
Z262=14,Data!$J$113,
Z262=15,Data!$J$114,
Z262=16,Data!$J$115,
Z262=17,Data!$J$116,
Z262=18,Data!$J$117,
Z262=19,Data!$J$118,
Z262=20,Data!$J$119,
Z262=21,Data!$J$120,
Z262=0,Data!$J$121)*K262),"")</f>
        <v/>
      </c>
      <c r="AG262" s="947" t="str">
        <f>IFERROR((ifs(
Z262=1,Data!$K$100,
Z262=2,Data!$K$101,
Z262=3,Data!$K$102,
Z262=4,Data!$K$103,
Z262=5,Data!$K$104,
Z262=6,Data!$K$105,
Z262=7,Data!$K$106,
Z262=8,Data!$K$107,
Z262=9,Data!$K$108,
Z262=10,Data!K$109,
Z262=11,Data!K$110,
Z262=12,Data!K$111,
Z262=13,Data!$K$112,
Z262=14,Data!$K$113,
Z262=15,Data!$K$114,
Z262=16,Data!$K$115,
Z262=17,Data!$K$116,
Z262=18,Data!$K$117,
Z262=19,Data!$K$118,
Z262=20,Data!$K$119,
Z262=21,Data!$K$120,
Z262=0,Data!$K$121)*K262),"")</f>
        <v/>
      </c>
      <c r="AH262" s="947" t="str">
        <f>IFERROR((ifs(
Z262=1,Data!$L$100,
Z262=2,Data!$L$101,
Z262=3,Data!$L$102,
Z262=4,Data!$L$103,
Z262=5,Data!$L$104,
Z262=6,Data!$L$105,
Z262=7,Data!$L$106,
Z262=8,Data!$L$107,
Z262=9,Data!$L$108,
Z262=10,Data!L$109,
Z262=11,Data!L$110,
Z262=12,Data!L$111,
Z262=13,Data!$L$112,
Z262=14,Data!$L$113,
Z262=15,Data!$L$114,
Z262=16,Data!$L$115,
Z262=17,Data!$L$116,
Z262=18,Data!$L$117,
Z262=19,Data!$L$118,
Z262=20,Data!$L$119,
Z262=21,Data!$L$120,
Z262=0,Data!$L$121)*K262),"")</f>
        <v/>
      </c>
      <c r="AI262" s="950" t="str">
        <f>'Registro Veh'!J274</f>
        <v/>
      </c>
      <c r="AJ262" s="950" t="str">
        <f>'Registro Veh'!M274</f>
        <v/>
      </c>
      <c r="AK262" s="951"/>
      <c r="AL262" s="951"/>
      <c r="AM262" s="951"/>
      <c r="AN262" s="951"/>
    </row>
    <row r="263">
      <c r="A263" s="941" t="str">
        <f>'Registro Veh'!B274</f>
        <v/>
      </c>
      <c r="B263" s="941" t="str">
        <f>Equipo!$F$2</f>
        <v>4.0</v>
      </c>
      <c r="C263" s="941" t="str">
        <f>Equipo!$E$14</f>
        <v/>
      </c>
      <c r="D263" s="941" t="str">
        <f>Equipo!$E$10</f>
        <v/>
      </c>
      <c r="E263" s="941" t="str">
        <f>'Registro Veh'!C274</f>
        <v/>
      </c>
      <c r="F263" s="941" t="str">
        <f>'Registro Veh'!D274</f>
        <v/>
      </c>
      <c r="G263" s="941" t="str">
        <f>'Registro Veh'!E274</f>
        <v/>
      </c>
      <c r="H263" s="941" t="str">
        <f>'Registro Veh'!F274</f>
        <v/>
      </c>
      <c r="I263" s="942" t="str">
        <f>'Registro Veh'!G274</f>
        <v/>
      </c>
      <c r="J263" s="942" t="str">
        <f>'Registro Veh'!I274</f>
        <v/>
      </c>
      <c r="K263" s="942" t="str">
        <f>'Registro Veh'!K274</f>
        <v/>
      </c>
      <c r="L263" s="942" t="str">
        <f>'Registro Veh'!L274</f>
        <v/>
      </c>
      <c r="M263" s="942" t="str">
        <f>'Registro Veh'!N274</f>
        <v/>
      </c>
      <c r="N263" s="943" t="str">
        <f>IFERROR(IFS(E263='BBDD R'!$F$2,'BBDD R'!$G$2,E263='BBDD R'!$F$3,'BBDD R'!$G$3,E263='BBDD R'!$F$4,'BBDD R'!$G$4,E263='BBDD R'!$F$5,'BBDD R'!$G$5,E263='BBDD R'!$F$6,'BBDD R'!$G$6,E263='BBDD R'!$F$7,'BBDD R'!$G$7),"")</f>
        <v/>
      </c>
      <c r="O263" s="943" t="str">
        <f>IFERROR(IFS(E263='BBDD R'!$F$2,'BBDD R'!$H$2,E263='BBDD R'!$F$3,'BBDD R'!$H$3,E263='BBDD R'!$F$4,'BBDD R'!$H$4,E263='BBDD R'!$F$5,'BBDD R'!$H$5,E263='BBDD R'!$F$6,'BBDD R'!$H$6,E263='BBDD R'!$F$7,'BBDD R'!$H$7),"")</f>
        <v/>
      </c>
      <c r="P263" s="944" t="str">
        <f>IFERROR(IFS(E263='BBDD R'!$F$2,'BBDD R'!$I$2,E263='BBDD R'!$F$3,'BBDD R'!$I$3,E263='BBDD R'!$F$4,'BBDD R'!$I$4,E263='BBDD R'!$F$5,'BBDD R'!$I$5,E263='BBDD R'!$F$6,'BBDD R'!$I$6,E263='BBDD R'!$F$7,'BBDD R'!$I$7),"")</f>
        <v/>
      </c>
      <c r="Q263" s="945" t="str">
        <f>IFERROR(IFS(E263='BBDD R'!$F$2,'BBDD R'!$J$2,E263='BBDD R'!$F$3,'BBDD R'!$J$3,E263='BBDD R'!$F$4,'BBDD R'!$J$4,E263='BBDD R'!$F$5,'BBDD R'!$J$5,E263='BBDD R'!$F$6,'BBDD R'!$J$6,E263='BBDD R'!$F$7,'BBDD R'!$J$7))</f>
        <v/>
      </c>
      <c r="R263" s="945" t="str">
        <f>IFERROR(IFS(E263='BBDD R'!$F$2,'BBDD R'!$K$2,E263='BBDD R'!$F$3,'BBDD R'!$K$3,E263='BBDD R'!$F$4,'BBDD R'!$K$4,E263='BBDD R'!$F$5,'BBDD R'!$K$5,E263='BBDD R'!$F$6,'BBDD R'!$K$6,E263='BBDD R'!$F$7,'BBDD R'!$K$7),"")</f>
        <v/>
      </c>
      <c r="S263" s="944" t="str">
        <f>IFERROR(IFS(E263='BBDD R'!$F$2,'BBDD R'!$L$2,E263='BBDD R'!$F$3,'BBDD R'!$L$3,E263='BBDD R'!$F$4,'BBDD R'!$L$4,E263='BBDD R'!$F$5,'BBDD R'!$L$5,E263='BBDD R'!$F$6,'BBDD R'!$L$6,E263='BBDD R'!$F$7,'BBDD R'!$L$7),"")</f>
        <v/>
      </c>
      <c r="T263" s="944" t="str">
        <f>IFERROR(IFS(E263='BBDD R'!$F$2,'BBDD R'!$M$2,E263='BBDD R'!$F$3,'BBDD R'!$M$3,E263='BBDD R'!$F$4,'BBDD R'!$M$4,E263='BBDD R'!$F$5,'BBDD R'!$M$5,E263='BBDD R'!$F$6,'BBDD R'!$M$6,E263='BBDD R'!$F$7,'BBDD R'!$M$7),"")</f>
        <v/>
      </c>
      <c r="U263" s="944" t="str">
        <f>IFERROR(IFS(E263='BBDD R'!$F$2,'BBDD R'!$N$2,E263='BBDD R'!$F$3,'BBDD R'!$N$3,E263='BBDD R'!$F$4,'BBDD R'!$N$4,E263='BBDD R'!$F$5,'BBDD R'!$N$5,E263='BBDD R'!$F$6,'BBDD R'!$N$6,E263='BBDD R'!$F$7,'BBDD R'!$N$7),"")</f>
        <v/>
      </c>
      <c r="V263" s="944" t="str">
        <f>IFERROR(IFS(E263='BBDD R'!$F$2,'BBDD R'!$O$2,E263='BBDD R'!$F$3,'BBDD R'!$O$3,E263='BBDD R'!$F$4,'BBDD R'!$O$4,E263='BBDD R'!$F$5,'BBDD R'!$O$5,E263='BBDD R'!$F$6,'BBDD R'!$O$6,E263='BBDD R'!$F$7,'BBDD R'!$O$7),"")</f>
        <v/>
      </c>
      <c r="W263" s="946" t="str">
        <f>IFERROR(IFS(E263='BBDD R'!$F$2,'BBDD R'!$P$2,E263='BBDD R'!$F$3,'BBDD R'!$P$3,E263='BBDD R'!$F$4,'BBDD R'!$P$4,E263='BBDD R'!$F$5,'BBDD R'!$P$5,E263='BBDD R'!$F$6,'BBDD R'!$P$6,E263='BBDD R'!$F$7,'BBDD R'!$P$7),"")</f>
        <v/>
      </c>
      <c r="X263" s="944" t="str">
        <f>IFERROR(IFS(E263='BBDD R'!$F$2,'BBDD R'!$Q$2,E263='BBDD R'!$F$3,'BBDD R'!$Q$3,E263='BBDD R'!$F$4,'BBDD R'!$Q$4,E263='BBDD R'!$F$5,'BBDD R'!$Q$5,E263='BBDD R'!$F$6,'BBDD R'!$Q$6,E263='BBDD R'!$F$7,'BBDD R'!$Q$7),"")</f>
        <v/>
      </c>
      <c r="Y263" s="944" t="str">
        <f>IFERROR(IFS(E263='BBDD R'!$F$2,'BBDD R'!$R$2,E263='BBDD R'!$F$3,'BBDD R'!$R$3,E263='BBDD R'!$F$4,'BBDD R'!$R$4,E263='BBDD R'!$F$5,'BBDD R'!$R$5,E263='BBDD R'!$F$6,'BBDD R'!$R$6,E263='BBDD R'!$F$7,'BBDD R'!$R$7),"")</f>
        <v/>
      </c>
      <c r="Z263" s="944" t="str">
        <f t="array" ref="Z263">IFERROR(ifs(AND(M263="Gasolina",O263="Vehículo Liviano (Sedán, Compacto)"),1
,AND(M263="Gasolina",O263="Vehículo Liviano (SUV, Jeep, Station Wagon)"),2
,AND(M263="Gasolina",O263="Utilitario, Furgón"),3
,AND(M263="Gasolina",O263="Camioneta 4x2"),4
,AND(M263="Gasolina",O263="Camioneta 4x4"),5
,AND(M263="Gasolina",O263="Camión liviano (hasta 3.5 ton)"),6
,AND(M263="Gasolina",O263="Camión mediano"),7
,AND(M263="Gasolina",O263="Camión pesado"),8
,AND(M263="Gasolina",O263="Maquinaria"),9
,AND(M263="Gasolina",O263="Otro (especifique): "),10
,AND(M263="Diesel",O263="Vehículo Liviano (Sedán, Compacto)"),11
,AND(M263="Diesel",O263="Vehículo Liviano (SUV, Jeep, Station Wagon)"),12
,AND(M263="Diesel",O263="Utilitario, Furgón"),13
,AND(M263="Diesel",O263="Camioneta 4x2"),14
,AND(M263="Diesel",O263="Camioneta 4x4"),15
,AND(M263="Diesel",O263="Camión liviano (hasta 3.5 ton)"),16
,AND(M263="Diesel",O263="Camión mediano"),17
,AND(M263="Diesel",O263="Camión pesado"),18
,AND(M263="Diesel",O263="Maquinaria"),19
,AND(M263="Diesel",O263="Otro (especifique): "),20
,O263="Selecciona...",21),"")</f>
        <v/>
      </c>
      <c r="AA263" s="947" t="str">
        <f>IFERROR((ifs(Z263=1,Data!$D$100,Z263=2,Data!$D$101,Z263=3,Data!$D$102,Z263=4,Data!$D$103,Z263=5,Data!$D$104,Z263=6,Data!$D$105,Z263=7,Data!$D$106,Z263=8,Data!$D$107,Z263=9,Data!$D$108,Z263=10,Data!$D$109,Z263=11,Data!$D$110,Z263=12,Data!$D$111,Z263=13,Data!$D$112,Z263=14,Data!$D$113,Z263=15,Data!$D$114,Z263=16,Data!$D$115,Z263=17,Data!$D$116,Z263=18,Data!$D$117,Z263=19,Data!$D$118,Z263=20,Data!$D$119,Z263=21,Data!$D$120,Z263=0,Data!$D$121))*K263,"")</f>
        <v/>
      </c>
      <c r="AB263" s="947" t="str">
        <f>IFERROR((ifs(Z263=1,Data!$E$100,Z263=2,Data!$E$101,Z263=3,Data!$E$102,Z263=4,Data!$E$103,Z263=5,Data!$E$104,Z263=6,Data!$E$105,Z263=7,Data!$E$106,Z263=8,Data!$E$107,Z263=9,Data!$E$108,Z263=10,Data!$E$109,Z263=11,Data!$E$110,Z263=12,Data!$E$111,Z263=13,Data!$E$112,Z263=14,Data!$E$113,Z263=15,Data!$E$114,Z263=16,Data!$E$115,Z263=17,Data!$E$116,Z263=18,Data!$E$117,Z263=19,Data!$E$118,Z263=20,Data!$E$119,Z263=21,Data!$E$120,Z263=0,Data!$E$121))*K263/1000,"")</f>
        <v/>
      </c>
      <c r="AC263" s="948" t="str">
        <f>IFERROR((ifs(
Z263=1,Data!$G$100,
Z263=2,Data!$G$101,
Z263=3,Data!$G$102,
Z263=4,Data!$G$103,
Z263=5,Data!$G$104,
Z263=6,Data!$G$105,
Z263=7,Data!$G$106,
Z263=8,Data!$G$107,
Z263=9,Data!$G$108,
Z263=10,Data!G$109,
Z263=11,Data!G$110,
Z263=12,Data!G$111,
Z263=13,Data!$G$112,
Z263=14,Data!$G$113,
Z263=15,Data!$G$114,
Z263=16,Data!$G$115,
Z263=17,Data!$G$116,
Z263=18,Data!$G$117,
Z263=19,Data!$G$118,
Z263=20,Data!$G$119,
Z263=21,Data!$G$120,
Z263=0,Data!$G$121))
*K263/1000,"")</f>
        <v/>
      </c>
      <c r="AD263" s="949" t="str">
        <f>IFERROR((ifs(
Z263=1,Data!$H$100,
Z263=2,Data!$H$101,
Z263=3,Data!$H$102,
Z263=4,Data!$H$103,
Z263=5,Data!$H$104,
Z263=6,Data!$H$105,
Z263=7,Data!$H$106,
Z263=8,Data!$H$107,
Z263=9,Data!$H$108,
Z263=10,Data!H$109,
Z263=11,Data!H$110,
Z263=12,Data!H$111,
Z263=13,Data!$H$112,
Z263=14,Data!$H$113,
Z263=15,Data!$H$114,
Z263=16,Data!$H$115,
Z263=17,Data!$H$116,
Z263=18,Data!$H$117,
Z263=19,Data!$H$118,
Z263=20,Data!$H$119,
Z263=21,Data!$H$120,
Z263=0,Data!$H$121))*K263/1000,"")</f>
        <v/>
      </c>
      <c r="AE263" s="948" t="str">
        <f>IFERROR((ifs(
Z263=1,Data!$I$100,
Z263=2,Data!$I$101,
Z263=3,Data!$I$102,
Z263=4,Data!$I$103,
Z263=5,Data!$I$104,
Z263=6,Data!$I$105,
Z263=7,Data!$I$106,
Z263=8,Data!$I$107,
Z263=9,Data!$I$108,
Z263=10,Data!I$109,
Z263=11,Data!I$110,
Z263=12,Data!I$111,
Z263=13,Data!$I$112,
Z263=14,Data!$I$113,
Z263=15,Data!$I$114,
Z263=16,Data!$I$115,
Z263=17,Data!$I$116,
Z263=18,Data!$I$117,
Z263=19,Data!$I$118,
Z263=20,Data!$I$119,
Z263=21,Data!$I$120,
Z263=0,Data!$I$121)*K263/1000),"")</f>
        <v/>
      </c>
      <c r="AF263" s="947" t="str">
        <f>IFERROR((ifs(
Z263=1,Data!$J$100,
Z263=2,Data!$J$101,
Z263=3,Data!$J$102,
Z263=4,Data!$J$103,
Z263=5,Data!$J$104,
Z263=6,Data!$J$105,
Z263=7,Data!$J$106,
Z263=8,Data!$J$107,
Z263=9,Data!$J$108,
Z263=10,Data!J$109,
Z263=11,Data!J$110,
Z263=12,Data!J$111,
Z263=13,Data!J$112,
Z263=14,Data!$J$113,
Z263=15,Data!$J$114,
Z263=16,Data!$J$115,
Z263=17,Data!$J$116,
Z263=18,Data!$J$117,
Z263=19,Data!$J$118,
Z263=20,Data!$J$119,
Z263=21,Data!$J$120,
Z263=0,Data!$J$121)*K263),"")</f>
        <v/>
      </c>
      <c r="AG263" s="947" t="str">
        <f>IFERROR((ifs(
Z263=1,Data!$K$100,
Z263=2,Data!$K$101,
Z263=3,Data!$K$102,
Z263=4,Data!$K$103,
Z263=5,Data!$K$104,
Z263=6,Data!$K$105,
Z263=7,Data!$K$106,
Z263=8,Data!$K$107,
Z263=9,Data!$K$108,
Z263=10,Data!K$109,
Z263=11,Data!K$110,
Z263=12,Data!K$111,
Z263=13,Data!$K$112,
Z263=14,Data!$K$113,
Z263=15,Data!$K$114,
Z263=16,Data!$K$115,
Z263=17,Data!$K$116,
Z263=18,Data!$K$117,
Z263=19,Data!$K$118,
Z263=20,Data!$K$119,
Z263=21,Data!$K$120,
Z263=0,Data!$K$121)*K263),"")</f>
        <v/>
      </c>
      <c r="AH263" s="947" t="str">
        <f>IFERROR((ifs(
Z263=1,Data!$L$100,
Z263=2,Data!$L$101,
Z263=3,Data!$L$102,
Z263=4,Data!$L$103,
Z263=5,Data!$L$104,
Z263=6,Data!$L$105,
Z263=7,Data!$L$106,
Z263=8,Data!$L$107,
Z263=9,Data!$L$108,
Z263=10,Data!L$109,
Z263=11,Data!L$110,
Z263=12,Data!L$111,
Z263=13,Data!$L$112,
Z263=14,Data!$L$113,
Z263=15,Data!$L$114,
Z263=16,Data!$L$115,
Z263=17,Data!$L$116,
Z263=18,Data!$L$117,
Z263=19,Data!$L$118,
Z263=20,Data!$L$119,
Z263=21,Data!$L$120,
Z263=0,Data!$L$121)*K263),"")</f>
        <v/>
      </c>
      <c r="AI263" s="950" t="str">
        <f>'Registro Veh'!J275</f>
        <v/>
      </c>
      <c r="AJ263" s="950" t="str">
        <f>'Registro Veh'!M275</f>
        <v/>
      </c>
      <c r="AK263" s="951"/>
      <c r="AL263" s="951"/>
      <c r="AM263" s="951"/>
      <c r="AN263" s="951"/>
    </row>
    <row r="264">
      <c r="A264" s="941" t="str">
        <f>'Registro Veh'!B275</f>
        <v/>
      </c>
      <c r="B264" s="941" t="str">
        <f>Equipo!$F$2</f>
        <v>4.0</v>
      </c>
      <c r="C264" s="941" t="str">
        <f>Equipo!$E$14</f>
        <v/>
      </c>
      <c r="D264" s="941" t="str">
        <f>Equipo!$E$10</f>
        <v/>
      </c>
      <c r="E264" s="941" t="str">
        <f>'Registro Veh'!C275</f>
        <v/>
      </c>
      <c r="F264" s="941" t="str">
        <f>'Registro Veh'!D275</f>
        <v/>
      </c>
      <c r="G264" s="941" t="str">
        <f>'Registro Veh'!E275</f>
        <v/>
      </c>
      <c r="H264" s="941" t="str">
        <f>'Registro Veh'!F275</f>
        <v/>
      </c>
      <c r="I264" s="942" t="str">
        <f>'Registro Veh'!G275</f>
        <v/>
      </c>
      <c r="J264" s="942" t="str">
        <f>'Registro Veh'!I275</f>
        <v/>
      </c>
      <c r="K264" s="942" t="str">
        <f>'Registro Veh'!K275</f>
        <v/>
      </c>
      <c r="L264" s="942" t="str">
        <f>'Registro Veh'!L275</f>
        <v/>
      </c>
      <c r="M264" s="942" t="str">
        <f>'Registro Veh'!N275</f>
        <v/>
      </c>
      <c r="N264" s="943" t="str">
        <f>IFERROR(IFS(E264='BBDD R'!$F$2,'BBDD R'!$G$2,E264='BBDD R'!$F$3,'BBDD R'!$G$3,E264='BBDD R'!$F$4,'BBDD R'!$G$4,E264='BBDD R'!$F$5,'BBDD R'!$G$5,E264='BBDD R'!$F$6,'BBDD R'!$G$6,E264='BBDD R'!$F$7,'BBDD R'!$G$7),"")</f>
        <v/>
      </c>
      <c r="O264" s="943" t="str">
        <f>IFERROR(IFS(E264='BBDD R'!$F$2,'BBDD R'!$H$2,E264='BBDD R'!$F$3,'BBDD R'!$H$3,E264='BBDD R'!$F$4,'BBDD R'!$H$4,E264='BBDD R'!$F$5,'BBDD R'!$H$5,E264='BBDD R'!$F$6,'BBDD R'!$H$6,E264='BBDD R'!$F$7,'BBDD R'!$H$7),"")</f>
        <v/>
      </c>
      <c r="P264" s="944" t="str">
        <f>IFERROR(IFS(E264='BBDD R'!$F$2,'BBDD R'!$I$2,E264='BBDD R'!$F$3,'BBDD R'!$I$3,E264='BBDD R'!$F$4,'BBDD R'!$I$4,E264='BBDD R'!$F$5,'BBDD R'!$I$5,E264='BBDD R'!$F$6,'BBDD R'!$I$6,E264='BBDD R'!$F$7,'BBDD R'!$I$7),"")</f>
        <v/>
      </c>
      <c r="Q264" s="945" t="str">
        <f>IFERROR(IFS(E264='BBDD R'!$F$2,'BBDD R'!$J$2,E264='BBDD R'!$F$3,'BBDD R'!$J$3,E264='BBDD R'!$F$4,'BBDD R'!$J$4,E264='BBDD R'!$F$5,'BBDD R'!$J$5,E264='BBDD R'!$F$6,'BBDD R'!$J$6,E264='BBDD R'!$F$7,'BBDD R'!$J$7))</f>
        <v/>
      </c>
      <c r="R264" s="945" t="str">
        <f>IFERROR(IFS(E264='BBDD R'!$F$2,'BBDD R'!$K$2,E264='BBDD R'!$F$3,'BBDD R'!$K$3,E264='BBDD R'!$F$4,'BBDD R'!$K$4,E264='BBDD R'!$F$5,'BBDD R'!$K$5,E264='BBDD R'!$F$6,'BBDD R'!$K$6,E264='BBDD R'!$F$7,'BBDD R'!$K$7),"")</f>
        <v/>
      </c>
      <c r="S264" s="944" t="str">
        <f>IFERROR(IFS(E264='BBDD R'!$F$2,'BBDD R'!$L$2,E264='BBDD R'!$F$3,'BBDD R'!$L$3,E264='BBDD R'!$F$4,'BBDD R'!$L$4,E264='BBDD R'!$F$5,'BBDD R'!$L$5,E264='BBDD R'!$F$6,'BBDD R'!$L$6,E264='BBDD R'!$F$7,'BBDD R'!$L$7),"")</f>
        <v/>
      </c>
      <c r="T264" s="944" t="str">
        <f>IFERROR(IFS(E264='BBDD R'!$F$2,'BBDD R'!$M$2,E264='BBDD R'!$F$3,'BBDD R'!$M$3,E264='BBDD R'!$F$4,'BBDD R'!$M$4,E264='BBDD R'!$F$5,'BBDD R'!$M$5,E264='BBDD R'!$F$6,'BBDD R'!$M$6,E264='BBDD R'!$F$7,'BBDD R'!$M$7),"")</f>
        <v/>
      </c>
      <c r="U264" s="944" t="str">
        <f>IFERROR(IFS(E264='BBDD R'!$F$2,'BBDD R'!$N$2,E264='BBDD R'!$F$3,'BBDD R'!$N$3,E264='BBDD R'!$F$4,'BBDD R'!$N$4,E264='BBDD R'!$F$5,'BBDD R'!$N$5,E264='BBDD R'!$F$6,'BBDD R'!$N$6,E264='BBDD R'!$F$7,'BBDD R'!$N$7),"")</f>
        <v/>
      </c>
      <c r="V264" s="944" t="str">
        <f>IFERROR(IFS(E264='BBDD R'!$F$2,'BBDD R'!$O$2,E264='BBDD R'!$F$3,'BBDD R'!$O$3,E264='BBDD R'!$F$4,'BBDD R'!$O$4,E264='BBDD R'!$F$5,'BBDD R'!$O$5,E264='BBDD R'!$F$6,'BBDD R'!$O$6,E264='BBDD R'!$F$7,'BBDD R'!$O$7),"")</f>
        <v/>
      </c>
      <c r="W264" s="946" t="str">
        <f>IFERROR(IFS(E264='BBDD R'!$F$2,'BBDD R'!$P$2,E264='BBDD R'!$F$3,'BBDD R'!$P$3,E264='BBDD R'!$F$4,'BBDD R'!$P$4,E264='BBDD R'!$F$5,'BBDD R'!$P$5,E264='BBDD R'!$F$6,'BBDD R'!$P$6,E264='BBDD R'!$F$7,'BBDD R'!$P$7),"")</f>
        <v/>
      </c>
      <c r="X264" s="944" t="str">
        <f>IFERROR(IFS(E264='BBDD R'!$F$2,'BBDD R'!$Q$2,E264='BBDD R'!$F$3,'BBDD R'!$Q$3,E264='BBDD R'!$F$4,'BBDD R'!$Q$4,E264='BBDD R'!$F$5,'BBDD R'!$Q$5,E264='BBDD R'!$F$6,'BBDD R'!$Q$6,E264='BBDD R'!$F$7,'BBDD R'!$Q$7),"")</f>
        <v/>
      </c>
      <c r="Y264" s="944" t="str">
        <f>IFERROR(IFS(E264='BBDD R'!$F$2,'BBDD R'!$R$2,E264='BBDD R'!$F$3,'BBDD R'!$R$3,E264='BBDD R'!$F$4,'BBDD R'!$R$4,E264='BBDD R'!$F$5,'BBDD R'!$R$5,E264='BBDD R'!$F$6,'BBDD R'!$R$6,E264='BBDD R'!$F$7,'BBDD R'!$R$7),"")</f>
        <v/>
      </c>
      <c r="Z264" s="944" t="str">
        <f t="array" ref="Z264">IFERROR(ifs(AND(M264="Gasolina",O264="Vehículo Liviano (Sedán, Compacto)"),1
,AND(M264="Gasolina",O264="Vehículo Liviano (SUV, Jeep, Station Wagon)"),2
,AND(M264="Gasolina",O264="Utilitario, Furgón"),3
,AND(M264="Gasolina",O264="Camioneta 4x2"),4
,AND(M264="Gasolina",O264="Camioneta 4x4"),5
,AND(M264="Gasolina",O264="Camión liviano (hasta 3.5 ton)"),6
,AND(M264="Gasolina",O264="Camión mediano"),7
,AND(M264="Gasolina",O264="Camión pesado"),8
,AND(M264="Gasolina",O264="Maquinaria"),9
,AND(M264="Gasolina",O264="Otro (especifique): "),10
,AND(M264="Diesel",O264="Vehículo Liviano (Sedán, Compacto)"),11
,AND(M264="Diesel",O264="Vehículo Liviano (SUV, Jeep, Station Wagon)"),12
,AND(M264="Diesel",O264="Utilitario, Furgón"),13
,AND(M264="Diesel",O264="Camioneta 4x2"),14
,AND(M264="Diesel",O264="Camioneta 4x4"),15
,AND(M264="Diesel",O264="Camión liviano (hasta 3.5 ton)"),16
,AND(M264="Diesel",O264="Camión mediano"),17
,AND(M264="Diesel",O264="Camión pesado"),18
,AND(M264="Diesel",O264="Maquinaria"),19
,AND(M264="Diesel",O264="Otro (especifique): "),20
,O264="Selecciona...",21),"")</f>
        <v/>
      </c>
      <c r="AA264" s="947" t="str">
        <f>IFERROR((ifs(Z264=1,Data!$D$100,Z264=2,Data!$D$101,Z264=3,Data!$D$102,Z264=4,Data!$D$103,Z264=5,Data!$D$104,Z264=6,Data!$D$105,Z264=7,Data!$D$106,Z264=8,Data!$D$107,Z264=9,Data!$D$108,Z264=10,Data!$D$109,Z264=11,Data!$D$110,Z264=12,Data!$D$111,Z264=13,Data!$D$112,Z264=14,Data!$D$113,Z264=15,Data!$D$114,Z264=16,Data!$D$115,Z264=17,Data!$D$116,Z264=18,Data!$D$117,Z264=19,Data!$D$118,Z264=20,Data!$D$119,Z264=21,Data!$D$120,Z264=0,Data!$D$121))*K264,"")</f>
        <v/>
      </c>
      <c r="AB264" s="947" t="str">
        <f>IFERROR((ifs(Z264=1,Data!$E$100,Z264=2,Data!$E$101,Z264=3,Data!$E$102,Z264=4,Data!$E$103,Z264=5,Data!$E$104,Z264=6,Data!$E$105,Z264=7,Data!$E$106,Z264=8,Data!$E$107,Z264=9,Data!$E$108,Z264=10,Data!$E$109,Z264=11,Data!$E$110,Z264=12,Data!$E$111,Z264=13,Data!$E$112,Z264=14,Data!$E$113,Z264=15,Data!$E$114,Z264=16,Data!$E$115,Z264=17,Data!$E$116,Z264=18,Data!$E$117,Z264=19,Data!$E$118,Z264=20,Data!$E$119,Z264=21,Data!$E$120,Z264=0,Data!$E$121))*K264/1000,"")</f>
        <v/>
      </c>
      <c r="AC264" s="948" t="str">
        <f>IFERROR((ifs(
Z264=1,Data!$G$100,
Z264=2,Data!$G$101,
Z264=3,Data!$G$102,
Z264=4,Data!$G$103,
Z264=5,Data!$G$104,
Z264=6,Data!$G$105,
Z264=7,Data!$G$106,
Z264=8,Data!$G$107,
Z264=9,Data!$G$108,
Z264=10,Data!G$109,
Z264=11,Data!G$110,
Z264=12,Data!G$111,
Z264=13,Data!$G$112,
Z264=14,Data!$G$113,
Z264=15,Data!$G$114,
Z264=16,Data!$G$115,
Z264=17,Data!$G$116,
Z264=18,Data!$G$117,
Z264=19,Data!$G$118,
Z264=20,Data!$G$119,
Z264=21,Data!$G$120,
Z264=0,Data!$G$121))
*K264/1000,"")</f>
        <v/>
      </c>
      <c r="AD264" s="949" t="str">
        <f>IFERROR((ifs(
Z264=1,Data!$H$100,
Z264=2,Data!$H$101,
Z264=3,Data!$H$102,
Z264=4,Data!$H$103,
Z264=5,Data!$H$104,
Z264=6,Data!$H$105,
Z264=7,Data!$H$106,
Z264=8,Data!$H$107,
Z264=9,Data!$H$108,
Z264=10,Data!H$109,
Z264=11,Data!H$110,
Z264=12,Data!H$111,
Z264=13,Data!$H$112,
Z264=14,Data!$H$113,
Z264=15,Data!$H$114,
Z264=16,Data!$H$115,
Z264=17,Data!$H$116,
Z264=18,Data!$H$117,
Z264=19,Data!$H$118,
Z264=20,Data!$H$119,
Z264=21,Data!$H$120,
Z264=0,Data!$H$121))*K264/1000,"")</f>
        <v/>
      </c>
      <c r="AE264" s="948" t="str">
        <f>IFERROR((ifs(
Z264=1,Data!$I$100,
Z264=2,Data!$I$101,
Z264=3,Data!$I$102,
Z264=4,Data!$I$103,
Z264=5,Data!$I$104,
Z264=6,Data!$I$105,
Z264=7,Data!$I$106,
Z264=8,Data!$I$107,
Z264=9,Data!$I$108,
Z264=10,Data!I$109,
Z264=11,Data!I$110,
Z264=12,Data!I$111,
Z264=13,Data!$I$112,
Z264=14,Data!$I$113,
Z264=15,Data!$I$114,
Z264=16,Data!$I$115,
Z264=17,Data!$I$116,
Z264=18,Data!$I$117,
Z264=19,Data!$I$118,
Z264=20,Data!$I$119,
Z264=21,Data!$I$120,
Z264=0,Data!$I$121)*K264/1000),"")</f>
        <v/>
      </c>
      <c r="AF264" s="947" t="str">
        <f>IFERROR((ifs(
Z264=1,Data!$J$100,
Z264=2,Data!$J$101,
Z264=3,Data!$J$102,
Z264=4,Data!$J$103,
Z264=5,Data!$J$104,
Z264=6,Data!$J$105,
Z264=7,Data!$J$106,
Z264=8,Data!$J$107,
Z264=9,Data!$J$108,
Z264=10,Data!J$109,
Z264=11,Data!J$110,
Z264=12,Data!J$111,
Z264=13,Data!J$112,
Z264=14,Data!$J$113,
Z264=15,Data!$J$114,
Z264=16,Data!$J$115,
Z264=17,Data!$J$116,
Z264=18,Data!$J$117,
Z264=19,Data!$J$118,
Z264=20,Data!$J$119,
Z264=21,Data!$J$120,
Z264=0,Data!$J$121)*K264),"")</f>
        <v/>
      </c>
      <c r="AG264" s="947" t="str">
        <f>IFERROR((ifs(
Z264=1,Data!$K$100,
Z264=2,Data!$K$101,
Z264=3,Data!$K$102,
Z264=4,Data!$K$103,
Z264=5,Data!$K$104,
Z264=6,Data!$K$105,
Z264=7,Data!$K$106,
Z264=8,Data!$K$107,
Z264=9,Data!$K$108,
Z264=10,Data!K$109,
Z264=11,Data!K$110,
Z264=12,Data!K$111,
Z264=13,Data!$K$112,
Z264=14,Data!$K$113,
Z264=15,Data!$K$114,
Z264=16,Data!$K$115,
Z264=17,Data!$K$116,
Z264=18,Data!$K$117,
Z264=19,Data!$K$118,
Z264=20,Data!$K$119,
Z264=21,Data!$K$120,
Z264=0,Data!$K$121)*K264),"")</f>
        <v/>
      </c>
      <c r="AH264" s="947" t="str">
        <f>IFERROR((ifs(
Z264=1,Data!$L$100,
Z264=2,Data!$L$101,
Z264=3,Data!$L$102,
Z264=4,Data!$L$103,
Z264=5,Data!$L$104,
Z264=6,Data!$L$105,
Z264=7,Data!$L$106,
Z264=8,Data!$L$107,
Z264=9,Data!$L$108,
Z264=10,Data!L$109,
Z264=11,Data!L$110,
Z264=12,Data!L$111,
Z264=13,Data!$L$112,
Z264=14,Data!$L$113,
Z264=15,Data!$L$114,
Z264=16,Data!$L$115,
Z264=17,Data!$L$116,
Z264=18,Data!$L$117,
Z264=19,Data!$L$118,
Z264=20,Data!$L$119,
Z264=21,Data!$L$120,
Z264=0,Data!$L$121)*K264),"")</f>
        <v/>
      </c>
      <c r="AI264" s="950" t="str">
        <f>'Registro Veh'!J276</f>
        <v/>
      </c>
      <c r="AJ264" s="950" t="str">
        <f>'Registro Veh'!M276</f>
        <v/>
      </c>
      <c r="AK264" s="951"/>
      <c r="AL264" s="951"/>
      <c r="AM264" s="951"/>
      <c r="AN264" s="951"/>
    </row>
    <row r="265">
      <c r="A265" s="941" t="str">
        <f>'Registro Veh'!B276</f>
        <v/>
      </c>
      <c r="B265" s="941" t="str">
        <f>Equipo!$F$2</f>
        <v>4.0</v>
      </c>
      <c r="C265" s="941" t="str">
        <f>Equipo!$E$14</f>
        <v/>
      </c>
      <c r="D265" s="941" t="str">
        <f>Equipo!$E$10</f>
        <v/>
      </c>
      <c r="E265" s="941" t="str">
        <f>'Registro Veh'!C276</f>
        <v/>
      </c>
      <c r="F265" s="941" t="str">
        <f>'Registro Veh'!D276</f>
        <v/>
      </c>
      <c r="G265" s="941" t="str">
        <f>'Registro Veh'!E276</f>
        <v/>
      </c>
      <c r="H265" s="941" t="str">
        <f>'Registro Veh'!F276</f>
        <v/>
      </c>
      <c r="I265" s="942" t="str">
        <f>'Registro Veh'!G276</f>
        <v/>
      </c>
      <c r="J265" s="942" t="str">
        <f>'Registro Veh'!I276</f>
        <v/>
      </c>
      <c r="K265" s="942" t="str">
        <f>'Registro Veh'!K276</f>
        <v/>
      </c>
      <c r="L265" s="942" t="str">
        <f>'Registro Veh'!L276</f>
        <v/>
      </c>
      <c r="M265" s="942" t="str">
        <f>'Registro Veh'!N276</f>
        <v/>
      </c>
      <c r="N265" s="943" t="str">
        <f>IFERROR(IFS(E265='BBDD R'!$F$2,'BBDD R'!$G$2,E265='BBDD R'!$F$3,'BBDD R'!$G$3,E265='BBDD R'!$F$4,'BBDD R'!$G$4,E265='BBDD R'!$F$5,'BBDD R'!$G$5,E265='BBDD R'!$F$6,'BBDD R'!$G$6,E265='BBDD R'!$F$7,'BBDD R'!$G$7),"")</f>
        <v/>
      </c>
      <c r="O265" s="943" t="str">
        <f>IFERROR(IFS(E265='BBDD R'!$F$2,'BBDD R'!$H$2,E265='BBDD R'!$F$3,'BBDD R'!$H$3,E265='BBDD R'!$F$4,'BBDD R'!$H$4,E265='BBDD R'!$F$5,'BBDD R'!$H$5,E265='BBDD R'!$F$6,'BBDD R'!$H$6,E265='BBDD R'!$F$7,'BBDD R'!$H$7),"")</f>
        <v/>
      </c>
      <c r="P265" s="944" t="str">
        <f>IFERROR(IFS(E265='BBDD R'!$F$2,'BBDD R'!$I$2,E265='BBDD R'!$F$3,'BBDD R'!$I$3,E265='BBDD R'!$F$4,'BBDD R'!$I$4,E265='BBDD R'!$F$5,'BBDD R'!$I$5,E265='BBDD R'!$F$6,'BBDD R'!$I$6,E265='BBDD R'!$F$7,'BBDD R'!$I$7),"")</f>
        <v/>
      </c>
      <c r="Q265" s="945" t="str">
        <f>IFERROR(IFS(E265='BBDD R'!$F$2,'BBDD R'!$J$2,E265='BBDD R'!$F$3,'BBDD R'!$J$3,E265='BBDD R'!$F$4,'BBDD R'!$J$4,E265='BBDD R'!$F$5,'BBDD R'!$J$5,E265='BBDD R'!$F$6,'BBDD R'!$J$6,E265='BBDD R'!$F$7,'BBDD R'!$J$7))</f>
        <v/>
      </c>
      <c r="R265" s="945" t="str">
        <f>IFERROR(IFS(E265='BBDD R'!$F$2,'BBDD R'!$K$2,E265='BBDD R'!$F$3,'BBDD R'!$K$3,E265='BBDD R'!$F$4,'BBDD R'!$K$4,E265='BBDD R'!$F$5,'BBDD R'!$K$5,E265='BBDD R'!$F$6,'BBDD R'!$K$6,E265='BBDD R'!$F$7,'BBDD R'!$K$7),"")</f>
        <v/>
      </c>
      <c r="S265" s="944" t="str">
        <f>IFERROR(IFS(E265='BBDD R'!$F$2,'BBDD R'!$L$2,E265='BBDD R'!$F$3,'BBDD R'!$L$3,E265='BBDD R'!$F$4,'BBDD R'!$L$4,E265='BBDD R'!$F$5,'BBDD R'!$L$5,E265='BBDD R'!$F$6,'BBDD R'!$L$6,E265='BBDD R'!$F$7,'BBDD R'!$L$7),"")</f>
        <v/>
      </c>
      <c r="T265" s="944" t="str">
        <f>IFERROR(IFS(E265='BBDD R'!$F$2,'BBDD R'!$M$2,E265='BBDD R'!$F$3,'BBDD R'!$M$3,E265='BBDD R'!$F$4,'BBDD R'!$M$4,E265='BBDD R'!$F$5,'BBDD R'!$M$5,E265='BBDD R'!$F$6,'BBDD R'!$M$6,E265='BBDD R'!$F$7,'BBDD R'!$M$7),"")</f>
        <v/>
      </c>
      <c r="U265" s="944" t="str">
        <f>IFERROR(IFS(E265='BBDD R'!$F$2,'BBDD R'!$N$2,E265='BBDD R'!$F$3,'BBDD R'!$N$3,E265='BBDD R'!$F$4,'BBDD R'!$N$4,E265='BBDD R'!$F$5,'BBDD R'!$N$5,E265='BBDD R'!$F$6,'BBDD R'!$N$6,E265='BBDD R'!$F$7,'BBDD R'!$N$7),"")</f>
        <v/>
      </c>
      <c r="V265" s="944" t="str">
        <f>IFERROR(IFS(E265='BBDD R'!$F$2,'BBDD R'!$O$2,E265='BBDD R'!$F$3,'BBDD R'!$O$3,E265='BBDD R'!$F$4,'BBDD R'!$O$4,E265='BBDD R'!$F$5,'BBDD R'!$O$5,E265='BBDD R'!$F$6,'BBDD R'!$O$6,E265='BBDD R'!$F$7,'BBDD R'!$O$7),"")</f>
        <v/>
      </c>
      <c r="W265" s="946" t="str">
        <f>IFERROR(IFS(E265='BBDD R'!$F$2,'BBDD R'!$P$2,E265='BBDD R'!$F$3,'BBDD R'!$P$3,E265='BBDD R'!$F$4,'BBDD R'!$P$4,E265='BBDD R'!$F$5,'BBDD R'!$P$5,E265='BBDD R'!$F$6,'BBDD R'!$P$6,E265='BBDD R'!$F$7,'BBDD R'!$P$7),"")</f>
        <v/>
      </c>
      <c r="X265" s="944" t="str">
        <f>IFERROR(IFS(E265='BBDD R'!$F$2,'BBDD R'!$Q$2,E265='BBDD R'!$F$3,'BBDD R'!$Q$3,E265='BBDD R'!$F$4,'BBDD R'!$Q$4,E265='BBDD R'!$F$5,'BBDD R'!$Q$5,E265='BBDD R'!$F$6,'BBDD R'!$Q$6,E265='BBDD R'!$F$7,'BBDD R'!$Q$7),"")</f>
        <v/>
      </c>
      <c r="Y265" s="944" t="str">
        <f>IFERROR(IFS(E265='BBDD R'!$F$2,'BBDD R'!$R$2,E265='BBDD R'!$F$3,'BBDD R'!$R$3,E265='BBDD R'!$F$4,'BBDD R'!$R$4,E265='BBDD R'!$F$5,'BBDD R'!$R$5,E265='BBDD R'!$F$6,'BBDD R'!$R$6,E265='BBDD R'!$F$7,'BBDD R'!$R$7),"")</f>
        <v/>
      </c>
      <c r="Z265" s="944" t="str">
        <f t="array" ref="Z265">IFERROR(ifs(AND(M265="Gasolina",O265="Vehículo Liviano (Sedán, Compacto)"),1
,AND(M265="Gasolina",O265="Vehículo Liviano (SUV, Jeep, Station Wagon)"),2
,AND(M265="Gasolina",O265="Utilitario, Furgón"),3
,AND(M265="Gasolina",O265="Camioneta 4x2"),4
,AND(M265="Gasolina",O265="Camioneta 4x4"),5
,AND(M265="Gasolina",O265="Camión liviano (hasta 3.5 ton)"),6
,AND(M265="Gasolina",O265="Camión mediano"),7
,AND(M265="Gasolina",O265="Camión pesado"),8
,AND(M265="Gasolina",O265="Maquinaria"),9
,AND(M265="Gasolina",O265="Otro (especifique): "),10
,AND(M265="Diesel",O265="Vehículo Liviano (Sedán, Compacto)"),11
,AND(M265="Diesel",O265="Vehículo Liviano (SUV, Jeep, Station Wagon)"),12
,AND(M265="Diesel",O265="Utilitario, Furgón"),13
,AND(M265="Diesel",O265="Camioneta 4x2"),14
,AND(M265="Diesel",O265="Camioneta 4x4"),15
,AND(M265="Diesel",O265="Camión liviano (hasta 3.5 ton)"),16
,AND(M265="Diesel",O265="Camión mediano"),17
,AND(M265="Diesel",O265="Camión pesado"),18
,AND(M265="Diesel",O265="Maquinaria"),19
,AND(M265="Diesel",O265="Otro (especifique): "),20
,O265="Selecciona...",21),"")</f>
        <v/>
      </c>
      <c r="AA265" s="947" t="str">
        <f>IFERROR((ifs(Z265=1,Data!$D$100,Z265=2,Data!$D$101,Z265=3,Data!$D$102,Z265=4,Data!$D$103,Z265=5,Data!$D$104,Z265=6,Data!$D$105,Z265=7,Data!$D$106,Z265=8,Data!$D$107,Z265=9,Data!$D$108,Z265=10,Data!$D$109,Z265=11,Data!$D$110,Z265=12,Data!$D$111,Z265=13,Data!$D$112,Z265=14,Data!$D$113,Z265=15,Data!$D$114,Z265=16,Data!$D$115,Z265=17,Data!$D$116,Z265=18,Data!$D$117,Z265=19,Data!$D$118,Z265=20,Data!$D$119,Z265=21,Data!$D$120,Z265=0,Data!$D$121))*K265,"")</f>
        <v/>
      </c>
      <c r="AB265" s="947" t="str">
        <f>IFERROR((ifs(Z265=1,Data!$E$100,Z265=2,Data!$E$101,Z265=3,Data!$E$102,Z265=4,Data!$E$103,Z265=5,Data!$E$104,Z265=6,Data!$E$105,Z265=7,Data!$E$106,Z265=8,Data!$E$107,Z265=9,Data!$E$108,Z265=10,Data!$E$109,Z265=11,Data!$E$110,Z265=12,Data!$E$111,Z265=13,Data!$E$112,Z265=14,Data!$E$113,Z265=15,Data!$E$114,Z265=16,Data!$E$115,Z265=17,Data!$E$116,Z265=18,Data!$E$117,Z265=19,Data!$E$118,Z265=20,Data!$E$119,Z265=21,Data!$E$120,Z265=0,Data!$E$121))*K265/1000,"")</f>
        <v/>
      </c>
      <c r="AC265" s="948" t="str">
        <f>IFERROR((ifs(
Z265=1,Data!$G$100,
Z265=2,Data!$G$101,
Z265=3,Data!$G$102,
Z265=4,Data!$G$103,
Z265=5,Data!$G$104,
Z265=6,Data!$G$105,
Z265=7,Data!$G$106,
Z265=8,Data!$G$107,
Z265=9,Data!$G$108,
Z265=10,Data!G$109,
Z265=11,Data!G$110,
Z265=12,Data!G$111,
Z265=13,Data!$G$112,
Z265=14,Data!$G$113,
Z265=15,Data!$G$114,
Z265=16,Data!$G$115,
Z265=17,Data!$G$116,
Z265=18,Data!$G$117,
Z265=19,Data!$G$118,
Z265=20,Data!$G$119,
Z265=21,Data!$G$120,
Z265=0,Data!$G$121))
*K265/1000,"")</f>
        <v/>
      </c>
      <c r="AD265" s="949" t="str">
        <f>IFERROR((ifs(
Z265=1,Data!$H$100,
Z265=2,Data!$H$101,
Z265=3,Data!$H$102,
Z265=4,Data!$H$103,
Z265=5,Data!$H$104,
Z265=6,Data!$H$105,
Z265=7,Data!$H$106,
Z265=8,Data!$H$107,
Z265=9,Data!$H$108,
Z265=10,Data!H$109,
Z265=11,Data!H$110,
Z265=12,Data!H$111,
Z265=13,Data!$H$112,
Z265=14,Data!$H$113,
Z265=15,Data!$H$114,
Z265=16,Data!$H$115,
Z265=17,Data!$H$116,
Z265=18,Data!$H$117,
Z265=19,Data!$H$118,
Z265=20,Data!$H$119,
Z265=21,Data!$H$120,
Z265=0,Data!$H$121))*K265/1000,"")</f>
        <v/>
      </c>
      <c r="AE265" s="948" t="str">
        <f>IFERROR((ifs(
Z265=1,Data!$I$100,
Z265=2,Data!$I$101,
Z265=3,Data!$I$102,
Z265=4,Data!$I$103,
Z265=5,Data!$I$104,
Z265=6,Data!$I$105,
Z265=7,Data!$I$106,
Z265=8,Data!$I$107,
Z265=9,Data!$I$108,
Z265=10,Data!I$109,
Z265=11,Data!I$110,
Z265=12,Data!I$111,
Z265=13,Data!$I$112,
Z265=14,Data!$I$113,
Z265=15,Data!$I$114,
Z265=16,Data!$I$115,
Z265=17,Data!$I$116,
Z265=18,Data!$I$117,
Z265=19,Data!$I$118,
Z265=20,Data!$I$119,
Z265=21,Data!$I$120,
Z265=0,Data!$I$121)*K265/1000),"")</f>
        <v/>
      </c>
      <c r="AF265" s="947" t="str">
        <f>IFERROR((ifs(
Z265=1,Data!$J$100,
Z265=2,Data!$J$101,
Z265=3,Data!$J$102,
Z265=4,Data!$J$103,
Z265=5,Data!$J$104,
Z265=6,Data!$J$105,
Z265=7,Data!$J$106,
Z265=8,Data!$J$107,
Z265=9,Data!$J$108,
Z265=10,Data!J$109,
Z265=11,Data!J$110,
Z265=12,Data!J$111,
Z265=13,Data!J$112,
Z265=14,Data!$J$113,
Z265=15,Data!$J$114,
Z265=16,Data!$J$115,
Z265=17,Data!$J$116,
Z265=18,Data!$J$117,
Z265=19,Data!$J$118,
Z265=20,Data!$J$119,
Z265=21,Data!$J$120,
Z265=0,Data!$J$121)*K265),"")</f>
        <v/>
      </c>
      <c r="AG265" s="947" t="str">
        <f>IFERROR((ifs(
Z265=1,Data!$K$100,
Z265=2,Data!$K$101,
Z265=3,Data!$K$102,
Z265=4,Data!$K$103,
Z265=5,Data!$K$104,
Z265=6,Data!$K$105,
Z265=7,Data!$K$106,
Z265=8,Data!$K$107,
Z265=9,Data!$K$108,
Z265=10,Data!K$109,
Z265=11,Data!K$110,
Z265=12,Data!K$111,
Z265=13,Data!$K$112,
Z265=14,Data!$K$113,
Z265=15,Data!$K$114,
Z265=16,Data!$K$115,
Z265=17,Data!$K$116,
Z265=18,Data!$K$117,
Z265=19,Data!$K$118,
Z265=20,Data!$K$119,
Z265=21,Data!$K$120,
Z265=0,Data!$K$121)*K265),"")</f>
        <v/>
      </c>
      <c r="AH265" s="947" t="str">
        <f>IFERROR((ifs(
Z265=1,Data!$L$100,
Z265=2,Data!$L$101,
Z265=3,Data!$L$102,
Z265=4,Data!$L$103,
Z265=5,Data!$L$104,
Z265=6,Data!$L$105,
Z265=7,Data!$L$106,
Z265=8,Data!$L$107,
Z265=9,Data!$L$108,
Z265=10,Data!L$109,
Z265=11,Data!L$110,
Z265=12,Data!L$111,
Z265=13,Data!$L$112,
Z265=14,Data!$L$113,
Z265=15,Data!$L$114,
Z265=16,Data!$L$115,
Z265=17,Data!$L$116,
Z265=18,Data!$L$117,
Z265=19,Data!$L$118,
Z265=20,Data!$L$119,
Z265=21,Data!$L$120,
Z265=0,Data!$L$121)*K265),"")</f>
        <v/>
      </c>
      <c r="AI265" s="950" t="str">
        <f>'Registro Veh'!J277</f>
        <v/>
      </c>
      <c r="AJ265" s="950" t="str">
        <f>'Registro Veh'!M277</f>
        <v/>
      </c>
      <c r="AK265" s="951"/>
      <c r="AL265" s="951"/>
      <c r="AM265" s="951"/>
      <c r="AN265" s="951"/>
    </row>
    <row r="266">
      <c r="A266" s="941" t="str">
        <f>'Registro Veh'!B277</f>
        <v/>
      </c>
      <c r="B266" s="941" t="str">
        <f>Equipo!$F$2</f>
        <v>4.0</v>
      </c>
      <c r="C266" s="941" t="str">
        <f>Equipo!$E$14</f>
        <v/>
      </c>
      <c r="D266" s="941" t="str">
        <f>Equipo!$E$10</f>
        <v/>
      </c>
      <c r="E266" s="941" t="str">
        <f>'Registro Veh'!C277</f>
        <v/>
      </c>
      <c r="F266" s="941" t="str">
        <f>'Registro Veh'!D277</f>
        <v/>
      </c>
      <c r="G266" s="941" t="str">
        <f>'Registro Veh'!E277</f>
        <v/>
      </c>
      <c r="H266" s="941" t="str">
        <f>'Registro Veh'!F277</f>
        <v/>
      </c>
      <c r="I266" s="942" t="str">
        <f>'Registro Veh'!G277</f>
        <v/>
      </c>
      <c r="J266" s="942" t="str">
        <f>'Registro Veh'!I277</f>
        <v/>
      </c>
      <c r="K266" s="942" t="str">
        <f>'Registro Veh'!K277</f>
        <v/>
      </c>
      <c r="L266" s="942" t="str">
        <f>'Registro Veh'!L277</f>
        <v/>
      </c>
      <c r="M266" s="942" t="str">
        <f>'Registro Veh'!N277</f>
        <v/>
      </c>
      <c r="N266" s="943" t="str">
        <f>IFERROR(IFS(E266='BBDD R'!$F$2,'BBDD R'!$G$2,E266='BBDD R'!$F$3,'BBDD R'!$G$3,E266='BBDD R'!$F$4,'BBDD R'!$G$4,E266='BBDD R'!$F$5,'BBDD R'!$G$5,E266='BBDD R'!$F$6,'BBDD R'!$G$6,E266='BBDD R'!$F$7,'BBDD R'!$G$7),"")</f>
        <v/>
      </c>
      <c r="O266" s="943" t="str">
        <f>IFERROR(IFS(E266='BBDD R'!$F$2,'BBDD R'!$H$2,E266='BBDD R'!$F$3,'BBDD R'!$H$3,E266='BBDD R'!$F$4,'BBDD R'!$H$4,E266='BBDD R'!$F$5,'BBDD R'!$H$5,E266='BBDD R'!$F$6,'BBDD R'!$H$6,E266='BBDD R'!$F$7,'BBDD R'!$H$7),"")</f>
        <v/>
      </c>
      <c r="P266" s="944" t="str">
        <f>IFERROR(IFS(E266='BBDD R'!$F$2,'BBDD R'!$I$2,E266='BBDD R'!$F$3,'BBDD R'!$I$3,E266='BBDD R'!$F$4,'BBDD R'!$I$4,E266='BBDD R'!$F$5,'BBDD R'!$I$5,E266='BBDD R'!$F$6,'BBDD R'!$I$6,E266='BBDD R'!$F$7,'BBDD R'!$I$7),"")</f>
        <v/>
      </c>
      <c r="Q266" s="945" t="str">
        <f>IFERROR(IFS(E266='BBDD R'!$F$2,'BBDD R'!$J$2,E266='BBDD R'!$F$3,'BBDD R'!$J$3,E266='BBDD R'!$F$4,'BBDD R'!$J$4,E266='BBDD R'!$F$5,'BBDD R'!$J$5,E266='BBDD R'!$F$6,'BBDD R'!$J$6,E266='BBDD R'!$F$7,'BBDD R'!$J$7))</f>
        <v/>
      </c>
      <c r="R266" s="945" t="str">
        <f>IFERROR(IFS(E266='BBDD R'!$F$2,'BBDD R'!$K$2,E266='BBDD R'!$F$3,'BBDD R'!$K$3,E266='BBDD R'!$F$4,'BBDD R'!$K$4,E266='BBDD R'!$F$5,'BBDD R'!$K$5,E266='BBDD R'!$F$6,'BBDD R'!$K$6,E266='BBDD R'!$F$7,'BBDD R'!$K$7),"")</f>
        <v/>
      </c>
      <c r="S266" s="944" t="str">
        <f>IFERROR(IFS(E266='BBDD R'!$F$2,'BBDD R'!$L$2,E266='BBDD R'!$F$3,'BBDD R'!$L$3,E266='BBDD R'!$F$4,'BBDD R'!$L$4,E266='BBDD R'!$F$5,'BBDD R'!$L$5,E266='BBDD R'!$F$6,'BBDD R'!$L$6,E266='BBDD R'!$F$7,'BBDD R'!$L$7),"")</f>
        <v/>
      </c>
      <c r="T266" s="944" t="str">
        <f>IFERROR(IFS(E266='BBDD R'!$F$2,'BBDD R'!$M$2,E266='BBDD R'!$F$3,'BBDD R'!$M$3,E266='BBDD R'!$F$4,'BBDD R'!$M$4,E266='BBDD R'!$F$5,'BBDD R'!$M$5,E266='BBDD R'!$F$6,'BBDD R'!$M$6,E266='BBDD R'!$F$7,'BBDD R'!$M$7),"")</f>
        <v/>
      </c>
      <c r="U266" s="944" t="str">
        <f>IFERROR(IFS(E266='BBDD R'!$F$2,'BBDD R'!$N$2,E266='BBDD R'!$F$3,'BBDD R'!$N$3,E266='BBDD R'!$F$4,'BBDD R'!$N$4,E266='BBDD R'!$F$5,'BBDD R'!$N$5,E266='BBDD R'!$F$6,'BBDD R'!$N$6,E266='BBDD R'!$F$7,'BBDD R'!$N$7),"")</f>
        <v/>
      </c>
      <c r="V266" s="944" t="str">
        <f>IFERROR(IFS(E266='BBDD R'!$F$2,'BBDD R'!$O$2,E266='BBDD R'!$F$3,'BBDD R'!$O$3,E266='BBDD R'!$F$4,'BBDD R'!$O$4,E266='BBDD R'!$F$5,'BBDD R'!$O$5,E266='BBDD R'!$F$6,'BBDD R'!$O$6,E266='BBDD R'!$F$7,'BBDD R'!$O$7),"")</f>
        <v/>
      </c>
      <c r="W266" s="946" t="str">
        <f>IFERROR(IFS(E266='BBDD R'!$F$2,'BBDD R'!$P$2,E266='BBDD R'!$F$3,'BBDD R'!$P$3,E266='BBDD R'!$F$4,'BBDD R'!$P$4,E266='BBDD R'!$F$5,'BBDD R'!$P$5,E266='BBDD R'!$F$6,'BBDD R'!$P$6,E266='BBDD R'!$F$7,'BBDD R'!$P$7),"")</f>
        <v/>
      </c>
      <c r="X266" s="944" t="str">
        <f>IFERROR(IFS(E266='BBDD R'!$F$2,'BBDD R'!$Q$2,E266='BBDD R'!$F$3,'BBDD R'!$Q$3,E266='BBDD R'!$F$4,'BBDD R'!$Q$4,E266='BBDD R'!$F$5,'BBDD R'!$Q$5,E266='BBDD R'!$F$6,'BBDD R'!$Q$6,E266='BBDD R'!$F$7,'BBDD R'!$Q$7),"")</f>
        <v/>
      </c>
      <c r="Y266" s="944" t="str">
        <f>IFERROR(IFS(E266='BBDD R'!$F$2,'BBDD R'!$R$2,E266='BBDD R'!$F$3,'BBDD R'!$R$3,E266='BBDD R'!$F$4,'BBDD R'!$R$4,E266='BBDD R'!$F$5,'BBDD R'!$R$5,E266='BBDD R'!$F$6,'BBDD R'!$R$6,E266='BBDD R'!$F$7,'BBDD R'!$R$7),"")</f>
        <v/>
      </c>
      <c r="Z266" s="944" t="str">
        <f t="array" ref="Z266">IFERROR(ifs(AND(M266="Gasolina",O266="Vehículo Liviano (Sedán, Compacto)"),1
,AND(M266="Gasolina",O266="Vehículo Liviano (SUV, Jeep, Station Wagon)"),2
,AND(M266="Gasolina",O266="Utilitario, Furgón"),3
,AND(M266="Gasolina",O266="Camioneta 4x2"),4
,AND(M266="Gasolina",O266="Camioneta 4x4"),5
,AND(M266="Gasolina",O266="Camión liviano (hasta 3.5 ton)"),6
,AND(M266="Gasolina",O266="Camión mediano"),7
,AND(M266="Gasolina",O266="Camión pesado"),8
,AND(M266="Gasolina",O266="Maquinaria"),9
,AND(M266="Gasolina",O266="Otro (especifique): "),10
,AND(M266="Diesel",O266="Vehículo Liviano (Sedán, Compacto)"),11
,AND(M266="Diesel",O266="Vehículo Liviano (SUV, Jeep, Station Wagon)"),12
,AND(M266="Diesel",O266="Utilitario, Furgón"),13
,AND(M266="Diesel",O266="Camioneta 4x2"),14
,AND(M266="Diesel",O266="Camioneta 4x4"),15
,AND(M266="Diesel",O266="Camión liviano (hasta 3.5 ton)"),16
,AND(M266="Diesel",O266="Camión mediano"),17
,AND(M266="Diesel",O266="Camión pesado"),18
,AND(M266="Diesel",O266="Maquinaria"),19
,AND(M266="Diesel",O266="Otro (especifique): "),20
,O266="Selecciona...",21),"")</f>
        <v/>
      </c>
      <c r="AA266" s="947" t="str">
        <f>IFERROR((ifs(Z266=1,Data!$D$100,Z266=2,Data!$D$101,Z266=3,Data!$D$102,Z266=4,Data!$D$103,Z266=5,Data!$D$104,Z266=6,Data!$D$105,Z266=7,Data!$D$106,Z266=8,Data!$D$107,Z266=9,Data!$D$108,Z266=10,Data!$D$109,Z266=11,Data!$D$110,Z266=12,Data!$D$111,Z266=13,Data!$D$112,Z266=14,Data!$D$113,Z266=15,Data!$D$114,Z266=16,Data!$D$115,Z266=17,Data!$D$116,Z266=18,Data!$D$117,Z266=19,Data!$D$118,Z266=20,Data!$D$119,Z266=21,Data!$D$120,Z266=0,Data!$D$121))*K266,"")</f>
        <v/>
      </c>
      <c r="AB266" s="947" t="str">
        <f>IFERROR((ifs(Z266=1,Data!$E$100,Z266=2,Data!$E$101,Z266=3,Data!$E$102,Z266=4,Data!$E$103,Z266=5,Data!$E$104,Z266=6,Data!$E$105,Z266=7,Data!$E$106,Z266=8,Data!$E$107,Z266=9,Data!$E$108,Z266=10,Data!$E$109,Z266=11,Data!$E$110,Z266=12,Data!$E$111,Z266=13,Data!$E$112,Z266=14,Data!$E$113,Z266=15,Data!$E$114,Z266=16,Data!$E$115,Z266=17,Data!$E$116,Z266=18,Data!$E$117,Z266=19,Data!$E$118,Z266=20,Data!$E$119,Z266=21,Data!$E$120,Z266=0,Data!$E$121))*K266/1000,"")</f>
        <v/>
      </c>
      <c r="AC266" s="948" t="str">
        <f>IFERROR((ifs(
Z266=1,Data!$G$100,
Z266=2,Data!$G$101,
Z266=3,Data!$G$102,
Z266=4,Data!$G$103,
Z266=5,Data!$G$104,
Z266=6,Data!$G$105,
Z266=7,Data!$G$106,
Z266=8,Data!$G$107,
Z266=9,Data!$G$108,
Z266=10,Data!G$109,
Z266=11,Data!G$110,
Z266=12,Data!G$111,
Z266=13,Data!$G$112,
Z266=14,Data!$G$113,
Z266=15,Data!$G$114,
Z266=16,Data!$G$115,
Z266=17,Data!$G$116,
Z266=18,Data!$G$117,
Z266=19,Data!$G$118,
Z266=20,Data!$G$119,
Z266=21,Data!$G$120,
Z266=0,Data!$G$121))
*K266/1000,"")</f>
        <v/>
      </c>
      <c r="AD266" s="949" t="str">
        <f>IFERROR((ifs(
Z266=1,Data!$H$100,
Z266=2,Data!$H$101,
Z266=3,Data!$H$102,
Z266=4,Data!$H$103,
Z266=5,Data!$H$104,
Z266=6,Data!$H$105,
Z266=7,Data!$H$106,
Z266=8,Data!$H$107,
Z266=9,Data!$H$108,
Z266=10,Data!H$109,
Z266=11,Data!H$110,
Z266=12,Data!H$111,
Z266=13,Data!$H$112,
Z266=14,Data!$H$113,
Z266=15,Data!$H$114,
Z266=16,Data!$H$115,
Z266=17,Data!$H$116,
Z266=18,Data!$H$117,
Z266=19,Data!$H$118,
Z266=20,Data!$H$119,
Z266=21,Data!$H$120,
Z266=0,Data!$H$121))*K266/1000,"")</f>
        <v/>
      </c>
      <c r="AE266" s="948" t="str">
        <f>IFERROR((ifs(
Z266=1,Data!$I$100,
Z266=2,Data!$I$101,
Z266=3,Data!$I$102,
Z266=4,Data!$I$103,
Z266=5,Data!$I$104,
Z266=6,Data!$I$105,
Z266=7,Data!$I$106,
Z266=8,Data!$I$107,
Z266=9,Data!$I$108,
Z266=10,Data!I$109,
Z266=11,Data!I$110,
Z266=12,Data!I$111,
Z266=13,Data!$I$112,
Z266=14,Data!$I$113,
Z266=15,Data!$I$114,
Z266=16,Data!$I$115,
Z266=17,Data!$I$116,
Z266=18,Data!$I$117,
Z266=19,Data!$I$118,
Z266=20,Data!$I$119,
Z266=21,Data!$I$120,
Z266=0,Data!$I$121)*K266/1000),"")</f>
        <v/>
      </c>
      <c r="AF266" s="947" t="str">
        <f>IFERROR((ifs(
Z266=1,Data!$J$100,
Z266=2,Data!$J$101,
Z266=3,Data!$J$102,
Z266=4,Data!$J$103,
Z266=5,Data!$J$104,
Z266=6,Data!$J$105,
Z266=7,Data!$J$106,
Z266=8,Data!$J$107,
Z266=9,Data!$J$108,
Z266=10,Data!J$109,
Z266=11,Data!J$110,
Z266=12,Data!J$111,
Z266=13,Data!J$112,
Z266=14,Data!$J$113,
Z266=15,Data!$J$114,
Z266=16,Data!$J$115,
Z266=17,Data!$J$116,
Z266=18,Data!$J$117,
Z266=19,Data!$J$118,
Z266=20,Data!$J$119,
Z266=21,Data!$J$120,
Z266=0,Data!$J$121)*K266),"")</f>
        <v/>
      </c>
      <c r="AG266" s="947" t="str">
        <f>IFERROR((ifs(
Z266=1,Data!$K$100,
Z266=2,Data!$K$101,
Z266=3,Data!$K$102,
Z266=4,Data!$K$103,
Z266=5,Data!$K$104,
Z266=6,Data!$K$105,
Z266=7,Data!$K$106,
Z266=8,Data!$K$107,
Z266=9,Data!$K$108,
Z266=10,Data!K$109,
Z266=11,Data!K$110,
Z266=12,Data!K$111,
Z266=13,Data!$K$112,
Z266=14,Data!$K$113,
Z266=15,Data!$K$114,
Z266=16,Data!$K$115,
Z266=17,Data!$K$116,
Z266=18,Data!$K$117,
Z266=19,Data!$K$118,
Z266=20,Data!$K$119,
Z266=21,Data!$K$120,
Z266=0,Data!$K$121)*K266),"")</f>
        <v/>
      </c>
      <c r="AH266" s="947" t="str">
        <f>IFERROR((ifs(
Z266=1,Data!$L$100,
Z266=2,Data!$L$101,
Z266=3,Data!$L$102,
Z266=4,Data!$L$103,
Z266=5,Data!$L$104,
Z266=6,Data!$L$105,
Z266=7,Data!$L$106,
Z266=8,Data!$L$107,
Z266=9,Data!$L$108,
Z266=10,Data!L$109,
Z266=11,Data!L$110,
Z266=12,Data!L$111,
Z266=13,Data!$L$112,
Z266=14,Data!$L$113,
Z266=15,Data!$L$114,
Z266=16,Data!$L$115,
Z266=17,Data!$L$116,
Z266=18,Data!$L$117,
Z266=19,Data!$L$118,
Z266=20,Data!$L$119,
Z266=21,Data!$L$120,
Z266=0,Data!$L$121)*K266),"")</f>
        <v/>
      </c>
      <c r="AI266" s="950" t="str">
        <f>'Registro Veh'!J278</f>
        <v/>
      </c>
      <c r="AJ266" s="950" t="str">
        <f>'Registro Veh'!M278</f>
        <v/>
      </c>
      <c r="AK266" s="951"/>
      <c r="AL266" s="951"/>
      <c r="AM266" s="951"/>
      <c r="AN266" s="951"/>
    </row>
    <row r="267">
      <c r="A267" s="941" t="str">
        <f>'Registro Veh'!B278</f>
        <v/>
      </c>
      <c r="B267" s="941" t="str">
        <f>Equipo!$F$2</f>
        <v>4.0</v>
      </c>
      <c r="C267" s="941" t="str">
        <f>Equipo!$E$14</f>
        <v/>
      </c>
      <c r="D267" s="941" t="str">
        <f>Equipo!$E$10</f>
        <v/>
      </c>
      <c r="E267" s="941" t="str">
        <f>'Registro Veh'!C278</f>
        <v/>
      </c>
      <c r="F267" s="941" t="str">
        <f>'Registro Veh'!D278</f>
        <v/>
      </c>
      <c r="G267" s="941" t="str">
        <f>'Registro Veh'!E278</f>
        <v/>
      </c>
      <c r="H267" s="941" t="str">
        <f>'Registro Veh'!F278</f>
        <v/>
      </c>
      <c r="I267" s="942" t="str">
        <f>'Registro Veh'!G278</f>
        <v/>
      </c>
      <c r="J267" s="942" t="str">
        <f>'Registro Veh'!I278</f>
        <v/>
      </c>
      <c r="K267" s="942" t="str">
        <f>'Registro Veh'!K278</f>
        <v/>
      </c>
      <c r="L267" s="942" t="str">
        <f>'Registro Veh'!L278</f>
        <v/>
      </c>
      <c r="M267" s="942" t="str">
        <f>'Registro Veh'!N278</f>
        <v/>
      </c>
      <c r="N267" s="943" t="str">
        <f>IFERROR(IFS(E267='BBDD R'!$F$2,'BBDD R'!$G$2,E267='BBDD R'!$F$3,'BBDD R'!$G$3,E267='BBDD R'!$F$4,'BBDD R'!$G$4,E267='BBDD R'!$F$5,'BBDD R'!$G$5,E267='BBDD R'!$F$6,'BBDD R'!$G$6,E267='BBDD R'!$F$7,'BBDD R'!$G$7),"")</f>
        <v/>
      </c>
      <c r="O267" s="943" t="str">
        <f>IFERROR(IFS(E267='BBDD R'!$F$2,'BBDD R'!$H$2,E267='BBDD R'!$F$3,'BBDD R'!$H$3,E267='BBDD R'!$F$4,'BBDD R'!$H$4,E267='BBDD R'!$F$5,'BBDD R'!$H$5,E267='BBDD R'!$F$6,'BBDD R'!$H$6,E267='BBDD R'!$F$7,'BBDD R'!$H$7),"")</f>
        <v/>
      </c>
      <c r="P267" s="944" t="str">
        <f>IFERROR(IFS(E267='BBDD R'!$F$2,'BBDD R'!$I$2,E267='BBDD R'!$F$3,'BBDD R'!$I$3,E267='BBDD R'!$F$4,'BBDD R'!$I$4,E267='BBDD R'!$F$5,'BBDD R'!$I$5,E267='BBDD R'!$F$6,'BBDD R'!$I$6,E267='BBDD R'!$F$7,'BBDD R'!$I$7),"")</f>
        <v/>
      </c>
      <c r="Q267" s="945" t="str">
        <f>IFERROR(IFS(E267='BBDD R'!$F$2,'BBDD R'!$J$2,E267='BBDD R'!$F$3,'BBDD R'!$J$3,E267='BBDD R'!$F$4,'BBDD R'!$J$4,E267='BBDD R'!$F$5,'BBDD R'!$J$5,E267='BBDD R'!$F$6,'BBDD R'!$J$6,E267='BBDD R'!$F$7,'BBDD R'!$J$7))</f>
        <v/>
      </c>
      <c r="R267" s="945" t="str">
        <f>IFERROR(IFS(E267='BBDD R'!$F$2,'BBDD R'!$K$2,E267='BBDD R'!$F$3,'BBDD R'!$K$3,E267='BBDD R'!$F$4,'BBDD R'!$K$4,E267='BBDD R'!$F$5,'BBDD R'!$K$5,E267='BBDD R'!$F$6,'BBDD R'!$K$6,E267='BBDD R'!$F$7,'BBDD R'!$K$7),"")</f>
        <v/>
      </c>
      <c r="S267" s="944" t="str">
        <f>IFERROR(IFS(E267='BBDD R'!$F$2,'BBDD R'!$L$2,E267='BBDD R'!$F$3,'BBDD R'!$L$3,E267='BBDD R'!$F$4,'BBDD R'!$L$4,E267='BBDD R'!$F$5,'BBDD R'!$L$5,E267='BBDD R'!$F$6,'BBDD R'!$L$6,E267='BBDD R'!$F$7,'BBDD R'!$L$7),"")</f>
        <v/>
      </c>
      <c r="T267" s="944" t="str">
        <f>IFERROR(IFS(E267='BBDD R'!$F$2,'BBDD R'!$M$2,E267='BBDD R'!$F$3,'BBDD R'!$M$3,E267='BBDD R'!$F$4,'BBDD R'!$M$4,E267='BBDD R'!$F$5,'BBDD R'!$M$5,E267='BBDD R'!$F$6,'BBDD R'!$M$6,E267='BBDD R'!$F$7,'BBDD R'!$M$7),"")</f>
        <v/>
      </c>
      <c r="U267" s="944" t="str">
        <f>IFERROR(IFS(E267='BBDD R'!$F$2,'BBDD R'!$N$2,E267='BBDD R'!$F$3,'BBDD R'!$N$3,E267='BBDD R'!$F$4,'BBDD R'!$N$4,E267='BBDD R'!$F$5,'BBDD R'!$N$5,E267='BBDD R'!$F$6,'BBDD R'!$N$6,E267='BBDD R'!$F$7,'BBDD R'!$N$7),"")</f>
        <v/>
      </c>
      <c r="V267" s="944" t="str">
        <f>IFERROR(IFS(E267='BBDD R'!$F$2,'BBDD R'!$O$2,E267='BBDD R'!$F$3,'BBDD R'!$O$3,E267='BBDD R'!$F$4,'BBDD R'!$O$4,E267='BBDD R'!$F$5,'BBDD R'!$O$5,E267='BBDD R'!$F$6,'BBDD R'!$O$6,E267='BBDD R'!$F$7,'BBDD R'!$O$7),"")</f>
        <v/>
      </c>
      <c r="W267" s="946" t="str">
        <f>IFERROR(IFS(E267='BBDD R'!$F$2,'BBDD R'!$P$2,E267='BBDD R'!$F$3,'BBDD R'!$P$3,E267='BBDD R'!$F$4,'BBDD R'!$P$4,E267='BBDD R'!$F$5,'BBDD R'!$P$5,E267='BBDD R'!$F$6,'BBDD R'!$P$6,E267='BBDD R'!$F$7,'BBDD R'!$P$7),"")</f>
        <v/>
      </c>
      <c r="X267" s="944" t="str">
        <f>IFERROR(IFS(E267='BBDD R'!$F$2,'BBDD R'!$Q$2,E267='BBDD R'!$F$3,'BBDD R'!$Q$3,E267='BBDD R'!$F$4,'BBDD R'!$Q$4,E267='BBDD R'!$F$5,'BBDD R'!$Q$5,E267='BBDD R'!$F$6,'BBDD R'!$Q$6,E267='BBDD R'!$F$7,'BBDD R'!$Q$7),"")</f>
        <v/>
      </c>
      <c r="Y267" s="944" t="str">
        <f>IFERROR(IFS(E267='BBDD R'!$F$2,'BBDD R'!$R$2,E267='BBDD R'!$F$3,'BBDD R'!$R$3,E267='BBDD R'!$F$4,'BBDD R'!$R$4,E267='BBDD R'!$F$5,'BBDD R'!$R$5,E267='BBDD R'!$F$6,'BBDD R'!$R$6,E267='BBDD R'!$F$7,'BBDD R'!$R$7),"")</f>
        <v/>
      </c>
      <c r="Z267" s="944" t="str">
        <f t="array" ref="Z267">IFERROR(ifs(AND(M267="Gasolina",O267="Vehículo Liviano (Sedán, Compacto)"),1
,AND(M267="Gasolina",O267="Vehículo Liviano (SUV, Jeep, Station Wagon)"),2
,AND(M267="Gasolina",O267="Utilitario, Furgón"),3
,AND(M267="Gasolina",O267="Camioneta 4x2"),4
,AND(M267="Gasolina",O267="Camioneta 4x4"),5
,AND(M267="Gasolina",O267="Camión liviano (hasta 3.5 ton)"),6
,AND(M267="Gasolina",O267="Camión mediano"),7
,AND(M267="Gasolina",O267="Camión pesado"),8
,AND(M267="Gasolina",O267="Maquinaria"),9
,AND(M267="Gasolina",O267="Otro (especifique): "),10
,AND(M267="Diesel",O267="Vehículo Liviano (Sedán, Compacto)"),11
,AND(M267="Diesel",O267="Vehículo Liviano (SUV, Jeep, Station Wagon)"),12
,AND(M267="Diesel",O267="Utilitario, Furgón"),13
,AND(M267="Diesel",O267="Camioneta 4x2"),14
,AND(M267="Diesel",O267="Camioneta 4x4"),15
,AND(M267="Diesel",O267="Camión liviano (hasta 3.5 ton)"),16
,AND(M267="Diesel",O267="Camión mediano"),17
,AND(M267="Diesel",O267="Camión pesado"),18
,AND(M267="Diesel",O267="Maquinaria"),19
,AND(M267="Diesel",O267="Otro (especifique): "),20
,O267="Selecciona...",21),"")</f>
        <v/>
      </c>
      <c r="AA267" s="947" t="str">
        <f>IFERROR((ifs(Z267=1,Data!$D$100,Z267=2,Data!$D$101,Z267=3,Data!$D$102,Z267=4,Data!$D$103,Z267=5,Data!$D$104,Z267=6,Data!$D$105,Z267=7,Data!$D$106,Z267=8,Data!$D$107,Z267=9,Data!$D$108,Z267=10,Data!$D$109,Z267=11,Data!$D$110,Z267=12,Data!$D$111,Z267=13,Data!$D$112,Z267=14,Data!$D$113,Z267=15,Data!$D$114,Z267=16,Data!$D$115,Z267=17,Data!$D$116,Z267=18,Data!$D$117,Z267=19,Data!$D$118,Z267=20,Data!$D$119,Z267=21,Data!$D$120,Z267=0,Data!$D$121))*K267,"")</f>
        <v/>
      </c>
      <c r="AB267" s="947" t="str">
        <f>IFERROR((ifs(Z267=1,Data!$E$100,Z267=2,Data!$E$101,Z267=3,Data!$E$102,Z267=4,Data!$E$103,Z267=5,Data!$E$104,Z267=6,Data!$E$105,Z267=7,Data!$E$106,Z267=8,Data!$E$107,Z267=9,Data!$E$108,Z267=10,Data!$E$109,Z267=11,Data!$E$110,Z267=12,Data!$E$111,Z267=13,Data!$E$112,Z267=14,Data!$E$113,Z267=15,Data!$E$114,Z267=16,Data!$E$115,Z267=17,Data!$E$116,Z267=18,Data!$E$117,Z267=19,Data!$E$118,Z267=20,Data!$E$119,Z267=21,Data!$E$120,Z267=0,Data!$E$121))*K267/1000,"")</f>
        <v/>
      </c>
      <c r="AC267" s="948" t="str">
        <f>IFERROR((ifs(
Z267=1,Data!$G$100,
Z267=2,Data!$G$101,
Z267=3,Data!$G$102,
Z267=4,Data!$G$103,
Z267=5,Data!$G$104,
Z267=6,Data!$G$105,
Z267=7,Data!$G$106,
Z267=8,Data!$G$107,
Z267=9,Data!$G$108,
Z267=10,Data!G$109,
Z267=11,Data!G$110,
Z267=12,Data!G$111,
Z267=13,Data!$G$112,
Z267=14,Data!$G$113,
Z267=15,Data!$G$114,
Z267=16,Data!$G$115,
Z267=17,Data!$G$116,
Z267=18,Data!$G$117,
Z267=19,Data!$G$118,
Z267=20,Data!$G$119,
Z267=21,Data!$G$120,
Z267=0,Data!$G$121))
*K267/1000,"")</f>
        <v/>
      </c>
      <c r="AD267" s="949" t="str">
        <f>IFERROR((ifs(
Z267=1,Data!$H$100,
Z267=2,Data!$H$101,
Z267=3,Data!$H$102,
Z267=4,Data!$H$103,
Z267=5,Data!$H$104,
Z267=6,Data!$H$105,
Z267=7,Data!$H$106,
Z267=8,Data!$H$107,
Z267=9,Data!$H$108,
Z267=10,Data!H$109,
Z267=11,Data!H$110,
Z267=12,Data!H$111,
Z267=13,Data!$H$112,
Z267=14,Data!$H$113,
Z267=15,Data!$H$114,
Z267=16,Data!$H$115,
Z267=17,Data!$H$116,
Z267=18,Data!$H$117,
Z267=19,Data!$H$118,
Z267=20,Data!$H$119,
Z267=21,Data!$H$120,
Z267=0,Data!$H$121))*K267/1000,"")</f>
        <v/>
      </c>
      <c r="AE267" s="948" t="str">
        <f>IFERROR((ifs(
Z267=1,Data!$I$100,
Z267=2,Data!$I$101,
Z267=3,Data!$I$102,
Z267=4,Data!$I$103,
Z267=5,Data!$I$104,
Z267=6,Data!$I$105,
Z267=7,Data!$I$106,
Z267=8,Data!$I$107,
Z267=9,Data!$I$108,
Z267=10,Data!I$109,
Z267=11,Data!I$110,
Z267=12,Data!I$111,
Z267=13,Data!$I$112,
Z267=14,Data!$I$113,
Z267=15,Data!$I$114,
Z267=16,Data!$I$115,
Z267=17,Data!$I$116,
Z267=18,Data!$I$117,
Z267=19,Data!$I$118,
Z267=20,Data!$I$119,
Z267=21,Data!$I$120,
Z267=0,Data!$I$121)*K267/1000),"")</f>
        <v/>
      </c>
      <c r="AF267" s="947" t="str">
        <f>IFERROR((ifs(
Z267=1,Data!$J$100,
Z267=2,Data!$J$101,
Z267=3,Data!$J$102,
Z267=4,Data!$J$103,
Z267=5,Data!$J$104,
Z267=6,Data!$J$105,
Z267=7,Data!$J$106,
Z267=8,Data!$J$107,
Z267=9,Data!$J$108,
Z267=10,Data!J$109,
Z267=11,Data!J$110,
Z267=12,Data!J$111,
Z267=13,Data!J$112,
Z267=14,Data!$J$113,
Z267=15,Data!$J$114,
Z267=16,Data!$J$115,
Z267=17,Data!$J$116,
Z267=18,Data!$J$117,
Z267=19,Data!$J$118,
Z267=20,Data!$J$119,
Z267=21,Data!$J$120,
Z267=0,Data!$J$121)*K267),"")</f>
        <v/>
      </c>
      <c r="AG267" s="947" t="str">
        <f>IFERROR((ifs(
Z267=1,Data!$K$100,
Z267=2,Data!$K$101,
Z267=3,Data!$K$102,
Z267=4,Data!$K$103,
Z267=5,Data!$K$104,
Z267=6,Data!$K$105,
Z267=7,Data!$K$106,
Z267=8,Data!$K$107,
Z267=9,Data!$K$108,
Z267=10,Data!K$109,
Z267=11,Data!K$110,
Z267=12,Data!K$111,
Z267=13,Data!$K$112,
Z267=14,Data!$K$113,
Z267=15,Data!$K$114,
Z267=16,Data!$K$115,
Z267=17,Data!$K$116,
Z267=18,Data!$K$117,
Z267=19,Data!$K$118,
Z267=20,Data!$K$119,
Z267=21,Data!$K$120,
Z267=0,Data!$K$121)*K267),"")</f>
        <v/>
      </c>
      <c r="AH267" s="947" t="str">
        <f>IFERROR((ifs(
Z267=1,Data!$L$100,
Z267=2,Data!$L$101,
Z267=3,Data!$L$102,
Z267=4,Data!$L$103,
Z267=5,Data!$L$104,
Z267=6,Data!$L$105,
Z267=7,Data!$L$106,
Z267=8,Data!$L$107,
Z267=9,Data!$L$108,
Z267=10,Data!L$109,
Z267=11,Data!L$110,
Z267=12,Data!L$111,
Z267=13,Data!$L$112,
Z267=14,Data!$L$113,
Z267=15,Data!$L$114,
Z267=16,Data!$L$115,
Z267=17,Data!$L$116,
Z267=18,Data!$L$117,
Z267=19,Data!$L$118,
Z267=20,Data!$L$119,
Z267=21,Data!$L$120,
Z267=0,Data!$L$121)*K267),"")</f>
        <v/>
      </c>
      <c r="AI267" s="950" t="str">
        <f>'Registro Veh'!J279</f>
        <v/>
      </c>
      <c r="AJ267" s="950" t="str">
        <f>'Registro Veh'!M279</f>
        <v/>
      </c>
      <c r="AK267" s="951"/>
      <c r="AL267" s="951"/>
      <c r="AM267" s="951"/>
      <c r="AN267" s="951"/>
    </row>
    <row r="268">
      <c r="A268" s="941" t="str">
        <f>'Registro Veh'!B279</f>
        <v/>
      </c>
      <c r="B268" s="941" t="str">
        <f>Equipo!$F$2</f>
        <v>4.0</v>
      </c>
      <c r="C268" s="941" t="str">
        <f>Equipo!$E$14</f>
        <v/>
      </c>
      <c r="D268" s="941" t="str">
        <f>Equipo!$E$10</f>
        <v/>
      </c>
      <c r="E268" s="941" t="str">
        <f>'Registro Veh'!C279</f>
        <v/>
      </c>
      <c r="F268" s="941" t="str">
        <f>'Registro Veh'!D279</f>
        <v/>
      </c>
      <c r="G268" s="941" t="str">
        <f>'Registro Veh'!E279</f>
        <v/>
      </c>
      <c r="H268" s="941" t="str">
        <f>'Registro Veh'!F279</f>
        <v/>
      </c>
      <c r="I268" s="942" t="str">
        <f>'Registro Veh'!G279</f>
        <v/>
      </c>
      <c r="J268" s="942" t="str">
        <f>'Registro Veh'!I279</f>
        <v/>
      </c>
      <c r="K268" s="942" t="str">
        <f>'Registro Veh'!K279</f>
        <v/>
      </c>
      <c r="L268" s="942" t="str">
        <f>'Registro Veh'!L279</f>
        <v/>
      </c>
      <c r="M268" s="942" t="str">
        <f>'Registro Veh'!N279</f>
        <v/>
      </c>
      <c r="N268" s="943" t="str">
        <f>IFERROR(IFS(E268='BBDD R'!$F$2,'BBDD R'!$G$2,E268='BBDD R'!$F$3,'BBDD R'!$G$3,E268='BBDD R'!$F$4,'BBDD R'!$G$4,E268='BBDD R'!$F$5,'BBDD R'!$G$5,E268='BBDD R'!$F$6,'BBDD R'!$G$6,E268='BBDD R'!$F$7,'BBDD R'!$G$7),"")</f>
        <v/>
      </c>
      <c r="O268" s="943" t="str">
        <f>IFERROR(IFS(E268='BBDD R'!$F$2,'BBDD R'!$H$2,E268='BBDD R'!$F$3,'BBDD R'!$H$3,E268='BBDD R'!$F$4,'BBDD R'!$H$4,E268='BBDD R'!$F$5,'BBDD R'!$H$5,E268='BBDD R'!$F$6,'BBDD R'!$H$6,E268='BBDD R'!$F$7,'BBDD R'!$H$7),"")</f>
        <v/>
      </c>
      <c r="P268" s="944" t="str">
        <f>IFERROR(IFS(E268='BBDD R'!$F$2,'BBDD R'!$I$2,E268='BBDD R'!$F$3,'BBDD R'!$I$3,E268='BBDD R'!$F$4,'BBDD R'!$I$4,E268='BBDD R'!$F$5,'BBDD R'!$I$5,E268='BBDD R'!$F$6,'BBDD R'!$I$6,E268='BBDD R'!$F$7,'BBDD R'!$I$7),"")</f>
        <v/>
      </c>
      <c r="Q268" s="945" t="str">
        <f>IFERROR(IFS(E268='BBDD R'!$F$2,'BBDD R'!$J$2,E268='BBDD R'!$F$3,'BBDD R'!$J$3,E268='BBDD R'!$F$4,'BBDD R'!$J$4,E268='BBDD R'!$F$5,'BBDD R'!$J$5,E268='BBDD R'!$F$6,'BBDD R'!$J$6,E268='BBDD R'!$F$7,'BBDD R'!$J$7))</f>
        <v/>
      </c>
      <c r="R268" s="945" t="str">
        <f>IFERROR(IFS(E268='BBDD R'!$F$2,'BBDD R'!$K$2,E268='BBDD R'!$F$3,'BBDD R'!$K$3,E268='BBDD R'!$F$4,'BBDD R'!$K$4,E268='BBDD R'!$F$5,'BBDD R'!$K$5,E268='BBDD R'!$F$6,'BBDD R'!$K$6,E268='BBDD R'!$F$7,'BBDD R'!$K$7),"")</f>
        <v/>
      </c>
      <c r="S268" s="944" t="str">
        <f>IFERROR(IFS(E268='BBDD R'!$F$2,'BBDD R'!$L$2,E268='BBDD R'!$F$3,'BBDD R'!$L$3,E268='BBDD R'!$F$4,'BBDD R'!$L$4,E268='BBDD R'!$F$5,'BBDD R'!$L$5,E268='BBDD R'!$F$6,'BBDD R'!$L$6,E268='BBDD R'!$F$7,'BBDD R'!$L$7),"")</f>
        <v/>
      </c>
      <c r="T268" s="944" t="str">
        <f>IFERROR(IFS(E268='BBDD R'!$F$2,'BBDD R'!$M$2,E268='BBDD R'!$F$3,'BBDD R'!$M$3,E268='BBDD R'!$F$4,'BBDD R'!$M$4,E268='BBDD R'!$F$5,'BBDD R'!$M$5,E268='BBDD R'!$F$6,'BBDD R'!$M$6,E268='BBDD R'!$F$7,'BBDD R'!$M$7),"")</f>
        <v/>
      </c>
      <c r="U268" s="944" t="str">
        <f>IFERROR(IFS(E268='BBDD R'!$F$2,'BBDD R'!$N$2,E268='BBDD R'!$F$3,'BBDD R'!$N$3,E268='BBDD R'!$F$4,'BBDD R'!$N$4,E268='BBDD R'!$F$5,'BBDD R'!$N$5,E268='BBDD R'!$F$6,'BBDD R'!$N$6,E268='BBDD R'!$F$7,'BBDD R'!$N$7),"")</f>
        <v/>
      </c>
      <c r="V268" s="944" t="str">
        <f>IFERROR(IFS(E268='BBDD R'!$F$2,'BBDD R'!$O$2,E268='BBDD R'!$F$3,'BBDD R'!$O$3,E268='BBDD R'!$F$4,'BBDD R'!$O$4,E268='BBDD R'!$F$5,'BBDD R'!$O$5,E268='BBDD R'!$F$6,'BBDD R'!$O$6,E268='BBDD R'!$F$7,'BBDD R'!$O$7),"")</f>
        <v/>
      </c>
      <c r="W268" s="946" t="str">
        <f>IFERROR(IFS(E268='BBDD R'!$F$2,'BBDD R'!$P$2,E268='BBDD R'!$F$3,'BBDD R'!$P$3,E268='BBDD R'!$F$4,'BBDD R'!$P$4,E268='BBDD R'!$F$5,'BBDD R'!$P$5,E268='BBDD R'!$F$6,'BBDD R'!$P$6,E268='BBDD R'!$F$7,'BBDD R'!$P$7),"")</f>
        <v/>
      </c>
      <c r="X268" s="944" t="str">
        <f>IFERROR(IFS(E268='BBDD R'!$F$2,'BBDD R'!$Q$2,E268='BBDD R'!$F$3,'BBDD R'!$Q$3,E268='BBDD R'!$F$4,'BBDD R'!$Q$4,E268='BBDD R'!$F$5,'BBDD R'!$Q$5,E268='BBDD R'!$F$6,'BBDD R'!$Q$6,E268='BBDD R'!$F$7,'BBDD R'!$Q$7),"")</f>
        <v/>
      </c>
      <c r="Y268" s="944" t="str">
        <f>IFERROR(IFS(E268='BBDD R'!$F$2,'BBDD R'!$R$2,E268='BBDD R'!$F$3,'BBDD R'!$R$3,E268='BBDD R'!$F$4,'BBDD R'!$R$4,E268='BBDD R'!$F$5,'BBDD R'!$R$5,E268='BBDD R'!$F$6,'BBDD R'!$R$6,E268='BBDD R'!$F$7,'BBDD R'!$R$7),"")</f>
        <v/>
      </c>
      <c r="Z268" s="944" t="str">
        <f t="array" ref="Z268">IFERROR(ifs(AND(M268="Gasolina",O268="Vehículo Liviano (Sedán, Compacto)"),1
,AND(M268="Gasolina",O268="Vehículo Liviano (SUV, Jeep, Station Wagon)"),2
,AND(M268="Gasolina",O268="Utilitario, Furgón"),3
,AND(M268="Gasolina",O268="Camioneta 4x2"),4
,AND(M268="Gasolina",O268="Camioneta 4x4"),5
,AND(M268="Gasolina",O268="Camión liviano (hasta 3.5 ton)"),6
,AND(M268="Gasolina",O268="Camión mediano"),7
,AND(M268="Gasolina",O268="Camión pesado"),8
,AND(M268="Gasolina",O268="Maquinaria"),9
,AND(M268="Gasolina",O268="Otro (especifique): "),10
,AND(M268="Diesel",O268="Vehículo Liviano (Sedán, Compacto)"),11
,AND(M268="Diesel",O268="Vehículo Liviano (SUV, Jeep, Station Wagon)"),12
,AND(M268="Diesel",O268="Utilitario, Furgón"),13
,AND(M268="Diesel",O268="Camioneta 4x2"),14
,AND(M268="Diesel",O268="Camioneta 4x4"),15
,AND(M268="Diesel",O268="Camión liviano (hasta 3.5 ton)"),16
,AND(M268="Diesel",O268="Camión mediano"),17
,AND(M268="Diesel",O268="Camión pesado"),18
,AND(M268="Diesel",O268="Maquinaria"),19
,AND(M268="Diesel",O268="Otro (especifique): "),20
,O268="Selecciona...",21),"")</f>
        <v/>
      </c>
      <c r="AA268" s="947" t="str">
        <f>IFERROR((ifs(Z268=1,Data!$D$100,Z268=2,Data!$D$101,Z268=3,Data!$D$102,Z268=4,Data!$D$103,Z268=5,Data!$D$104,Z268=6,Data!$D$105,Z268=7,Data!$D$106,Z268=8,Data!$D$107,Z268=9,Data!$D$108,Z268=10,Data!$D$109,Z268=11,Data!$D$110,Z268=12,Data!$D$111,Z268=13,Data!$D$112,Z268=14,Data!$D$113,Z268=15,Data!$D$114,Z268=16,Data!$D$115,Z268=17,Data!$D$116,Z268=18,Data!$D$117,Z268=19,Data!$D$118,Z268=20,Data!$D$119,Z268=21,Data!$D$120,Z268=0,Data!$D$121))*K268,"")</f>
        <v/>
      </c>
      <c r="AB268" s="947" t="str">
        <f>IFERROR((ifs(Z268=1,Data!$E$100,Z268=2,Data!$E$101,Z268=3,Data!$E$102,Z268=4,Data!$E$103,Z268=5,Data!$E$104,Z268=6,Data!$E$105,Z268=7,Data!$E$106,Z268=8,Data!$E$107,Z268=9,Data!$E$108,Z268=10,Data!$E$109,Z268=11,Data!$E$110,Z268=12,Data!$E$111,Z268=13,Data!$E$112,Z268=14,Data!$E$113,Z268=15,Data!$E$114,Z268=16,Data!$E$115,Z268=17,Data!$E$116,Z268=18,Data!$E$117,Z268=19,Data!$E$118,Z268=20,Data!$E$119,Z268=21,Data!$E$120,Z268=0,Data!$E$121))*K268/1000,"")</f>
        <v/>
      </c>
      <c r="AC268" s="948" t="str">
        <f>IFERROR((ifs(
Z268=1,Data!$G$100,
Z268=2,Data!$G$101,
Z268=3,Data!$G$102,
Z268=4,Data!$G$103,
Z268=5,Data!$G$104,
Z268=6,Data!$G$105,
Z268=7,Data!$G$106,
Z268=8,Data!$G$107,
Z268=9,Data!$G$108,
Z268=10,Data!G$109,
Z268=11,Data!G$110,
Z268=12,Data!G$111,
Z268=13,Data!$G$112,
Z268=14,Data!$G$113,
Z268=15,Data!$G$114,
Z268=16,Data!$G$115,
Z268=17,Data!$G$116,
Z268=18,Data!$G$117,
Z268=19,Data!$G$118,
Z268=20,Data!$G$119,
Z268=21,Data!$G$120,
Z268=0,Data!$G$121))
*K268/1000,"")</f>
        <v/>
      </c>
      <c r="AD268" s="949" t="str">
        <f>IFERROR((ifs(
Z268=1,Data!$H$100,
Z268=2,Data!$H$101,
Z268=3,Data!$H$102,
Z268=4,Data!$H$103,
Z268=5,Data!$H$104,
Z268=6,Data!$H$105,
Z268=7,Data!$H$106,
Z268=8,Data!$H$107,
Z268=9,Data!$H$108,
Z268=10,Data!H$109,
Z268=11,Data!H$110,
Z268=12,Data!H$111,
Z268=13,Data!$H$112,
Z268=14,Data!$H$113,
Z268=15,Data!$H$114,
Z268=16,Data!$H$115,
Z268=17,Data!$H$116,
Z268=18,Data!$H$117,
Z268=19,Data!$H$118,
Z268=20,Data!$H$119,
Z268=21,Data!$H$120,
Z268=0,Data!$H$121))*K268/1000,"")</f>
        <v/>
      </c>
      <c r="AE268" s="948" t="str">
        <f>IFERROR((ifs(
Z268=1,Data!$I$100,
Z268=2,Data!$I$101,
Z268=3,Data!$I$102,
Z268=4,Data!$I$103,
Z268=5,Data!$I$104,
Z268=6,Data!$I$105,
Z268=7,Data!$I$106,
Z268=8,Data!$I$107,
Z268=9,Data!$I$108,
Z268=10,Data!I$109,
Z268=11,Data!I$110,
Z268=12,Data!I$111,
Z268=13,Data!$I$112,
Z268=14,Data!$I$113,
Z268=15,Data!$I$114,
Z268=16,Data!$I$115,
Z268=17,Data!$I$116,
Z268=18,Data!$I$117,
Z268=19,Data!$I$118,
Z268=20,Data!$I$119,
Z268=21,Data!$I$120,
Z268=0,Data!$I$121)*K268/1000),"")</f>
        <v/>
      </c>
      <c r="AF268" s="947" t="str">
        <f>IFERROR((ifs(
Z268=1,Data!$J$100,
Z268=2,Data!$J$101,
Z268=3,Data!$J$102,
Z268=4,Data!$J$103,
Z268=5,Data!$J$104,
Z268=6,Data!$J$105,
Z268=7,Data!$J$106,
Z268=8,Data!$J$107,
Z268=9,Data!$J$108,
Z268=10,Data!J$109,
Z268=11,Data!J$110,
Z268=12,Data!J$111,
Z268=13,Data!J$112,
Z268=14,Data!$J$113,
Z268=15,Data!$J$114,
Z268=16,Data!$J$115,
Z268=17,Data!$J$116,
Z268=18,Data!$J$117,
Z268=19,Data!$J$118,
Z268=20,Data!$J$119,
Z268=21,Data!$J$120,
Z268=0,Data!$J$121)*K268),"")</f>
        <v/>
      </c>
      <c r="AG268" s="947" t="str">
        <f>IFERROR((ifs(
Z268=1,Data!$K$100,
Z268=2,Data!$K$101,
Z268=3,Data!$K$102,
Z268=4,Data!$K$103,
Z268=5,Data!$K$104,
Z268=6,Data!$K$105,
Z268=7,Data!$K$106,
Z268=8,Data!$K$107,
Z268=9,Data!$K$108,
Z268=10,Data!K$109,
Z268=11,Data!K$110,
Z268=12,Data!K$111,
Z268=13,Data!$K$112,
Z268=14,Data!$K$113,
Z268=15,Data!$K$114,
Z268=16,Data!$K$115,
Z268=17,Data!$K$116,
Z268=18,Data!$K$117,
Z268=19,Data!$K$118,
Z268=20,Data!$K$119,
Z268=21,Data!$K$120,
Z268=0,Data!$K$121)*K268),"")</f>
        <v/>
      </c>
      <c r="AH268" s="947" t="str">
        <f>IFERROR((ifs(
Z268=1,Data!$L$100,
Z268=2,Data!$L$101,
Z268=3,Data!$L$102,
Z268=4,Data!$L$103,
Z268=5,Data!$L$104,
Z268=6,Data!$L$105,
Z268=7,Data!$L$106,
Z268=8,Data!$L$107,
Z268=9,Data!$L$108,
Z268=10,Data!L$109,
Z268=11,Data!L$110,
Z268=12,Data!L$111,
Z268=13,Data!$L$112,
Z268=14,Data!$L$113,
Z268=15,Data!$L$114,
Z268=16,Data!$L$115,
Z268=17,Data!$L$116,
Z268=18,Data!$L$117,
Z268=19,Data!$L$118,
Z268=20,Data!$L$119,
Z268=21,Data!$L$120,
Z268=0,Data!$L$121)*K268),"")</f>
        <v/>
      </c>
      <c r="AI268" s="950" t="str">
        <f>'Registro Veh'!J280</f>
        <v/>
      </c>
      <c r="AJ268" s="950" t="str">
        <f>'Registro Veh'!M280</f>
        <v/>
      </c>
      <c r="AK268" s="951"/>
      <c r="AL268" s="951"/>
      <c r="AM268" s="951"/>
      <c r="AN268" s="951"/>
    </row>
    <row r="269">
      <c r="A269" s="941" t="str">
        <f>'Registro Veh'!B280</f>
        <v/>
      </c>
      <c r="B269" s="941" t="str">
        <f>Equipo!$F$2</f>
        <v>4.0</v>
      </c>
      <c r="C269" s="941" t="str">
        <f>Equipo!$E$14</f>
        <v/>
      </c>
      <c r="D269" s="941" t="str">
        <f>Equipo!$E$10</f>
        <v/>
      </c>
      <c r="E269" s="941" t="str">
        <f>'Registro Veh'!C280</f>
        <v/>
      </c>
      <c r="F269" s="941" t="str">
        <f>'Registro Veh'!D280</f>
        <v/>
      </c>
      <c r="G269" s="941" t="str">
        <f>'Registro Veh'!E280</f>
        <v/>
      </c>
      <c r="H269" s="941" t="str">
        <f>'Registro Veh'!F280</f>
        <v/>
      </c>
      <c r="I269" s="942" t="str">
        <f>'Registro Veh'!G280</f>
        <v/>
      </c>
      <c r="J269" s="942" t="str">
        <f>'Registro Veh'!I280</f>
        <v/>
      </c>
      <c r="K269" s="942" t="str">
        <f>'Registro Veh'!K280</f>
        <v/>
      </c>
      <c r="L269" s="942" t="str">
        <f>'Registro Veh'!L280</f>
        <v/>
      </c>
      <c r="M269" s="942" t="str">
        <f>'Registro Veh'!N280</f>
        <v/>
      </c>
      <c r="N269" s="943" t="str">
        <f>IFERROR(IFS(E269='BBDD R'!$F$2,'BBDD R'!$G$2,E269='BBDD R'!$F$3,'BBDD R'!$G$3,E269='BBDD R'!$F$4,'BBDD R'!$G$4,E269='BBDD R'!$F$5,'BBDD R'!$G$5,E269='BBDD R'!$F$6,'BBDD R'!$G$6,E269='BBDD R'!$F$7,'BBDD R'!$G$7),"")</f>
        <v/>
      </c>
      <c r="O269" s="943" t="str">
        <f>IFERROR(IFS(E269='BBDD R'!$F$2,'BBDD R'!$H$2,E269='BBDD R'!$F$3,'BBDD R'!$H$3,E269='BBDD R'!$F$4,'BBDD R'!$H$4,E269='BBDD R'!$F$5,'BBDD R'!$H$5,E269='BBDD R'!$F$6,'BBDD R'!$H$6,E269='BBDD R'!$F$7,'BBDD R'!$H$7),"")</f>
        <v/>
      </c>
      <c r="P269" s="944" t="str">
        <f>IFERROR(IFS(E269='BBDD R'!$F$2,'BBDD R'!$I$2,E269='BBDD R'!$F$3,'BBDD R'!$I$3,E269='BBDD R'!$F$4,'BBDD R'!$I$4,E269='BBDD R'!$F$5,'BBDD R'!$I$5,E269='BBDD R'!$F$6,'BBDD R'!$I$6,E269='BBDD R'!$F$7,'BBDD R'!$I$7),"")</f>
        <v/>
      </c>
      <c r="Q269" s="945" t="str">
        <f>IFERROR(IFS(E269='BBDD R'!$F$2,'BBDD R'!$J$2,E269='BBDD R'!$F$3,'BBDD R'!$J$3,E269='BBDD R'!$F$4,'BBDD R'!$J$4,E269='BBDD R'!$F$5,'BBDD R'!$J$5,E269='BBDD R'!$F$6,'BBDD R'!$J$6,E269='BBDD R'!$F$7,'BBDD R'!$J$7))</f>
        <v/>
      </c>
      <c r="R269" s="945" t="str">
        <f>IFERROR(IFS(E269='BBDD R'!$F$2,'BBDD R'!$K$2,E269='BBDD R'!$F$3,'BBDD R'!$K$3,E269='BBDD R'!$F$4,'BBDD R'!$K$4,E269='BBDD R'!$F$5,'BBDD R'!$K$5,E269='BBDD R'!$F$6,'BBDD R'!$K$6,E269='BBDD R'!$F$7,'BBDD R'!$K$7),"")</f>
        <v/>
      </c>
      <c r="S269" s="944" t="str">
        <f>IFERROR(IFS(E269='BBDD R'!$F$2,'BBDD R'!$L$2,E269='BBDD R'!$F$3,'BBDD R'!$L$3,E269='BBDD R'!$F$4,'BBDD R'!$L$4,E269='BBDD R'!$F$5,'BBDD R'!$L$5,E269='BBDD R'!$F$6,'BBDD R'!$L$6,E269='BBDD R'!$F$7,'BBDD R'!$L$7),"")</f>
        <v/>
      </c>
      <c r="T269" s="944" t="str">
        <f>IFERROR(IFS(E269='BBDD R'!$F$2,'BBDD R'!$M$2,E269='BBDD R'!$F$3,'BBDD R'!$M$3,E269='BBDD R'!$F$4,'BBDD R'!$M$4,E269='BBDD R'!$F$5,'BBDD R'!$M$5,E269='BBDD R'!$F$6,'BBDD R'!$M$6,E269='BBDD R'!$F$7,'BBDD R'!$M$7),"")</f>
        <v/>
      </c>
      <c r="U269" s="944" t="str">
        <f>IFERROR(IFS(E269='BBDD R'!$F$2,'BBDD R'!$N$2,E269='BBDD R'!$F$3,'BBDD R'!$N$3,E269='BBDD R'!$F$4,'BBDD R'!$N$4,E269='BBDD R'!$F$5,'BBDD R'!$N$5,E269='BBDD R'!$F$6,'BBDD R'!$N$6,E269='BBDD R'!$F$7,'BBDD R'!$N$7),"")</f>
        <v/>
      </c>
      <c r="V269" s="944" t="str">
        <f>IFERROR(IFS(E269='BBDD R'!$F$2,'BBDD R'!$O$2,E269='BBDD R'!$F$3,'BBDD R'!$O$3,E269='BBDD R'!$F$4,'BBDD R'!$O$4,E269='BBDD R'!$F$5,'BBDD R'!$O$5,E269='BBDD R'!$F$6,'BBDD R'!$O$6,E269='BBDD R'!$F$7,'BBDD R'!$O$7),"")</f>
        <v/>
      </c>
      <c r="W269" s="946" t="str">
        <f>IFERROR(IFS(E269='BBDD R'!$F$2,'BBDD R'!$P$2,E269='BBDD R'!$F$3,'BBDD R'!$P$3,E269='BBDD R'!$F$4,'BBDD R'!$P$4,E269='BBDD R'!$F$5,'BBDD R'!$P$5,E269='BBDD R'!$F$6,'BBDD R'!$P$6,E269='BBDD R'!$F$7,'BBDD R'!$P$7),"")</f>
        <v/>
      </c>
      <c r="X269" s="944" t="str">
        <f>IFERROR(IFS(E269='BBDD R'!$F$2,'BBDD R'!$Q$2,E269='BBDD R'!$F$3,'BBDD R'!$Q$3,E269='BBDD R'!$F$4,'BBDD R'!$Q$4,E269='BBDD R'!$F$5,'BBDD R'!$Q$5,E269='BBDD R'!$F$6,'BBDD R'!$Q$6,E269='BBDD R'!$F$7,'BBDD R'!$Q$7),"")</f>
        <v/>
      </c>
      <c r="Y269" s="944" t="str">
        <f>IFERROR(IFS(E269='BBDD R'!$F$2,'BBDD R'!$R$2,E269='BBDD R'!$F$3,'BBDD R'!$R$3,E269='BBDD R'!$F$4,'BBDD R'!$R$4,E269='BBDD R'!$F$5,'BBDD R'!$R$5,E269='BBDD R'!$F$6,'BBDD R'!$R$6,E269='BBDD R'!$F$7,'BBDD R'!$R$7),"")</f>
        <v/>
      </c>
      <c r="Z269" s="944" t="str">
        <f t="array" ref="Z269">IFERROR(ifs(AND(M269="Gasolina",O269="Vehículo Liviano (Sedán, Compacto)"),1
,AND(M269="Gasolina",O269="Vehículo Liviano (SUV, Jeep, Station Wagon)"),2
,AND(M269="Gasolina",O269="Utilitario, Furgón"),3
,AND(M269="Gasolina",O269="Camioneta 4x2"),4
,AND(M269="Gasolina",O269="Camioneta 4x4"),5
,AND(M269="Gasolina",O269="Camión liviano (hasta 3.5 ton)"),6
,AND(M269="Gasolina",O269="Camión mediano"),7
,AND(M269="Gasolina",O269="Camión pesado"),8
,AND(M269="Gasolina",O269="Maquinaria"),9
,AND(M269="Gasolina",O269="Otro (especifique): "),10
,AND(M269="Diesel",O269="Vehículo Liviano (Sedán, Compacto)"),11
,AND(M269="Diesel",O269="Vehículo Liviano (SUV, Jeep, Station Wagon)"),12
,AND(M269="Diesel",O269="Utilitario, Furgón"),13
,AND(M269="Diesel",O269="Camioneta 4x2"),14
,AND(M269="Diesel",O269="Camioneta 4x4"),15
,AND(M269="Diesel",O269="Camión liviano (hasta 3.5 ton)"),16
,AND(M269="Diesel",O269="Camión mediano"),17
,AND(M269="Diesel",O269="Camión pesado"),18
,AND(M269="Diesel",O269="Maquinaria"),19
,AND(M269="Diesel",O269="Otro (especifique): "),20
,O269="Selecciona...",21),"")</f>
        <v/>
      </c>
      <c r="AA269" s="947" t="str">
        <f>IFERROR((ifs(Z269=1,Data!$D$100,Z269=2,Data!$D$101,Z269=3,Data!$D$102,Z269=4,Data!$D$103,Z269=5,Data!$D$104,Z269=6,Data!$D$105,Z269=7,Data!$D$106,Z269=8,Data!$D$107,Z269=9,Data!$D$108,Z269=10,Data!$D$109,Z269=11,Data!$D$110,Z269=12,Data!$D$111,Z269=13,Data!$D$112,Z269=14,Data!$D$113,Z269=15,Data!$D$114,Z269=16,Data!$D$115,Z269=17,Data!$D$116,Z269=18,Data!$D$117,Z269=19,Data!$D$118,Z269=20,Data!$D$119,Z269=21,Data!$D$120,Z269=0,Data!$D$121))*K269,"")</f>
        <v/>
      </c>
      <c r="AB269" s="947" t="str">
        <f>IFERROR((ifs(Z269=1,Data!$E$100,Z269=2,Data!$E$101,Z269=3,Data!$E$102,Z269=4,Data!$E$103,Z269=5,Data!$E$104,Z269=6,Data!$E$105,Z269=7,Data!$E$106,Z269=8,Data!$E$107,Z269=9,Data!$E$108,Z269=10,Data!$E$109,Z269=11,Data!$E$110,Z269=12,Data!$E$111,Z269=13,Data!$E$112,Z269=14,Data!$E$113,Z269=15,Data!$E$114,Z269=16,Data!$E$115,Z269=17,Data!$E$116,Z269=18,Data!$E$117,Z269=19,Data!$E$118,Z269=20,Data!$E$119,Z269=21,Data!$E$120,Z269=0,Data!$E$121))*K269/1000,"")</f>
        <v/>
      </c>
      <c r="AC269" s="948" t="str">
        <f>IFERROR((ifs(
Z269=1,Data!$G$100,
Z269=2,Data!$G$101,
Z269=3,Data!$G$102,
Z269=4,Data!$G$103,
Z269=5,Data!$G$104,
Z269=6,Data!$G$105,
Z269=7,Data!$G$106,
Z269=8,Data!$G$107,
Z269=9,Data!$G$108,
Z269=10,Data!G$109,
Z269=11,Data!G$110,
Z269=12,Data!G$111,
Z269=13,Data!$G$112,
Z269=14,Data!$G$113,
Z269=15,Data!$G$114,
Z269=16,Data!$G$115,
Z269=17,Data!$G$116,
Z269=18,Data!$G$117,
Z269=19,Data!$G$118,
Z269=20,Data!$G$119,
Z269=21,Data!$G$120,
Z269=0,Data!$G$121))
*K269/1000,"")</f>
        <v/>
      </c>
      <c r="AD269" s="949" t="str">
        <f>IFERROR((ifs(
Z269=1,Data!$H$100,
Z269=2,Data!$H$101,
Z269=3,Data!$H$102,
Z269=4,Data!$H$103,
Z269=5,Data!$H$104,
Z269=6,Data!$H$105,
Z269=7,Data!$H$106,
Z269=8,Data!$H$107,
Z269=9,Data!$H$108,
Z269=10,Data!H$109,
Z269=11,Data!H$110,
Z269=12,Data!H$111,
Z269=13,Data!$H$112,
Z269=14,Data!$H$113,
Z269=15,Data!$H$114,
Z269=16,Data!$H$115,
Z269=17,Data!$H$116,
Z269=18,Data!$H$117,
Z269=19,Data!$H$118,
Z269=20,Data!$H$119,
Z269=21,Data!$H$120,
Z269=0,Data!$H$121))*K269/1000,"")</f>
        <v/>
      </c>
      <c r="AE269" s="948" t="str">
        <f>IFERROR((ifs(
Z269=1,Data!$I$100,
Z269=2,Data!$I$101,
Z269=3,Data!$I$102,
Z269=4,Data!$I$103,
Z269=5,Data!$I$104,
Z269=6,Data!$I$105,
Z269=7,Data!$I$106,
Z269=8,Data!$I$107,
Z269=9,Data!$I$108,
Z269=10,Data!I$109,
Z269=11,Data!I$110,
Z269=12,Data!I$111,
Z269=13,Data!$I$112,
Z269=14,Data!$I$113,
Z269=15,Data!$I$114,
Z269=16,Data!$I$115,
Z269=17,Data!$I$116,
Z269=18,Data!$I$117,
Z269=19,Data!$I$118,
Z269=20,Data!$I$119,
Z269=21,Data!$I$120,
Z269=0,Data!$I$121)*K269/1000),"")</f>
        <v/>
      </c>
      <c r="AF269" s="947" t="str">
        <f>IFERROR((ifs(
Z269=1,Data!$J$100,
Z269=2,Data!$J$101,
Z269=3,Data!$J$102,
Z269=4,Data!$J$103,
Z269=5,Data!$J$104,
Z269=6,Data!$J$105,
Z269=7,Data!$J$106,
Z269=8,Data!$J$107,
Z269=9,Data!$J$108,
Z269=10,Data!J$109,
Z269=11,Data!J$110,
Z269=12,Data!J$111,
Z269=13,Data!J$112,
Z269=14,Data!$J$113,
Z269=15,Data!$J$114,
Z269=16,Data!$J$115,
Z269=17,Data!$J$116,
Z269=18,Data!$J$117,
Z269=19,Data!$J$118,
Z269=20,Data!$J$119,
Z269=21,Data!$J$120,
Z269=0,Data!$J$121)*K269),"")</f>
        <v/>
      </c>
      <c r="AG269" s="947" t="str">
        <f>IFERROR((ifs(
Z269=1,Data!$K$100,
Z269=2,Data!$K$101,
Z269=3,Data!$K$102,
Z269=4,Data!$K$103,
Z269=5,Data!$K$104,
Z269=6,Data!$K$105,
Z269=7,Data!$K$106,
Z269=8,Data!$K$107,
Z269=9,Data!$K$108,
Z269=10,Data!K$109,
Z269=11,Data!K$110,
Z269=12,Data!K$111,
Z269=13,Data!$K$112,
Z269=14,Data!$K$113,
Z269=15,Data!$K$114,
Z269=16,Data!$K$115,
Z269=17,Data!$K$116,
Z269=18,Data!$K$117,
Z269=19,Data!$K$118,
Z269=20,Data!$K$119,
Z269=21,Data!$K$120,
Z269=0,Data!$K$121)*K269),"")</f>
        <v/>
      </c>
      <c r="AH269" s="947" t="str">
        <f>IFERROR((ifs(
Z269=1,Data!$L$100,
Z269=2,Data!$L$101,
Z269=3,Data!$L$102,
Z269=4,Data!$L$103,
Z269=5,Data!$L$104,
Z269=6,Data!$L$105,
Z269=7,Data!$L$106,
Z269=8,Data!$L$107,
Z269=9,Data!$L$108,
Z269=10,Data!L$109,
Z269=11,Data!L$110,
Z269=12,Data!L$111,
Z269=13,Data!$L$112,
Z269=14,Data!$L$113,
Z269=15,Data!$L$114,
Z269=16,Data!$L$115,
Z269=17,Data!$L$116,
Z269=18,Data!$L$117,
Z269=19,Data!$L$118,
Z269=20,Data!$L$119,
Z269=21,Data!$L$120,
Z269=0,Data!$L$121)*K269),"")</f>
        <v/>
      </c>
      <c r="AI269" s="950" t="str">
        <f>'Registro Veh'!J281</f>
        <v/>
      </c>
      <c r="AJ269" s="950" t="str">
        <f>'Registro Veh'!M281</f>
        <v/>
      </c>
      <c r="AK269" s="951"/>
      <c r="AL269" s="951"/>
      <c r="AM269" s="951"/>
      <c r="AN269" s="951"/>
    </row>
    <row r="270">
      <c r="A270" s="941" t="str">
        <f>'Registro Veh'!B281</f>
        <v/>
      </c>
      <c r="B270" s="941" t="str">
        <f>Equipo!$F$2</f>
        <v>4.0</v>
      </c>
      <c r="C270" s="941" t="str">
        <f>Equipo!$E$14</f>
        <v/>
      </c>
      <c r="D270" s="941" t="str">
        <f>Equipo!$E$10</f>
        <v/>
      </c>
      <c r="E270" s="941" t="str">
        <f>'Registro Veh'!C281</f>
        <v/>
      </c>
      <c r="F270" s="941" t="str">
        <f>'Registro Veh'!D281</f>
        <v/>
      </c>
      <c r="G270" s="941" t="str">
        <f>'Registro Veh'!E281</f>
        <v/>
      </c>
      <c r="H270" s="941" t="str">
        <f>'Registro Veh'!F281</f>
        <v/>
      </c>
      <c r="I270" s="942" t="str">
        <f>'Registro Veh'!G281</f>
        <v/>
      </c>
      <c r="J270" s="942" t="str">
        <f>'Registro Veh'!I281</f>
        <v/>
      </c>
      <c r="K270" s="942" t="str">
        <f>'Registro Veh'!K281</f>
        <v/>
      </c>
      <c r="L270" s="942" t="str">
        <f>'Registro Veh'!L281</f>
        <v/>
      </c>
      <c r="M270" s="942" t="str">
        <f>'Registro Veh'!N281</f>
        <v/>
      </c>
      <c r="N270" s="943" t="str">
        <f>IFERROR(IFS(E270='BBDD R'!$F$2,'BBDD R'!$G$2,E270='BBDD R'!$F$3,'BBDD R'!$G$3,E270='BBDD R'!$F$4,'BBDD R'!$G$4,E270='BBDD R'!$F$5,'BBDD R'!$G$5,E270='BBDD R'!$F$6,'BBDD R'!$G$6,E270='BBDD R'!$F$7,'BBDD R'!$G$7),"")</f>
        <v/>
      </c>
      <c r="O270" s="943" t="str">
        <f>IFERROR(IFS(E270='BBDD R'!$F$2,'BBDD R'!$H$2,E270='BBDD R'!$F$3,'BBDD R'!$H$3,E270='BBDD R'!$F$4,'BBDD R'!$H$4,E270='BBDD R'!$F$5,'BBDD R'!$H$5,E270='BBDD R'!$F$6,'BBDD R'!$H$6,E270='BBDD R'!$F$7,'BBDD R'!$H$7),"")</f>
        <v/>
      </c>
      <c r="P270" s="944" t="str">
        <f>IFERROR(IFS(E270='BBDD R'!$F$2,'BBDD R'!$I$2,E270='BBDD R'!$F$3,'BBDD R'!$I$3,E270='BBDD R'!$F$4,'BBDD R'!$I$4,E270='BBDD R'!$F$5,'BBDD R'!$I$5,E270='BBDD R'!$F$6,'BBDD R'!$I$6,E270='BBDD R'!$F$7,'BBDD R'!$I$7),"")</f>
        <v/>
      </c>
      <c r="Q270" s="945" t="str">
        <f>IFERROR(IFS(E270='BBDD R'!$F$2,'BBDD R'!$J$2,E270='BBDD R'!$F$3,'BBDD R'!$J$3,E270='BBDD R'!$F$4,'BBDD R'!$J$4,E270='BBDD R'!$F$5,'BBDD R'!$J$5,E270='BBDD R'!$F$6,'BBDD R'!$J$6,E270='BBDD R'!$F$7,'BBDD R'!$J$7))</f>
        <v/>
      </c>
      <c r="R270" s="945" t="str">
        <f>IFERROR(IFS(E270='BBDD R'!$F$2,'BBDD R'!$K$2,E270='BBDD R'!$F$3,'BBDD R'!$K$3,E270='BBDD R'!$F$4,'BBDD R'!$K$4,E270='BBDD R'!$F$5,'BBDD R'!$K$5,E270='BBDD R'!$F$6,'BBDD R'!$K$6,E270='BBDD R'!$F$7,'BBDD R'!$K$7),"")</f>
        <v/>
      </c>
      <c r="S270" s="944" t="str">
        <f>IFERROR(IFS(E270='BBDD R'!$F$2,'BBDD R'!$L$2,E270='BBDD R'!$F$3,'BBDD R'!$L$3,E270='BBDD R'!$F$4,'BBDD R'!$L$4,E270='BBDD R'!$F$5,'BBDD R'!$L$5,E270='BBDD R'!$F$6,'BBDD R'!$L$6,E270='BBDD R'!$F$7,'BBDD R'!$L$7),"")</f>
        <v/>
      </c>
      <c r="T270" s="944" t="str">
        <f>IFERROR(IFS(E270='BBDD R'!$F$2,'BBDD R'!$M$2,E270='BBDD R'!$F$3,'BBDD R'!$M$3,E270='BBDD R'!$F$4,'BBDD R'!$M$4,E270='BBDD R'!$F$5,'BBDD R'!$M$5,E270='BBDD R'!$F$6,'BBDD R'!$M$6,E270='BBDD R'!$F$7,'BBDD R'!$M$7),"")</f>
        <v/>
      </c>
      <c r="U270" s="944" t="str">
        <f>IFERROR(IFS(E270='BBDD R'!$F$2,'BBDD R'!$N$2,E270='BBDD R'!$F$3,'BBDD R'!$N$3,E270='BBDD R'!$F$4,'BBDD R'!$N$4,E270='BBDD R'!$F$5,'BBDD R'!$N$5,E270='BBDD R'!$F$6,'BBDD R'!$N$6,E270='BBDD R'!$F$7,'BBDD R'!$N$7),"")</f>
        <v/>
      </c>
      <c r="V270" s="944" t="str">
        <f>IFERROR(IFS(E270='BBDD R'!$F$2,'BBDD R'!$O$2,E270='BBDD R'!$F$3,'BBDD R'!$O$3,E270='BBDD R'!$F$4,'BBDD R'!$O$4,E270='BBDD R'!$F$5,'BBDD R'!$O$5,E270='BBDD R'!$F$6,'BBDD R'!$O$6,E270='BBDD R'!$F$7,'BBDD R'!$O$7),"")</f>
        <v/>
      </c>
      <c r="W270" s="946" t="str">
        <f>IFERROR(IFS(E270='BBDD R'!$F$2,'BBDD R'!$P$2,E270='BBDD R'!$F$3,'BBDD R'!$P$3,E270='BBDD R'!$F$4,'BBDD R'!$P$4,E270='BBDD R'!$F$5,'BBDD R'!$P$5,E270='BBDD R'!$F$6,'BBDD R'!$P$6,E270='BBDD R'!$F$7,'BBDD R'!$P$7),"")</f>
        <v/>
      </c>
      <c r="X270" s="944" t="str">
        <f>IFERROR(IFS(E270='BBDD R'!$F$2,'BBDD R'!$Q$2,E270='BBDD R'!$F$3,'BBDD R'!$Q$3,E270='BBDD R'!$F$4,'BBDD R'!$Q$4,E270='BBDD R'!$F$5,'BBDD R'!$Q$5,E270='BBDD R'!$F$6,'BBDD R'!$Q$6,E270='BBDD R'!$F$7,'BBDD R'!$Q$7),"")</f>
        <v/>
      </c>
      <c r="Y270" s="944" t="str">
        <f>IFERROR(IFS(E270='BBDD R'!$F$2,'BBDD R'!$R$2,E270='BBDD R'!$F$3,'BBDD R'!$R$3,E270='BBDD R'!$F$4,'BBDD R'!$R$4,E270='BBDD R'!$F$5,'BBDD R'!$R$5,E270='BBDD R'!$F$6,'BBDD R'!$R$6,E270='BBDD R'!$F$7,'BBDD R'!$R$7),"")</f>
        <v/>
      </c>
      <c r="Z270" s="944" t="str">
        <f t="array" ref="Z270">IFERROR(ifs(AND(M270="Gasolina",O270="Vehículo Liviano (Sedán, Compacto)"),1
,AND(M270="Gasolina",O270="Vehículo Liviano (SUV, Jeep, Station Wagon)"),2
,AND(M270="Gasolina",O270="Utilitario, Furgón"),3
,AND(M270="Gasolina",O270="Camioneta 4x2"),4
,AND(M270="Gasolina",O270="Camioneta 4x4"),5
,AND(M270="Gasolina",O270="Camión liviano (hasta 3.5 ton)"),6
,AND(M270="Gasolina",O270="Camión mediano"),7
,AND(M270="Gasolina",O270="Camión pesado"),8
,AND(M270="Gasolina",O270="Maquinaria"),9
,AND(M270="Gasolina",O270="Otro (especifique): "),10
,AND(M270="Diesel",O270="Vehículo Liviano (Sedán, Compacto)"),11
,AND(M270="Diesel",O270="Vehículo Liviano (SUV, Jeep, Station Wagon)"),12
,AND(M270="Diesel",O270="Utilitario, Furgón"),13
,AND(M270="Diesel",O270="Camioneta 4x2"),14
,AND(M270="Diesel",O270="Camioneta 4x4"),15
,AND(M270="Diesel",O270="Camión liviano (hasta 3.5 ton)"),16
,AND(M270="Diesel",O270="Camión mediano"),17
,AND(M270="Diesel",O270="Camión pesado"),18
,AND(M270="Diesel",O270="Maquinaria"),19
,AND(M270="Diesel",O270="Otro (especifique): "),20
,O270="Selecciona...",21),"")</f>
        <v/>
      </c>
      <c r="AA270" s="947" t="str">
        <f>IFERROR((ifs(Z270=1,Data!$D$100,Z270=2,Data!$D$101,Z270=3,Data!$D$102,Z270=4,Data!$D$103,Z270=5,Data!$D$104,Z270=6,Data!$D$105,Z270=7,Data!$D$106,Z270=8,Data!$D$107,Z270=9,Data!$D$108,Z270=10,Data!$D$109,Z270=11,Data!$D$110,Z270=12,Data!$D$111,Z270=13,Data!$D$112,Z270=14,Data!$D$113,Z270=15,Data!$D$114,Z270=16,Data!$D$115,Z270=17,Data!$D$116,Z270=18,Data!$D$117,Z270=19,Data!$D$118,Z270=20,Data!$D$119,Z270=21,Data!$D$120,Z270=0,Data!$D$121))*K270,"")</f>
        <v/>
      </c>
      <c r="AB270" s="947" t="str">
        <f>IFERROR((ifs(Z270=1,Data!$E$100,Z270=2,Data!$E$101,Z270=3,Data!$E$102,Z270=4,Data!$E$103,Z270=5,Data!$E$104,Z270=6,Data!$E$105,Z270=7,Data!$E$106,Z270=8,Data!$E$107,Z270=9,Data!$E$108,Z270=10,Data!$E$109,Z270=11,Data!$E$110,Z270=12,Data!$E$111,Z270=13,Data!$E$112,Z270=14,Data!$E$113,Z270=15,Data!$E$114,Z270=16,Data!$E$115,Z270=17,Data!$E$116,Z270=18,Data!$E$117,Z270=19,Data!$E$118,Z270=20,Data!$E$119,Z270=21,Data!$E$120,Z270=0,Data!$E$121))*K270/1000,"")</f>
        <v/>
      </c>
      <c r="AC270" s="948" t="str">
        <f>IFERROR((ifs(
Z270=1,Data!$G$100,
Z270=2,Data!$G$101,
Z270=3,Data!$G$102,
Z270=4,Data!$G$103,
Z270=5,Data!$G$104,
Z270=6,Data!$G$105,
Z270=7,Data!$G$106,
Z270=8,Data!$G$107,
Z270=9,Data!$G$108,
Z270=10,Data!G$109,
Z270=11,Data!G$110,
Z270=12,Data!G$111,
Z270=13,Data!$G$112,
Z270=14,Data!$G$113,
Z270=15,Data!$G$114,
Z270=16,Data!$G$115,
Z270=17,Data!$G$116,
Z270=18,Data!$G$117,
Z270=19,Data!$G$118,
Z270=20,Data!$G$119,
Z270=21,Data!$G$120,
Z270=0,Data!$G$121))
*K270/1000,"")</f>
        <v/>
      </c>
      <c r="AD270" s="949" t="str">
        <f>IFERROR((ifs(
Z270=1,Data!$H$100,
Z270=2,Data!$H$101,
Z270=3,Data!$H$102,
Z270=4,Data!$H$103,
Z270=5,Data!$H$104,
Z270=6,Data!$H$105,
Z270=7,Data!$H$106,
Z270=8,Data!$H$107,
Z270=9,Data!$H$108,
Z270=10,Data!H$109,
Z270=11,Data!H$110,
Z270=12,Data!H$111,
Z270=13,Data!$H$112,
Z270=14,Data!$H$113,
Z270=15,Data!$H$114,
Z270=16,Data!$H$115,
Z270=17,Data!$H$116,
Z270=18,Data!$H$117,
Z270=19,Data!$H$118,
Z270=20,Data!$H$119,
Z270=21,Data!$H$120,
Z270=0,Data!$H$121))*K270/1000,"")</f>
        <v/>
      </c>
      <c r="AE270" s="948" t="str">
        <f>IFERROR((ifs(
Z270=1,Data!$I$100,
Z270=2,Data!$I$101,
Z270=3,Data!$I$102,
Z270=4,Data!$I$103,
Z270=5,Data!$I$104,
Z270=6,Data!$I$105,
Z270=7,Data!$I$106,
Z270=8,Data!$I$107,
Z270=9,Data!$I$108,
Z270=10,Data!I$109,
Z270=11,Data!I$110,
Z270=12,Data!I$111,
Z270=13,Data!$I$112,
Z270=14,Data!$I$113,
Z270=15,Data!$I$114,
Z270=16,Data!$I$115,
Z270=17,Data!$I$116,
Z270=18,Data!$I$117,
Z270=19,Data!$I$118,
Z270=20,Data!$I$119,
Z270=21,Data!$I$120,
Z270=0,Data!$I$121)*K270/1000),"")</f>
        <v/>
      </c>
      <c r="AF270" s="947" t="str">
        <f>IFERROR((ifs(
Z270=1,Data!$J$100,
Z270=2,Data!$J$101,
Z270=3,Data!$J$102,
Z270=4,Data!$J$103,
Z270=5,Data!$J$104,
Z270=6,Data!$J$105,
Z270=7,Data!$J$106,
Z270=8,Data!$J$107,
Z270=9,Data!$J$108,
Z270=10,Data!J$109,
Z270=11,Data!J$110,
Z270=12,Data!J$111,
Z270=13,Data!J$112,
Z270=14,Data!$J$113,
Z270=15,Data!$J$114,
Z270=16,Data!$J$115,
Z270=17,Data!$J$116,
Z270=18,Data!$J$117,
Z270=19,Data!$J$118,
Z270=20,Data!$J$119,
Z270=21,Data!$J$120,
Z270=0,Data!$J$121)*K270),"")</f>
        <v/>
      </c>
      <c r="AG270" s="947" t="str">
        <f>IFERROR((ifs(
Z270=1,Data!$K$100,
Z270=2,Data!$K$101,
Z270=3,Data!$K$102,
Z270=4,Data!$K$103,
Z270=5,Data!$K$104,
Z270=6,Data!$K$105,
Z270=7,Data!$K$106,
Z270=8,Data!$K$107,
Z270=9,Data!$K$108,
Z270=10,Data!K$109,
Z270=11,Data!K$110,
Z270=12,Data!K$111,
Z270=13,Data!$K$112,
Z270=14,Data!$K$113,
Z270=15,Data!$K$114,
Z270=16,Data!$K$115,
Z270=17,Data!$K$116,
Z270=18,Data!$K$117,
Z270=19,Data!$K$118,
Z270=20,Data!$K$119,
Z270=21,Data!$K$120,
Z270=0,Data!$K$121)*K270),"")</f>
        <v/>
      </c>
      <c r="AH270" s="947" t="str">
        <f>IFERROR((ifs(
Z270=1,Data!$L$100,
Z270=2,Data!$L$101,
Z270=3,Data!$L$102,
Z270=4,Data!$L$103,
Z270=5,Data!$L$104,
Z270=6,Data!$L$105,
Z270=7,Data!$L$106,
Z270=8,Data!$L$107,
Z270=9,Data!$L$108,
Z270=10,Data!L$109,
Z270=11,Data!L$110,
Z270=12,Data!L$111,
Z270=13,Data!$L$112,
Z270=14,Data!$L$113,
Z270=15,Data!$L$114,
Z270=16,Data!$L$115,
Z270=17,Data!$L$116,
Z270=18,Data!$L$117,
Z270=19,Data!$L$118,
Z270=20,Data!$L$119,
Z270=21,Data!$L$120,
Z270=0,Data!$L$121)*K270),"")</f>
        <v/>
      </c>
      <c r="AI270" s="950" t="str">
        <f>'Registro Veh'!J282</f>
        <v/>
      </c>
      <c r="AJ270" s="950" t="str">
        <f>'Registro Veh'!M282</f>
        <v/>
      </c>
      <c r="AK270" s="951"/>
      <c r="AL270" s="951"/>
      <c r="AM270" s="951"/>
      <c r="AN270" s="951"/>
    </row>
    <row r="271">
      <c r="A271" s="941" t="str">
        <f>'Registro Veh'!B282</f>
        <v/>
      </c>
      <c r="B271" s="941" t="str">
        <f>Equipo!$F$2</f>
        <v>4.0</v>
      </c>
      <c r="C271" s="941" t="str">
        <f>Equipo!$E$14</f>
        <v/>
      </c>
      <c r="D271" s="941" t="str">
        <f>Equipo!$E$10</f>
        <v/>
      </c>
      <c r="E271" s="941" t="str">
        <f>'Registro Veh'!C282</f>
        <v/>
      </c>
      <c r="F271" s="941" t="str">
        <f>'Registro Veh'!D282</f>
        <v/>
      </c>
      <c r="G271" s="941" t="str">
        <f>'Registro Veh'!E282</f>
        <v/>
      </c>
      <c r="H271" s="941" t="str">
        <f>'Registro Veh'!F282</f>
        <v/>
      </c>
      <c r="I271" s="942" t="str">
        <f>'Registro Veh'!G282</f>
        <v/>
      </c>
      <c r="J271" s="942" t="str">
        <f>'Registro Veh'!I282</f>
        <v/>
      </c>
      <c r="K271" s="942" t="str">
        <f>'Registro Veh'!K282</f>
        <v/>
      </c>
      <c r="L271" s="942" t="str">
        <f>'Registro Veh'!L282</f>
        <v/>
      </c>
      <c r="M271" s="942" t="str">
        <f>'Registro Veh'!N282</f>
        <v/>
      </c>
      <c r="N271" s="943" t="str">
        <f>IFERROR(IFS(E271='BBDD R'!$F$2,'BBDD R'!$G$2,E271='BBDD R'!$F$3,'BBDD R'!$G$3,E271='BBDD R'!$F$4,'BBDD R'!$G$4,E271='BBDD R'!$F$5,'BBDD R'!$G$5,E271='BBDD R'!$F$6,'BBDD R'!$G$6,E271='BBDD R'!$F$7,'BBDD R'!$G$7),"")</f>
        <v/>
      </c>
      <c r="O271" s="943" t="str">
        <f>IFERROR(IFS(E271='BBDD R'!$F$2,'BBDD R'!$H$2,E271='BBDD R'!$F$3,'BBDD R'!$H$3,E271='BBDD R'!$F$4,'BBDD R'!$H$4,E271='BBDD R'!$F$5,'BBDD R'!$H$5,E271='BBDD R'!$F$6,'BBDD R'!$H$6,E271='BBDD R'!$F$7,'BBDD R'!$H$7),"")</f>
        <v/>
      </c>
      <c r="P271" s="944" t="str">
        <f>IFERROR(IFS(E271='BBDD R'!$F$2,'BBDD R'!$I$2,E271='BBDD R'!$F$3,'BBDD R'!$I$3,E271='BBDD R'!$F$4,'BBDD R'!$I$4,E271='BBDD R'!$F$5,'BBDD R'!$I$5,E271='BBDD R'!$F$6,'BBDD R'!$I$6,E271='BBDD R'!$F$7,'BBDD R'!$I$7),"")</f>
        <v/>
      </c>
      <c r="Q271" s="945" t="str">
        <f>IFERROR(IFS(E271='BBDD R'!$F$2,'BBDD R'!$J$2,E271='BBDD R'!$F$3,'BBDD R'!$J$3,E271='BBDD R'!$F$4,'BBDD R'!$J$4,E271='BBDD R'!$F$5,'BBDD R'!$J$5,E271='BBDD R'!$F$6,'BBDD R'!$J$6,E271='BBDD R'!$F$7,'BBDD R'!$J$7))</f>
        <v/>
      </c>
      <c r="R271" s="945" t="str">
        <f>IFERROR(IFS(E271='BBDD R'!$F$2,'BBDD R'!$K$2,E271='BBDD R'!$F$3,'BBDD R'!$K$3,E271='BBDD R'!$F$4,'BBDD R'!$K$4,E271='BBDD R'!$F$5,'BBDD R'!$K$5,E271='BBDD R'!$F$6,'BBDD R'!$K$6,E271='BBDD R'!$F$7,'BBDD R'!$K$7),"")</f>
        <v/>
      </c>
      <c r="S271" s="944" t="str">
        <f>IFERROR(IFS(E271='BBDD R'!$F$2,'BBDD R'!$L$2,E271='BBDD R'!$F$3,'BBDD R'!$L$3,E271='BBDD R'!$F$4,'BBDD R'!$L$4,E271='BBDD R'!$F$5,'BBDD R'!$L$5,E271='BBDD R'!$F$6,'BBDD R'!$L$6,E271='BBDD R'!$F$7,'BBDD R'!$L$7),"")</f>
        <v/>
      </c>
      <c r="T271" s="944" t="str">
        <f>IFERROR(IFS(E271='BBDD R'!$F$2,'BBDD R'!$M$2,E271='BBDD R'!$F$3,'BBDD R'!$M$3,E271='BBDD R'!$F$4,'BBDD R'!$M$4,E271='BBDD R'!$F$5,'BBDD R'!$M$5,E271='BBDD R'!$F$6,'BBDD R'!$M$6,E271='BBDD R'!$F$7,'BBDD R'!$M$7),"")</f>
        <v/>
      </c>
      <c r="U271" s="944" t="str">
        <f>IFERROR(IFS(E271='BBDD R'!$F$2,'BBDD R'!$N$2,E271='BBDD R'!$F$3,'BBDD R'!$N$3,E271='BBDD R'!$F$4,'BBDD R'!$N$4,E271='BBDD R'!$F$5,'BBDD R'!$N$5,E271='BBDD R'!$F$6,'BBDD R'!$N$6,E271='BBDD R'!$F$7,'BBDD R'!$N$7),"")</f>
        <v/>
      </c>
      <c r="V271" s="944" t="str">
        <f>IFERROR(IFS(E271='BBDD R'!$F$2,'BBDD R'!$O$2,E271='BBDD R'!$F$3,'BBDD R'!$O$3,E271='BBDD R'!$F$4,'BBDD R'!$O$4,E271='BBDD R'!$F$5,'BBDD R'!$O$5,E271='BBDD R'!$F$6,'BBDD R'!$O$6,E271='BBDD R'!$F$7,'BBDD R'!$O$7),"")</f>
        <v/>
      </c>
      <c r="W271" s="946" t="str">
        <f>IFERROR(IFS(E271='BBDD R'!$F$2,'BBDD R'!$P$2,E271='BBDD R'!$F$3,'BBDD R'!$P$3,E271='BBDD R'!$F$4,'BBDD R'!$P$4,E271='BBDD R'!$F$5,'BBDD R'!$P$5,E271='BBDD R'!$F$6,'BBDD R'!$P$6,E271='BBDD R'!$F$7,'BBDD R'!$P$7),"")</f>
        <v/>
      </c>
      <c r="X271" s="944" t="str">
        <f>IFERROR(IFS(E271='BBDD R'!$F$2,'BBDD R'!$Q$2,E271='BBDD R'!$F$3,'BBDD R'!$Q$3,E271='BBDD R'!$F$4,'BBDD R'!$Q$4,E271='BBDD R'!$F$5,'BBDD R'!$Q$5,E271='BBDD R'!$F$6,'BBDD R'!$Q$6,E271='BBDD R'!$F$7,'BBDD R'!$Q$7),"")</f>
        <v/>
      </c>
      <c r="Y271" s="944" t="str">
        <f>IFERROR(IFS(E271='BBDD R'!$F$2,'BBDD R'!$R$2,E271='BBDD R'!$F$3,'BBDD R'!$R$3,E271='BBDD R'!$F$4,'BBDD R'!$R$4,E271='BBDD R'!$F$5,'BBDD R'!$R$5,E271='BBDD R'!$F$6,'BBDD R'!$R$6,E271='BBDD R'!$F$7,'BBDD R'!$R$7),"")</f>
        <v/>
      </c>
      <c r="Z271" s="944" t="str">
        <f t="array" ref="Z271">IFERROR(ifs(AND(M271="Gasolina",O271="Vehículo Liviano (Sedán, Compacto)"),1
,AND(M271="Gasolina",O271="Vehículo Liviano (SUV, Jeep, Station Wagon)"),2
,AND(M271="Gasolina",O271="Utilitario, Furgón"),3
,AND(M271="Gasolina",O271="Camioneta 4x2"),4
,AND(M271="Gasolina",O271="Camioneta 4x4"),5
,AND(M271="Gasolina",O271="Camión liviano (hasta 3.5 ton)"),6
,AND(M271="Gasolina",O271="Camión mediano"),7
,AND(M271="Gasolina",O271="Camión pesado"),8
,AND(M271="Gasolina",O271="Maquinaria"),9
,AND(M271="Gasolina",O271="Otro (especifique): "),10
,AND(M271="Diesel",O271="Vehículo Liviano (Sedán, Compacto)"),11
,AND(M271="Diesel",O271="Vehículo Liviano (SUV, Jeep, Station Wagon)"),12
,AND(M271="Diesel",O271="Utilitario, Furgón"),13
,AND(M271="Diesel",O271="Camioneta 4x2"),14
,AND(M271="Diesel",O271="Camioneta 4x4"),15
,AND(M271="Diesel",O271="Camión liviano (hasta 3.5 ton)"),16
,AND(M271="Diesel",O271="Camión mediano"),17
,AND(M271="Diesel",O271="Camión pesado"),18
,AND(M271="Diesel",O271="Maquinaria"),19
,AND(M271="Diesel",O271="Otro (especifique): "),20
,O271="Selecciona...",21),"")</f>
        <v/>
      </c>
      <c r="AA271" s="947" t="str">
        <f>IFERROR((ifs(Z271=1,Data!$D$100,Z271=2,Data!$D$101,Z271=3,Data!$D$102,Z271=4,Data!$D$103,Z271=5,Data!$D$104,Z271=6,Data!$D$105,Z271=7,Data!$D$106,Z271=8,Data!$D$107,Z271=9,Data!$D$108,Z271=10,Data!$D$109,Z271=11,Data!$D$110,Z271=12,Data!$D$111,Z271=13,Data!$D$112,Z271=14,Data!$D$113,Z271=15,Data!$D$114,Z271=16,Data!$D$115,Z271=17,Data!$D$116,Z271=18,Data!$D$117,Z271=19,Data!$D$118,Z271=20,Data!$D$119,Z271=21,Data!$D$120,Z271=0,Data!$D$121))*K271,"")</f>
        <v/>
      </c>
      <c r="AB271" s="947" t="str">
        <f>IFERROR((ifs(Z271=1,Data!$E$100,Z271=2,Data!$E$101,Z271=3,Data!$E$102,Z271=4,Data!$E$103,Z271=5,Data!$E$104,Z271=6,Data!$E$105,Z271=7,Data!$E$106,Z271=8,Data!$E$107,Z271=9,Data!$E$108,Z271=10,Data!$E$109,Z271=11,Data!$E$110,Z271=12,Data!$E$111,Z271=13,Data!$E$112,Z271=14,Data!$E$113,Z271=15,Data!$E$114,Z271=16,Data!$E$115,Z271=17,Data!$E$116,Z271=18,Data!$E$117,Z271=19,Data!$E$118,Z271=20,Data!$E$119,Z271=21,Data!$E$120,Z271=0,Data!$E$121))*K271/1000,"")</f>
        <v/>
      </c>
      <c r="AC271" s="948" t="str">
        <f>IFERROR((ifs(
Z271=1,Data!$G$100,
Z271=2,Data!$G$101,
Z271=3,Data!$G$102,
Z271=4,Data!$G$103,
Z271=5,Data!$G$104,
Z271=6,Data!$G$105,
Z271=7,Data!$G$106,
Z271=8,Data!$G$107,
Z271=9,Data!$G$108,
Z271=10,Data!G$109,
Z271=11,Data!G$110,
Z271=12,Data!G$111,
Z271=13,Data!$G$112,
Z271=14,Data!$G$113,
Z271=15,Data!$G$114,
Z271=16,Data!$G$115,
Z271=17,Data!$G$116,
Z271=18,Data!$G$117,
Z271=19,Data!$G$118,
Z271=20,Data!$G$119,
Z271=21,Data!$G$120,
Z271=0,Data!$G$121))
*K271/1000,"")</f>
        <v/>
      </c>
      <c r="AD271" s="949" t="str">
        <f>IFERROR((ifs(
Z271=1,Data!$H$100,
Z271=2,Data!$H$101,
Z271=3,Data!$H$102,
Z271=4,Data!$H$103,
Z271=5,Data!$H$104,
Z271=6,Data!$H$105,
Z271=7,Data!$H$106,
Z271=8,Data!$H$107,
Z271=9,Data!$H$108,
Z271=10,Data!H$109,
Z271=11,Data!H$110,
Z271=12,Data!H$111,
Z271=13,Data!$H$112,
Z271=14,Data!$H$113,
Z271=15,Data!$H$114,
Z271=16,Data!$H$115,
Z271=17,Data!$H$116,
Z271=18,Data!$H$117,
Z271=19,Data!$H$118,
Z271=20,Data!$H$119,
Z271=21,Data!$H$120,
Z271=0,Data!$H$121))*K271/1000,"")</f>
        <v/>
      </c>
      <c r="AE271" s="948" t="str">
        <f>IFERROR((ifs(
Z271=1,Data!$I$100,
Z271=2,Data!$I$101,
Z271=3,Data!$I$102,
Z271=4,Data!$I$103,
Z271=5,Data!$I$104,
Z271=6,Data!$I$105,
Z271=7,Data!$I$106,
Z271=8,Data!$I$107,
Z271=9,Data!$I$108,
Z271=10,Data!I$109,
Z271=11,Data!I$110,
Z271=12,Data!I$111,
Z271=13,Data!$I$112,
Z271=14,Data!$I$113,
Z271=15,Data!$I$114,
Z271=16,Data!$I$115,
Z271=17,Data!$I$116,
Z271=18,Data!$I$117,
Z271=19,Data!$I$118,
Z271=20,Data!$I$119,
Z271=21,Data!$I$120,
Z271=0,Data!$I$121)*K271/1000),"")</f>
        <v/>
      </c>
      <c r="AF271" s="947" t="str">
        <f>IFERROR((ifs(
Z271=1,Data!$J$100,
Z271=2,Data!$J$101,
Z271=3,Data!$J$102,
Z271=4,Data!$J$103,
Z271=5,Data!$J$104,
Z271=6,Data!$J$105,
Z271=7,Data!$J$106,
Z271=8,Data!$J$107,
Z271=9,Data!$J$108,
Z271=10,Data!J$109,
Z271=11,Data!J$110,
Z271=12,Data!J$111,
Z271=13,Data!J$112,
Z271=14,Data!$J$113,
Z271=15,Data!$J$114,
Z271=16,Data!$J$115,
Z271=17,Data!$J$116,
Z271=18,Data!$J$117,
Z271=19,Data!$J$118,
Z271=20,Data!$J$119,
Z271=21,Data!$J$120,
Z271=0,Data!$J$121)*K271),"")</f>
        <v/>
      </c>
      <c r="AG271" s="947" t="str">
        <f>IFERROR((ifs(
Z271=1,Data!$K$100,
Z271=2,Data!$K$101,
Z271=3,Data!$K$102,
Z271=4,Data!$K$103,
Z271=5,Data!$K$104,
Z271=6,Data!$K$105,
Z271=7,Data!$K$106,
Z271=8,Data!$K$107,
Z271=9,Data!$K$108,
Z271=10,Data!K$109,
Z271=11,Data!K$110,
Z271=12,Data!K$111,
Z271=13,Data!$K$112,
Z271=14,Data!$K$113,
Z271=15,Data!$K$114,
Z271=16,Data!$K$115,
Z271=17,Data!$K$116,
Z271=18,Data!$K$117,
Z271=19,Data!$K$118,
Z271=20,Data!$K$119,
Z271=21,Data!$K$120,
Z271=0,Data!$K$121)*K271),"")</f>
        <v/>
      </c>
      <c r="AH271" s="947" t="str">
        <f>IFERROR((ifs(
Z271=1,Data!$L$100,
Z271=2,Data!$L$101,
Z271=3,Data!$L$102,
Z271=4,Data!$L$103,
Z271=5,Data!$L$104,
Z271=6,Data!$L$105,
Z271=7,Data!$L$106,
Z271=8,Data!$L$107,
Z271=9,Data!$L$108,
Z271=10,Data!L$109,
Z271=11,Data!L$110,
Z271=12,Data!L$111,
Z271=13,Data!$L$112,
Z271=14,Data!$L$113,
Z271=15,Data!$L$114,
Z271=16,Data!$L$115,
Z271=17,Data!$L$116,
Z271=18,Data!$L$117,
Z271=19,Data!$L$118,
Z271=20,Data!$L$119,
Z271=21,Data!$L$120,
Z271=0,Data!$L$121)*K271),"")</f>
        <v/>
      </c>
      <c r="AI271" s="950" t="str">
        <f>'Registro Veh'!J283</f>
        <v/>
      </c>
      <c r="AJ271" s="950" t="str">
        <f>'Registro Veh'!M283</f>
        <v/>
      </c>
      <c r="AK271" s="951"/>
      <c r="AL271" s="951"/>
      <c r="AM271" s="951"/>
      <c r="AN271" s="951"/>
    </row>
    <row r="272">
      <c r="A272" s="941" t="str">
        <f>'Registro Veh'!B283</f>
        <v/>
      </c>
      <c r="B272" s="941" t="str">
        <f>Equipo!$F$2</f>
        <v>4.0</v>
      </c>
      <c r="C272" s="941" t="str">
        <f>Equipo!$E$14</f>
        <v/>
      </c>
      <c r="D272" s="941" t="str">
        <f>Equipo!$E$10</f>
        <v/>
      </c>
      <c r="E272" s="941" t="str">
        <f>'Registro Veh'!C283</f>
        <v/>
      </c>
      <c r="F272" s="941" t="str">
        <f>'Registro Veh'!D283</f>
        <v/>
      </c>
      <c r="G272" s="941" t="str">
        <f>'Registro Veh'!E283</f>
        <v/>
      </c>
      <c r="H272" s="941" t="str">
        <f>'Registro Veh'!F283</f>
        <v/>
      </c>
      <c r="I272" s="942" t="str">
        <f>'Registro Veh'!G283</f>
        <v/>
      </c>
      <c r="J272" s="942" t="str">
        <f>'Registro Veh'!I283</f>
        <v/>
      </c>
      <c r="K272" s="942" t="str">
        <f>'Registro Veh'!K283</f>
        <v/>
      </c>
      <c r="L272" s="942" t="str">
        <f>'Registro Veh'!L283</f>
        <v/>
      </c>
      <c r="M272" s="942" t="str">
        <f>'Registro Veh'!N283</f>
        <v/>
      </c>
      <c r="N272" s="943" t="str">
        <f>IFERROR(IFS(E272='BBDD R'!$F$2,'BBDD R'!$G$2,E272='BBDD R'!$F$3,'BBDD R'!$G$3,E272='BBDD R'!$F$4,'BBDD R'!$G$4,E272='BBDD R'!$F$5,'BBDD R'!$G$5,E272='BBDD R'!$F$6,'BBDD R'!$G$6,E272='BBDD R'!$F$7,'BBDD R'!$G$7),"")</f>
        <v/>
      </c>
      <c r="O272" s="943" t="str">
        <f>IFERROR(IFS(E272='BBDD R'!$F$2,'BBDD R'!$H$2,E272='BBDD R'!$F$3,'BBDD R'!$H$3,E272='BBDD R'!$F$4,'BBDD R'!$H$4,E272='BBDD R'!$F$5,'BBDD R'!$H$5,E272='BBDD R'!$F$6,'BBDD R'!$H$6,E272='BBDD R'!$F$7,'BBDD R'!$H$7),"")</f>
        <v/>
      </c>
      <c r="P272" s="944" t="str">
        <f>IFERROR(IFS(E272='BBDD R'!$F$2,'BBDD R'!$I$2,E272='BBDD R'!$F$3,'BBDD R'!$I$3,E272='BBDD R'!$F$4,'BBDD R'!$I$4,E272='BBDD R'!$F$5,'BBDD R'!$I$5,E272='BBDD R'!$F$6,'BBDD R'!$I$6,E272='BBDD R'!$F$7,'BBDD R'!$I$7),"")</f>
        <v/>
      </c>
      <c r="Q272" s="945" t="str">
        <f>IFERROR(IFS(E272='BBDD R'!$F$2,'BBDD R'!$J$2,E272='BBDD R'!$F$3,'BBDD R'!$J$3,E272='BBDD R'!$F$4,'BBDD R'!$J$4,E272='BBDD R'!$F$5,'BBDD R'!$J$5,E272='BBDD R'!$F$6,'BBDD R'!$J$6,E272='BBDD R'!$F$7,'BBDD R'!$J$7))</f>
        <v/>
      </c>
      <c r="R272" s="945" t="str">
        <f>IFERROR(IFS(E272='BBDD R'!$F$2,'BBDD R'!$K$2,E272='BBDD R'!$F$3,'BBDD R'!$K$3,E272='BBDD R'!$F$4,'BBDD R'!$K$4,E272='BBDD R'!$F$5,'BBDD R'!$K$5,E272='BBDD R'!$F$6,'BBDD R'!$K$6,E272='BBDD R'!$F$7,'BBDD R'!$K$7),"")</f>
        <v/>
      </c>
      <c r="S272" s="944" t="str">
        <f>IFERROR(IFS(E272='BBDD R'!$F$2,'BBDD R'!$L$2,E272='BBDD R'!$F$3,'BBDD R'!$L$3,E272='BBDD R'!$F$4,'BBDD R'!$L$4,E272='BBDD R'!$F$5,'BBDD R'!$L$5,E272='BBDD R'!$F$6,'BBDD R'!$L$6,E272='BBDD R'!$F$7,'BBDD R'!$L$7),"")</f>
        <v/>
      </c>
      <c r="T272" s="944" t="str">
        <f>IFERROR(IFS(E272='BBDD R'!$F$2,'BBDD R'!$M$2,E272='BBDD R'!$F$3,'BBDD R'!$M$3,E272='BBDD R'!$F$4,'BBDD R'!$M$4,E272='BBDD R'!$F$5,'BBDD R'!$M$5,E272='BBDD R'!$F$6,'BBDD R'!$M$6,E272='BBDD R'!$F$7,'BBDD R'!$M$7),"")</f>
        <v/>
      </c>
      <c r="U272" s="944" t="str">
        <f>IFERROR(IFS(E272='BBDD R'!$F$2,'BBDD R'!$N$2,E272='BBDD R'!$F$3,'BBDD R'!$N$3,E272='BBDD R'!$F$4,'BBDD R'!$N$4,E272='BBDD R'!$F$5,'BBDD R'!$N$5,E272='BBDD R'!$F$6,'BBDD R'!$N$6,E272='BBDD R'!$F$7,'BBDD R'!$N$7),"")</f>
        <v/>
      </c>
      <c r="V272" s="944" t="str">
        <f>IFERROR(IFS(E272='BBDD R'!$F$2,'BBDD R'!$O$2,E272='BBDD R'!$F$3,'BBDD R'!$O$3,E272='BBDD R'!$F$4,'BBDD R'!$O$4,E272='BBDD R'!$F$5,'BBDD R'!$O$5,E272='BBDD R'!$F$6,'BBDD R'!$O$6,E272='BBDD R'!$F$7,'BBDD R'!$O$7),"")</f>
        <v/>
      </c>
      <c r="W272" s="946" t="str">
        <f>IFERROR(IFS(E272='BBDD R'!$F$2,'BBDD R'!$P$2,E272='BBDD R'!$F$3,'BBDD R'!$P$3,E272='BBDD R'!$F$4,'BBDD R'!$P$4,E272='BBDD R'!$F$5,'BBDD R'!$P$5,E272='BBDD R'!$F$6,'BBDD R'!$P$6,E272='BBDD R'!$F$7,'BBDD R'!$P$7),"")</f>
        <v/>
      </c>
      <c r="X272" s="944" t="str">
        <f>IFERROR(IFS(E272='BBDD R'!$F$2,'BBDD R'!$Q$2,E272='BBDD R'!$F$3,'BBDD R'!$Q$3,E272='BBDD R'!$F$4,'BBDD R'!$Q$4,E272='BBDD R'!$F$5,'BBDD R'!$Q$5,E272='BBDD R'!$F$6,'BBDD R'!$Q$6,E272='BBDD R'!$F$7,'BBDD R'!$Q$7),"")</f>
        <v/>
      </c>
      <c r="Y272" s="944" t="str">
        <f>IFERROR(IFS(E272='BBDD R'!$F$2,'BBDD R'!$R$2,E272='BBDD R'!$F$3,'BBDD R'!$R$3,E272='BBDD R'!$F$4,'BBDD R'!$R$4,E272='BBDD R'!$F$5,'BBDD R'!$R$5,E272='BBDD R'!$F$6,'BBDD R'!$R$6,E272='BBDD R'!$F$7,'BBDD R'!$R$7),"")</f>
        <v/>
      </c>
      <c r="Z272" s="944" t="str">
        <f t="array" ref="Z272">IFERROR(ifs(AND(M272="Gasolina",O272="Vehículo Liviano (Sedán, Compacto)"),1
,AND(M272="Gasolina",O272="Vehículo Liviano (SUV, Jeep, Station Wagon)"),2
,AND(M272="Gasolina",O272="Utilitario, Furgón"),3
,AND(M272="Gasolina",O272="Camioneta 4x2"),4
,AND(M272="Gasolina",O272="Camioneta 4x4"),5
,AND(M272="Gasolina",O272="Camión liviano (hasta 3.5 ton)"),6
,AND(M272="Gasolina",O272="Camión mediano"),7
,AND(M272="Gasolina",O272="Camión pesado"),8
,AND(M272="Gasolina",O272="Maquinaria"),9
,AND(M272="Gasolina",O272="Otro (especifique): "),10
,AND(M272="Diesel",O272="Vehículo Liviano (Sedán, Compacto)"),11
,AND(M272="Diesel",O272="Vehículo Liviano (SUV, Jeep, Station Wagon)"),12
,AND(M272="Diesel",O272="Utilitario, Furgón"),13
,AND(M272="Diesel",O272="Camioneta 4x2"),14
,AND(M272="Diesel",O272="Camioneta 4x4"),15
,AND(M272="Diesel",O272="Camión liviano (hasta 3.5 ton)"),16
,AND(M272="Diesel",O272="Camión mediano"),17
,AND(M272="Diesel",O272="Camión pesado"),18
,AND(M272="Diesel",O272="Maquinaria"),19
,AND(M272="Diesel",O272="Otro (especifique): "),20
,O272="Selecciona...",21),"")</f>
        <v/>
      </c>
      <c r="AA272" s="947" t="str">
        <f>IFERROR((ifs(Z272=1,Data!$D$100,Z272=2,Data!$D$101,Z272=3,Data!$D$102,Z272=4,Data!$D$103,Z272=5,Data!$D$104,Z272=6,Data!$D$105,Z272=7,Data!$D$106,Z272=8,Data!$D$107,Z272=9,Data!$D$108,Z272=10,Data!$D$109,Z272=11,Data!$D$110,Z272=12,Data!$D$111,Z272=13,Data!$D$112,Z272=14,Data!$D$113,Z272=15,Data!$D$114,Z272=16,Data!$D$115,Z272=17,Data!$D$116,Z272=18,Data!$D$117,Z272=19,Data!$D$118,Z272=20,Data!$D$119,Z272=21,Data!$D$120,Z272=0,Data!$D$121))*K272,"")</f>
        <v/>
      </c>
      <c r="AB272" s="947" t="str">
        <f>IFERROR((ifs(Z272=1,Data!$E$100,Z272=2,Data!$E$101,Z272=3,Data!$E$102,Z272=4,Data!$E$103,Z272=5,Data!$E$104,Z272=6,Data!$E$105,Z272=7,Data!$E$106,Z272=8,Data!$E$107,Z272=9,Data!$E$108,Z272=10,Data!$E$109,Z272=11,Data!$E$110,Z272=12,Data!$E$111,Z272=13,Data!$E$112,Z272=14,Data!$E$113,Z272=15,Data!$E$114,Z272=16,Data!$E$115,Z272=17,Data!$E$116,Z272=18,Data!$E$117,Z272=19,Data!$E$118,Z272=20,Data!$E$119,Z272=21,Data!$E$120,Z272=0,Data!$E$121))*K272/1000,"")</f>
        <v/>
      </c>
      <c r="AC272" s="948" t="str">
        <f>IFERROR((ifs(
Z272=1,Data!$G$100,
Z272=2,Data!$G$101,
Z272=3,Data!$G$102,
Z272=4,Data!$G$103,
Z272=5,Data!$G$104,
Z272=6,Data!$G$105,
Z272=7,Data!$G$106,
Z272=8,Data!$G$107,
Z272=9,Data!$G$108,
Z272=10,Data!G$109,
Z272=11,Data!G$110,
Z272=12,Data!G$111,
Z272=13,Data!$G$112,
Z272=14,Data!$G$113,
Z272=15,Data!$G$114,
Z272=16,Data!$G$115,
Z272=17,Data!$G$116,
Z272=18,Data!$G$117,
Z272=19,Data!$G$118,
Z272=20,Data!$G$119,
Z272=21,Data!$G$120,
Z272=0,Data!$G$121))
*K272/1000,"")</f>
        <v/>
      </c>
      <c r="AD272" s="949" t="str">
        <f>IFERROR((ifs(
Z272=1,Data!$H$100,
Z272=2,Data!$H$101,
Z272=3,Data!$H$102,
Z272=4,Data!$H$103,
Z272=5,Data!$H$104,
Z272=6,Data!$H$105,
Z272=7,Data!$H$106,
Z272=8,Data!$H$107,
Z272=9,Data!$H$108,
Z272=10,Data!H$109,
Z272=11,Data!H$110,
Z272=12,Data!H$111,
Z272=13,Data!$H$112,
Z272=14,Data!$H$113,
Z272=15,Data!$H$114,
Z272=16,Data!$H$115,
Z272=17,Data!$H$116,
Z272=18,Data!$H$117,
Z272=19,Data!$H$118,
Z272=20,Data!$H$119,
Z272=21,Data!$H$120,
Z272=0,Data!$H$121))*K272/1000,"")</f>
        <v/>
      </c>
      <c r="AE272" s="948" t="str">
        <f>IFERROR((ifs(
Z272=1,Data!$I$100,
Z272=2,Data!$I$101,
Z272=3,Data!$I$102,
Z272=4,Data!$I$103,
Z272=5,Data!$I$104,
Z272=6,Data!$I$105,
Z272=7,Data!$I$106,
Z272=8,Data!$I$107,
Z272=9,Data!$I$108,
Z272=10,Data!I$109,
Z272=11,Data!I$110,
Z272=12,Data!I$111,
Z272=13,Data!$I$112,
Z272=14,Data!$I$113,
Z272=15,Data!$I$114,
Z272=16,Data!$I$115,
Z272=17,Data!$I$116,
Z272=18,Data!$I$117,
Z272=19,Data!$I$118,
Z272=20,Data!$I$119,
Z272=21,Data!$I$120,
Z272=0,Data!$I$121)*K272/1000),"")</f>
        <v/>
      </c>
      <c r="AF272" s="947" t="str">
        <f>IFERROR((ifs(
Z272=1,Data!$J$100,
Z272=2,Data!$J$101,
Z272=3,Data!$J$102,
Z272=4,Data!$J$103,
Z272=5,Data!$J$104,
Z272=6,Data!$J$105,
Z272=7,Data!$J$106,
Z272=8,Data!$J$107,
Z272=9,Data!$J$108,
Z272=10,Data!J$109,
Z272=11,Data!J$110,
Z272=12,Data!J$111,
Z272=13,Data!J$112,
Z272=14,Data!$J$113,
Z272=15,Data!$J$114,
Z272=16,Data!$J$115,
Z272=17,Data!$J$116,
Z272=18,Data!$J$117,
Z272=19,Data!$J$118,
Z272=20,Data!$J$119,
Z272=21,Data!$J$120,
Z272=0,Data!$J$121)*K272),"")</f>
        <v/>
      </c>
      <c r="AG272" s="947" t="str">
        <f>IFERROR((ifs(
Z272=1,Data!$K$100,
Z272=2,Data!$K$101,
Z272=3,Data!$K$102,
Z272=4,Data!$K$103,
Z272=5,Data!$K$104,
Z272=6,Data!$K$105,
Z272=7,Data!$K$106,
Z272=8,Data!$K$107,
Z272=9,Data!$K$108,
Z272=10,Data!K$109,
Z272=11,Data!K$110,
Z272=12,Data!K$111,
Z272=13,Data!$K$112,
Z272=14,Data!$K$113,
Z272=15,Data!$K$114,
Z272=16,Data!$K$115,
Z272=17,Data!$K$116,
Z272=18,Data!$K$117,
Z272=19,Data!$K$118,
Z272=20,Data!$K$119,
Z272=21,Data!$K$120,
Z272=0,Data!$K$121)*K272),"")</f>
        <v/>
      </c>
      <c r="AH272" s="947" t="str">
        <f>IFERROR((ifs(
Z272=1,Data!$L$100,
Z272=2,Data!$L$101,
Z272=3,Data!$L$102,
Z272=4,Data!$L$103,
Z272=5,Data!$L$104,
Z272=6,Data!$L$105,
Z272=7,Data!$L$106,
Z272=8,Data!$L$107,
Z272=9,Data!$L$108,
Z272=10,Data!L$109,
Z272=11,Data!L$110,
Z272=12,Data!L$111,
Z272=13,Data!$L$112,
Z272=14,Data!$L$113,
Z272=15,Data!$L$114,
Z272=16,Data!$L$115,
Z272=17,Data!$L$116,
Z272=18,Data!$L$117,
Z272=19,Data!$L$118,
Z272=20,Data!$L$119,
Z272=21,Data!$L$120,
Z272=0,Data!$L$121)*K272),"")</f>
        <v/>
      </c>
      <c r="AI272" s="950" t="str">
        <f>'Registro Veh'!J284</f>
        <v/>
      </c>
      <c r="AJ272" s="950" t="str">
        <f>'Registro Veh'!M284</f>
        <v/>
      </c>
      <c r="AK272" s="951"/>
      <c r="AL272" s="951"/>
      <c r="AM272" s="951"/>
      <c r="AN272" s="951"/>
    </row>
    <row r="273">
      <c r="A273" s="941" t="str">
        <f>'Registro Veh'!B284</f>
        <v/>
      </c>
      <c r="B273" s="941" t="str">
        <f>Equipo!$F$2</f>
        <v>4.0</v>
      </c>
      <c r="C273" s="941" t="str">
        <f>Equipo!$E$14</f>
        <v/>
      </c>
      <c r="D273" s="941" t="str">
        <f>Equipo!$E$10</f>
        <v/>
      </c>
      <c r="E273" s="941" t="str">
        <f>'Registro Veh'!C284</f>
        <v/>
      </c>
      <c r="F273" s="941" t="str">
        <f>'Registro Veh'!D284</f>
        <v/>
      </c>
      <c r="G273" s="941" t="str">
        <f>'Registro Veh'!E284</f>
        <v/>
      </c>
      <c r="H273" s="941" t="str">
        <f>'Registro Veh'!F284</f>
        <v/>
      </c>
      <c r="I273" s="942" t="str">
        <f>'Registro Veh'!G284</f>
        <v/>
      </c>
      <c r="J273" s="942" t="str">
        <f>'Registro Veh'!I284</f>
        <v/>
      </c>
      <c r="K273" s="942" t="str">
        <f>'Registro Veh'!K284</f>
        <v/>
      </c>
      <c r="L273" s="942" t="str">
        <f>'Registro Veh'!L284</f>
        <v/>
      </c>
      <c r="M273" s="942" t="str">
        <f>'Registro Veh'!N284</f>
        <v/>
      </c>
      <c r="N273" s="943" t="str">
        <f>IFERROR(IFS(E273='BBDD R'!$F$2,'BBDD R'!$G$2,E273='BBDD R'!$F$3,'BBDD R'!$G$3,E273='BBDD R'!$F$4,'BBDD R'!$G$4,E273='BBDD R'!$F$5,'BBDD R'!$G$5,E273='BBDD R'!$F$6,'BBDD R'!$G$6,E273='BBDD R'!$F$7,'BBDD R'!$G$7),"")</f>
        <v/>
      </c>
      <c r="O273" s="943" t="str">
        <f>IFERROR(IFS(E273='BBDD R'!$F$2,'BBDD R'!$H$2,E273='BBDD R'!$F$3,'BBDD R'!$H$3,E273='BBDD R'!$F$4,'BBDD R'!$H$4,E273='BBDD R'!$F$5,'BBDD R'!$H$5,E273='BBDD R'!$F$6,'BBDD R'!$H$6,E273='BBDD R'!$F$7,'BBDD R'!$H$7),"")</f>
        <v/>
      </c>
      <c r="P273" s="944" t="str">
        <f>IFERROR(IFS(E273='BBDD R'!$F$2,'BBDD R'!$I$2,E273='BBDD R'!$F$3,'BBDD R'!$I$3,E273='BBDD R'!$F$4,'BBDD R'!$I$4,E273='BBDD R'!$F$5,'BBDD R'!$I$5,E273='BBDD R'!$F$6,'BBDD R'!$I$6,E273='BBDD R'!$F$7,'BBDD R'!$I$7),"")</f>
        <v/>
      </c>
      <c r="Q273" s="945" t="str">
        <f>IFERROR(IFS(E273='BBDD R'!$F$2,'BBDD R'!$J$2,E273='BBDD R'!$F$3,'BBDD R'!$J$3,E273='BBDD R'!$F$4,'BBDD R'!$J$4,E273='BBDD R'!$F$5,'BBDD R'!$J$5,E273='BBDD R'!$F$6,'BBDD R'!$J$6,E273='BBDD R'!$F$7,'BBDD R'!$J$7))</f>
        <v/>
      </c>
      <c r="R273" s="945" t="str">
        <f>IFERROR(IFS(E273='BBDD R'!$F$2,'BBDD R'!$K$2,E273='BBDD R'!$F$3,'BBDD R'!$K$3,E273='BBDD R'!$F$4,'BBDD R'!$K$4,E273='BBDD R'!$F$5,'BBDD R'!$K$5,E273='BBDD R'!$F$6,'BBDD R'!$K$6,E273='BBDD R'!$F$7,'BBDD R'!$K$7),"")</f>
        <v/>
      </c>
      <c r="S273" s="944" t="str">
        <f>IFERROR(IFS(E273='BBDD R'!$F$2,'BBDD R'!$L$2,E273='BBDD R'!$F$3,'BBDD R'!$L$3,E273='BBDD R'!$F$4,'BBDD R'!$L$4,E273='BBDD R'!$F$5,'BBDD R'!$L$5,E273='BBDD R'!$F$6,'BBDD R'!$L$6,E273='BBDD R'!$F$7,'BBDD R'!$L$7),"")</f>
        <v/>
      </c>
      <c r="T273" s="944" t="str">
        <f>IFERROR(IFS(E273='BBDD R'!$F$2,'BBDD R'!$M$2,E273='BBDD R'!$F$3,'BBDD R'!$M$3,E273='BBDD R'!$F$4,'BBDD R'!$M$4,E273='BBDD R'!$F$5,'BBDD R'!$M$5,E273='BBDD R'!$F$6,'BBDD R'!$M$6,E273='BBDD R'!$F$7,'BBDD R'!$M$7),"")</f>
        <v/>
      </c>
      <c r="U273" s="944" t="str">
        <f>IFERROR(IFS(E273='BBDD R'!$F$2,'BBDD R'!$N$2,E273='BBDD R'!$F$3,'BBDD R'!$N$3,E273='BBDD R'!$F$4,'BBDD R'!$N$4,E273='BBDD R'!$F$5,'BBDD R'!$N$5,E273='BBDD R'!$F$6,'BBDD R'!$N$6,E273='BBDD R'!$F$7,'BBDD R'!$N$7),"")</f>
        <v/>
      </c>
      <c r="V273" s="944" t="str">
        <f>IFERROR(IFS(E273='BBDD R'!$F$2,'BBDD R'!$O$2,E273='BBDD R'!$F$3,'BBDD R'!$O$3,E273='BBDD R'!$F$4,'BBDD R'!$O$4,E273='BBDD R'!$F$5,'BBDD R'!$O$5,E273='BBDD R'!$F$6,'BBDD R'!$O$6,E273='BBDD R'!$F$7,'BBDD R'!$O$7),"")</f>
        <v/>
      </c>
      <c r="W273" s="946" t="str">
        <f>IFERROR(IFS(E273='BBDD R'!$F$2,'BBDD R'!$P$2,E273='BBDD R'!$F$3,'BBDD R'!$P$3,E273='BBDD R'!$F$4,'BBDD R'!$P$4,E273='BBDD R'!$F$5,'BBDD R'!$P$5,E273='BBDD R'!$F$6,'BBDD R'!$P$6,E273='BBDD R'!$F$7,'BBDD R'!$P$7),"")</f>
        <v/>
      </c>
      <c r="X273" s="944" t="str">
        <f>IFERROR(IFS(E273='BBDD R'!$F$2,'BBDD R'!$Q$2,E273='BBDD R'!$F$3,'BBDD R'!$Q$3,E273='BBDD R'!$F$4,'BBDD R'!$Q$4,E273='BBDD R'!$F$5,'BBDD R'!$Q$5,E273='BBDD R'!$F$6,'BBDD R'!$Q$6,E273='BBDD R'!$F$7,'BBDD R'!$Q$7),"")</f>
        <v/>
      </c>
      <c r="Y273" s="944" t="str">
        <f>IFERROR(IFS(E273='BBDD R'!$F$2,'BBDD R'!$R$2,E273='BBDD R'!$F$3,'BBDD R'!$R$3,E273='BBDD R'!$F$4,'BBDD R'!$R$4,E273='BBDD R'!$F$5,'BBDD R'!$R$5,E273='BBDD R'!$F$6,'BBDD R'!$R$6,E273='BBDD R'!$F$7,'BBDD R'!$R$7),"")</f>
        <v/>
      </c>
      <c r="Z273" s="944" t="str">
        <f t="array" ref="Z273">IFERROR(ifs(AND(M273="Gasolina",O273="Vehículo Liviano (Sedán, Compacto)"),1
,AND(M273="Gasolina",O273="Vehículo Liviano (SUV, Jeep, Station Wagon)"),2
,AND(M273="Gasolina",O273="Utilitario, Furgón"),3
,AND(M273="Gasolina",O273="Camioneta 4x2"),4
,AND(M273="Gasolina",O273="Camioneta 4x4"),5
,AND(M273="Gasolina",O273="Camión liviano (hasta 3.5 ton)"),6
,AND(M273="Gasolina",O273="Camión mediano"),7
,AND(M273="Gasolina",O273="Camión pesado"),8
,AND(M273="Gasolina",O273="Maquinaria"),9
,AND(M273="Gasolina",O273="Otro (especifique): "),10
,AND(M273="Diesel",O273="Vehículo Liviano (Sedán, Compacto)"),11
,AND(M273="Diesel",O273="Vehículo Liviano (SUV, Jeep, Station Wagon)"),12
,AND(M273="Diesel",O273="Utilitario, Furgón"),13
,AND(M273="Diesel",O273="Camioneta 4x2"),14
,AND(M273="Diesel",O273="Camioneta 4x4"),15
,AND(M273="Diesel",O273="Camión liviano (hasta 3.5 ton)"),16
,AND(M273="Diesel",O273="Camión mediano"),17
,AND(M273="Diesel",O273="Camión pesado"),18
,AND(M273="Diesel",O273="Maquinaria"),19
,AND(M273="Diesel",O273="Otro (especifique): "),20
,O273="Selecciona...",21),"")</f>
        <v/>
      </c>
      <c r="AA273" s="947" t="str">
        <f>IFERROR((ifs(Z273=1,Data!$D$100,Z273=2,Data!$D$101,Z273=3,Data!$D$102,Z273=4,Data!$D$103,Z273=5,Data!$D$104,Z273=6,Data!$D$105,Z273=7,Data!$D$106,Z273=8,Data!$D$107,Z273=9,Data!$D$108,Z273=10,Data!$D$109,Z273=11,Data!$D$110,Z273=12,Data!$D$111,Z273=13,Data!$D$112,Z273=14,Data!$D$113,Z273=15,Data!$D$114,Z273=16,Data!$D$115,Z273=17,Data!$D$116,Z273=18,Data!$D$117,Z273=19,Data!$D$118,Z273=20,Data!$D$119,Z273=21,Data!$D$120,Z273=0,Data!$D$121))*K273,"")</f>
        <v/>
      </c>
      <c r="AB273" s="947" t="str">
        <f>IFERROR((ifs(Z273=1,Data!$E$100,Z273=2,Data!$E$101,Z273=3,Data!$E$102,Z273=4,Data!$E$103,Z273=5,Data!$E$104,Z273=6,Data!$E$105,Z273=7,Data!$E$106,Z273=8,Data!$E$107,Z273=9,Data!$E$108,Z273=10,Data!$E$109,Z273=11,Data!$E$110,Z273=12,Data!$E$111,Z273=13,Data!$E$112,Z273=14,Data!$E$113,Z273=15,Data!$E$114,Z273=16,Data!$E$115,Z273=17,Data!$E$116,Z273=18,Data!$E$117,Z273=19,Data!$E$118,Z273=20,Data!$E$119,Z273=21,Data!$E$120,Z273=0,Data!$E$121))*K273/1000,"")</f>
        <v/>
      </c>
      <c r="AC273" s="948" t="str">
        <f>IFERROR((ifs(
Z273=1,Data!$G$100,
Z273=2,Data!$G$101,
Z273=3,Data!$G$102,
Z273=4,Data!$G$103,
Z273=5,Data!$G$104,
Z273=6,Data!$G$105,
Z273=7,Data!$G$106,
Z273=8,Data!$G$107,
Z273=9,Data!$G$108,
Z273=10,Data!G$109,
Z273=11,Data!G$110,
Z273=12,Data!G$111,
Z273=13,Data!$G$112,
Z273=14,Data!$G$113,
Z273=15,Data!$G$114,
Z273=16,Data!$G$115,
Z273=17,Data!$G$116,
Z273=18,Data!$G$117,
Z273=19,Data!$G$118,
Z273=20,Data!$G$119,
Z273=21,Data!$G$120,
Z273=0,Data!$G$121))
*K273/1000,"")</f>
        <v/>
      </c>
      <c r="AD273" s="949" t="str">
        <f>IFERROR((ifs(
Z273=1,Data!$H$100,
Z273=2,Data!$H$101,
Z273=3,Data!$H$102,
Z273=4,Data!$H$103,
Z273=5,Data!$H$104,
Z273=6,Data!$H$105,
Z273=7,Data!$H$106,
Z273=8,Data!$H$107,
Z273=9,Data!$H$108,
Z273=10,Data!H$109,
Z273=11,Data!H$110,
Z273=12,Data!H$111,
Z273=13,Data!$H$112,
Z273=14,Data!$H$113,
Z273=15,Data!$H$114,
Z273=16,Data!$H$115,
Z273=17,Data!$H$116,
Z273=18,Data!$H$117,
Z273=19,Data!$H$118,
Z273=20,Data!$H$119,
Z273=21,Data!$H$120,
Z273=0,Data!$H$121))*K273/1000,"")</f>
        <v/>
      </c>
      <c r="AE273" s="948" t="str">
        <f>IFERROR((ifs(
Z273=1,Data!$I$100,
Z273=2,Data!$I$101,
Z273=3,Data!$I$102,
Z273=4,Data!$I$103,
Z273=5,Data!$I$104,
Z273=6,Data!$I$105,
Z273=7,Data!$I$106,
Z273=8,Data!$I$107,
Z273=9,Data!$I$108,
Z273=10,Data!I$109,
Z273=11,Data!I$110,
Z273=12,Data!I$111,
Z273=13,Data!$I$112,
Z273=14,Data!$I$113,
Z273=15,Data!$I$114,
Z273=16,Data!$I$115,
Z273=17,Data!$I$116,
Z273=18,Data!$I$117,
Z273=19,Data!$I$118,
Z273=20,Data!$I$119,
Z273=21,Data!$I$120,
Z273=0,Data!$I$121)*K273/1000),"")</f>
        <v/>
      </c>
      <c r="AF273" s="947" t="str">
        <f>IFERROR((ifs(
Z273=1,Data!$J$100,
Z273=2,Data!$J$101,
Z273=3,Data!$J$102,
Z273=4,Data!$J$103,
Z273=5,Data!$J$104,
Z273=6,Data!$J$105,
Z273=7,Data!$J$106,
Z273=8,Data!$J$107,
Z273=9,Data!$J$108,
Z273=10,Data!J$109,
Z273=11,Data!J$110,
Z273=12,Data!J$111,
Z273=13,Data!J$112,
Z273=14,Data!$J$113,
Z273=15,Data!$J$114,
Z273=16,Data!$J$115,
Z273=17,Data!$J$116,
Z273=18,Data!$J$117,
Z273=19,Data!$J$118,
Z273=20,Data!$J$119,
Z273=21,Data!$J$120,
Z273=0,Data!$J$121)*K273),"")</f>
        <v/>
      </c>
      <c r="AG273" s="947" t="str">
        <f>IFERROR((ifs(
Z273=1,Data!$K$100,
Z273=2,Data!$K$101,
Z273=3,Data!$K$102,
Z273=4,Data!$K$103,
Z273=5,Data!$K$104,
Z273=6,Data!$K$105,
Z273=7,Data!$K$106,
Z273=8,Data!$K$107,
Z273=9,Data!$K$108,
Z273=10,Data!K$109,
Z273=11,Data!K$110,
Z273=12,Data!K$111,
Z273=13,Data!$K$112,
Z273=14,Data!$K$113,
Z273=15,Data!$K$114,
Z273=16,Data!$K$115,
Z273=17,Data!$K$116,
Z273=18,Data!$K$117,
Z273=19,Data!$K$118,
Z273=20,Data!$K$119,
Z273=21,Data!$K$120,
Z273=0,Data!$K$121)*K273),"")</f>
        <v/>
      </c>
      <c r="AH273" s="947" t="str">
        <f>IFERROR((ifs(
Z273=1,Data!$L$100,
Z273=2,Data!$L$101,
Z273=3,Data!$L$102,
Z273=4,Data!$L$103,
Z273=5,Data!$L$104,
Z273=6,Data!$L$105,
Z273=7,Data!$L$106,
Z273=8,Data!$L$107,
Z273=9,Data!$L$108,
Z273=10,Data!L$109,
Z273=11,Data!L$110,
Z273=12,Data!L$111,
Z273=13,Data!$L$112,
Z273=14,Data!$L$113,
Z273=15,Data!$L$114,
Z273=16,Data!$L$115,
Z273=17,Data!$L$116,
Z273=18,Data!$L$117,
Z273=19,Data!$L$118,
Z273=20,Data!$L$119,
Z273=21,Data!$L$120,
Z273=0,Data!$L$121)*K273),"")</f>
        <v/>
      </c>
      <c r="AI273" s="950" t="str">
        <f>'Registro Veh'!J285</f>
        <v/>
      </c>
      <c r="AJ273" s="950" t="str">
        <f>'Registro Veh'!M285</f>
        <v/>
      </c>
      <c r="AK273" s="951"/>
      <c r="AL273" s="951"/>
      <c r="AM273" s="951"/>
      <c r="AN273" s="951"/>
    </row>
    <row r="274">
      <c r="A274" s="941" t="str">
        <f>'Registro Veh'!B285</f>
        <v/>
      </c>
      <c r="B274" s="941" t="str">
        <f>Equipo!$F$2</f>
        <v>4.0</v>
      </c>
      <c r="C274" s="941" t="str">
        <f>Equipo!$E$14</f>
        <v/>
      </c>
      <c r="D274" s="941" t="str">
        <f>Equipo!$E$10</f>
        <v/>
      </c>
      <c r="E274" s="941" t="str">
        <f>'Registro Veh'!C285</f>
        <v/>
      </c>
      <c r="F274" s="941" t="str">
        <f>'Registro Veh'!D285</f>
        <v/>
      </c>
      <c r="G274" s="941" t="str">
        <f>'Registro Veh'!E285</f>
        <v/>
      </c>
      <c r="H274" s="941" t="str">
        <f>'Registro Veh'!F285</f>
        <v/>
      </c>
      <c r="I274" s="942" t="str">
        <f>'Registro Veh'!G285</f>
        <v/>
      </c>
      <c r="J274" s="942" t="str">
        <f>'Registro Veh'!I285</f>
        <v/>
      </c>
      <c r="K274" s="942" t="str">
        <f>'Registro Veh'!K285</f>
        <v/>
      </c>
      <c r="L274" s="942" t="str">
        <f>'Registro Veh'!L285</f>
        <v/>
      </c>
      <c r="M274" s="942" t="str">
        <f>'Registro Veh'!N285</f>
        <v/>
      </c>
      <c r="N274" s="943" t="str">
        <f>IFERROR(IFS(E274='BBDD R'!$F$2,'BBDD R'!$G$2,E274='BBDD R'!$F$3,'BBDD R'!$G$3,E274='BBDD R'!$F$4,'BBDD R'!$G$4,E274='BBDD R'!$F$5,'BBDD R'!$G$5,E274='BBDD R'!$F$6,'BBDD R'!$G$6,E274='BBDD R'!$F$7,'BBDD R'!$G$7),"")</f>
        <v/>
      </c>
      <c r="O274" s="943" t="str">
        <f>IFERROR(IFS(E274='BBDD R'!$F$2,'BBDD R'!$H$2,E274='BBDD R'!$F$3,'BBDD R'!$H$3,E274='BBDD R'!$F$4,'BBDD R'!$H$4,E274='BBDD R'!$F$5,'BBDD R'!$H$5,E274='BBDD R'!$F$6,'BBDD R'!$H$6,E274='BBDD R'!$F$7,'BBDD R'!$H$7),"")</f>
        <v/>
      </c>
      <c r="P274" s="944" t="str">
        <f>IFERROR(IFS(E274='BBDD R'!$F$2,'BBDD R'!$I$2,E274='BBDD R'!$F$3,'BBDD R'!$I$3,E274='BBDD R'!$F$4,'BBDD R'!$I$4,E274='BBDD R'!$F$5,'BBDD R'!$I$5,E274='BBDD R'!$F$6,'BBDD R'!$I$6,E274='BBDD R'!$F$7,'BBDD R'!$I$7),"")</f>
        <v/>
      </c>
      <c r="Q274" s="945" t="str">
        <f>IFERROR(IFS(E274='BBDD R'!$F$2,'BBDD R'!$J$2,E274='BBDD R'!$F$3,'BBDD R'!$J$3,E274='BBDD R'!$F$4,'BBDD R'!$J$4,E274='BBDD R'!$F$5,'BBDD R'!$J$5,E274='BBDD R'!$F$6,'BBDD R'!$J$6,E274='BBDD R'!$F$7,'BBDD R'!$J$7))</f>
        <v/>
      </c>
      <c r="R274" s="945" t="str">
        <f>IFERROR(IFS(E274='BBDD R'!$F$2,'BBDD R'!$K$2,E274='BBDD R'!$F$3,'BBDD R'!$K$3,E274='BBDD R'!$F$4,'BBDD R'!$K$4,E274='BBDD R'!$F$5,'BBDD R'!$K$5,E274='BBDD R'!$F$6,'BBDD R'!$K$6,E274='BBDD R'!$F$7,'BBDD R'!$K$7),"")</f>
        <v/>
      </c>
      <c r="S274" s="944" t="str">
        <f>IFERROR(IFS(E274='BBDD R'!$F$2,'BBDD R'!$L$2,E274='BBDD R'!$F$3,'BBDD R'!$L$3,E274='BBDD R'!$F$4,'BBDD R'!$L$4,E274='BBDD R'!$F$5,'BBDD R'!$L$5,E274='BBDD R'!$F$6,'BBDD R'!$L$6,E274='BBDD R'!$F$7,'BBDD R'!$L$7),"")</f>
        <v/>
      </c>
      <c r="T274" s="944" t="str">
        <f>IFERROR(IFS(E274='BBDD R'!$F$2,'BBDD R'!$M$2,E274='BBDD R'!$F$3,'BBDD R'!$M$3,E274='BBDD R'!$F$4,'BBDD R'!$M$4,E274='BBDD R'!$F$5,'BBDD R'!$M$5,E274='BBDD R'!$F$6,'BBDD R'!$M$6,E274='BBDD R'!$F$7,'BBDD R'!$M$7),"")</f>
        <v/>
      </c>
      <c r="U274" s="944" t="str">
        <f>IFERROR(IFS(E274='BBDD R'!$F$2,'BBDD R'!$N$2,E274='BBDD R'!$F$3,'BBDD R'!$N$3,E274='BBDD R'!$F$4,'BBDD R'!$N$4,E274='BBDD R'!$F$5,'BBDD R'!$N$5,E274='BBDD R'!$F$6,'BBDD R'!$N$6,E274='BBDD R'!$F$7,'BBDD R'!$N$7),"")</f>
        <v/>
      </c>
      <c r="V274" s="944" t="str">
        <f>IFERROR(IFS(E274='BBDD R'!$F$2,'BBDD R'!$O$2,E274='BBDD R'!$F$3,'BBDD R'!$O$3,E274='BBDD R'!$F$4,'BBDD R'!$O$4,E274='BBDD R'!$F$5,'BBDD R'!$O$5,E274='BBDD R'!$F$6,'BBDD R'!$O$6,E274='BBDD R'!$F$7,'BBDD R'!$O$7),"")</f>
        <v/>
      </c>
      <c r="W274" s="946" t="str">
        <f>IFERROR(IFS(E274='BBDD R'!$F$2,'BBDD R'!$P$2,E274='BBDD R'!$F$3,'BBDD R'!$P$3,E274='BBDD R'!$F$4,'BBDD R'!$P$4,E274='BBDD R'!$F$5,'BBDD R'!$P$5,E274='BBDD R'!$F$6,'BBDD R'!$P$6,E274='BBDD R'!$F$7,'BBDD R'!$P$7),"")</f>
        <v/>
      </c>
      <c r="X274" s="944" t="str">
        <f>IFERROR(IFS(E274='BBDD R'!$F$2,'BBDD R'!$Q$2,E274='BBDD R'!$F$3,'BBDD R'!$Q$3,E274='BBDD R'!$F$4,'BBDD R'!$Q$4,E274='BBDD R'!$F$5,'BBDD R'!$Q$5,E274='BBDD R'!$F$6,'BBDD R'!$Q$6,E274='BBDD R'!$F$7,'BBDD R'!$Q$7),"")</f>
        <v/>
      </c>
      <c r="Y274" s="944" t="str">
        <f>IFERROR(IFS(E274='BBDD R'!$F$2,'BBDD R'!$R$2,E274='BBDD R'!$F$3,'BBDD R'!$R$3,E274='BBDD R'!$F$4,'BBDD R'!$R$4,E274='BBDD R'!$F$5,'BBDD R'!$R$5,E274='BBDD R'!$F$6,'BBDD R'!$R$6,E274='BBDD R'!$F$7,'BBDD R'!$R$7),"")</f>
        <v/>
      </c>
      <c r="Z274" s="944" t="str">
        <f t="array" ref="Z274">IFERROR(ifs(AND(M274="Gasolina",O274="Vehículo Liviano (Sedán, Compacto)"),1
,AND(M274="Gasolina",O274="Vehículo Liviano (SUV, Jeep, Station Wagon)"),2
,AND(M274="Gasolina",O274="Utilitario, Furgón"),3
,AND(M274="Gasolina",O274="Camioneta 4x2"),4
,AND(M274="Gasolina",O274="Camioneta 4x4"),5
,AND(M274="Gasolina",O274="Camión liviano (hasta 3.5 ton)"),6
,AND(M274="Gasolina",O274="Camión mediano"),7
,AND(M274="Gasolina",O274="Camión pesado"),8
,AND(M274="Gasolina",O274="Maquinaria"),9
,AND(M274="Gasolina",O274="Otro (especifique): "),10
,AND(M274="Diesel",O274="Vehículo Liviano (Sedán, Compacto)"),11
,AND(M274="Diesel",O274="Vehículo Liviano (SUV, Jeep, Station Wagon)"),12
,AND(M274="Diesel",O274="Utilitario, Furgón"),13
,AND(M274="Diesel",O274="Camioneta 4x2"),14
,AND(M274="Diesel",O274="Camioneta 4x4"),15
,AND(M274="Diesel",O274="Camión liviano (hasta 3.5 ton)"),16
,AND(M274="Diesel",O274="Camión mediano"),17
,AND(M274="Diesel",O274="Camión pesado"),18
,AND(M274="Diesel",O274="Maquinaria"),19
,AND(M274="Diesel",O274="Otro (especifique): "),20
,O274="Selecciona...",21),"")</f>
        <v/>
      </c>
      <c r="AA274" s="947" t="str">
        <f>IFERROR((ifs(Z274=1,Data!$D$100,Z274=2,Data!$D$101,Z274=3,Data!$D$102,Z274=4,Data!$D$103,Z274=5,Data!$D$104,Z274=6,Data!$D$105,Z274=7,Data!$D$106,Z274=8,Data!$D$107,Z274=9,Data!$D$108,Z274=10,Data!$D$109,Z274=11,Data!$D$110,Z274=12,Data!$D$111,Z274=13,Data!$D$112,Z274=14,Data!$D$113,Z274=15,Data!$D$114,Z274=16,Data!$D$115,Z274=17,Data!$D$116,Z274=18,Data!$D$117,Z274=19,Data!$D$118,Z274=20,Data!$D$119,Z274=21,Data!$D$120,Z274=0,Data!$D$121))*K274,"")</f>
        <v/>
      </c>
      <c r="AB274" s="947" t="str">
        <f>IFERROR((ifs(Z274=1,Data!$E$100,Z274=2,Data!$E$101,Z274=3,Data!$E$102,Z274=4,Data!$E$103,Z274=5,Data!$E$104,Z274=6,Data!$E$105,Z274=7,Data!$E$106,Z274=8,Data!$E$107,Z274=9,Data!$E$108,Z274=10,Data!$E$109,Z274=11,Data!$E$110,Z274=12,Data!$E$111,Z274=13,Data!$E$112,Z274=14,Data!$E$113,Z274=15,Data!$E$114,Z274=16,Data!$E$115,Z274=17,Data!$E$116,Z274=18,Data!$E$117,Z274=19,Data!$E$118,Z274=20,Data!$E$119,Z274=21,Data!$E$120,Z274=0,Data!$E$121))*K274/1000,"")</f>
        <v/>
      </c>
      <c r="AC274" s="948" t="str">
        <f>IFERROR((ifs(
Z274=1,Data!$G$100,
Z274=2,Data!$G$101,
Z274=3,Data!$G$102,
Z274=4,Data!$G$103,
Z274=5,Data!$G$104,
Z274=6,Data!$G$105,
Z274=7,Data!$G$106,
Z274=8,Data!$G$107,
Z274=9,Data!$G$108,
Z274=10,Data!G$109,
Z274=11,Data!G$110,
Z274=12,Data!G$111,
Z274=13,Data!$G$112,
Z274=14,Data!$G$113,
Z274=15,Data!$G$114,
Z274=16,Data!$G$115,
Z274=17,Data!$G$116,
Z274=18,Data!$G$117,
Z274=19,Data!$G$118,
Z274=20,Data!$G$119,
Z274=21,Data!$G$120,
Z274=0,Data!$G$121))
*K274/1000,"")</f>
        <v/>
      </c>
      <c r="AD274" s="949" t="str">
        <f>IFERROR((ifs(
Z274=1,Data!$H$100,
Z274=2,Data!$H$101,
Z274=3,Data!$H$102,
Z274=4,Data!$H$103,
Z274=5,Data!$H$104,
Z274=6,Data!$H$105,
Z274=7,Data!$H$106,
Z274=8,Data!$H$107,
Z274=9,Data!$H$108,
Z274=10,Data!H$109,
Z274=11,Data!H$110,
Z274=12,Data!H$111,
Z274=13,Data!$H$112,
Z274=14,Data!$H$113,
Z274=15,Data!$H$114,
Z274=16,Data!$H$115,
Z274=17,Data!$H$116,
Z274=18,Data!$H$117,
Z274=19,Data!$H$118,
Z274=20,Data!$H$119,
Z274=21,Data!$H$120,
Z274=0,Data!$H$121))*K274/1000,"")</f>
        <v/>
      </c>
      <c r="AE274" s="948" t="str">
        <f>IFERROR((ifs(
Z274=1,Data!$I$100,
Z274=2,Data!$I$101,
Z274=3,Data!$I$102,
Z274=4,Data!$I$103,
Z274=5,Data!$I$104,
Z274=6,Data!$I$105,
Z274=7,Data!$I$106,
Z274=8,Data!$I$107,
Z274=9,Data!$I$108,
Z274=10,Data!I$109,
Z274=11,Data!I$110,
Z274=12,Data!I$111,
Z274=13,Data!$I$112,
Z274=14,Data!$I$113,
Z274=15,Data!$I$114,
Z274=16,Data!$I$115,
Z274=17,Data!$I$116,
Z274=18,Data!$I$117,
Z274=19,Data!$I$118,
Z274=20,Data!$I$119,
Z274=21,Data!$I$120,
Z274=0,Data!$I$121)*K274/1000),"")</f>
        <v/>
      </c>
      <c r="AF274" s="947" t="str">
        <f>IFERROR((ifs(
Z274=1,Data!$J$100,
Z274=2,Data!$J$101,
Z274=3,Data!$J$102,
Z274=4,Data!$J$103,
Z274=5,Data!$J$104,
Z274=6,Data!$J$105,
Z274=7,Data!$J$106,
Z274=8,Data!$J$107,
Z274=9,Data!$J$108,
Z274=10,Data!J$109,
Z274=11,Data!J$110,
Z274=12,Data!J$111,
Z274=13,Data!J$112,
Z274=14,Data!$J$113,
Z274=15,Data!$J$114,
Z274=16,Data!$J$115,
Z274=17,Data!$J$116,
Z274=18,Data!$J$117,
Z274=19,Data!$J$118,
Z274=20,Data!$J$119,
Z274=21,Data!$J$120,
Z274=0,Data!$J$121)*K274),"")</f>
        <v/>
      </c>
      <c r="AG274" s="947" t="str">
        <f>IFERROR((ifs(
Z274=1,Data!$K$100,
Z274=2,Data!$K$101,
Z274=3,Data!$K$102,
Z274=4,Data!$K$103,
Z274=5,Data!$K$104,
Z274=6,Data!$K$105,
Z274=7,Data!$K$106,
Z274=8,Data!$K$107,
Z274=9,Data!$K$108,
Z274=10,Data!K$109,
Z274=11,Data!K$110,
Z274=12,Data!K$111,
Z274=13,Data!$K$112,
Z274=14,Data!$K$113,
Z274=15,Data!$K$114,
Z274=16,Data!$K$115,
Z274=17,Data!$K$116,
Z274=18,Data!$K$117,
Z274=19,Data!$K$118,
Z274=20,Data!$K$119,
Z274=21,Data!$K$120,
Z274=0,Data!$K$121)*K274),"")</f>
        <v/>
      </c>
      <c r="AH274" s="947" t="str">
        <f>IFERROR((ifs(
Z274=1,Data!$L$100,
Z274=2,Data!$L$101,
Z274=3,Data!$L$102,
Z274=4,Data!$L$103,
Z274=5,Data!$L$104,
Z274=6,Data!$L$105,
Z274=7,Data!$L$106,
Z274=8,Data!$L$107,
Z274=9,Data!$L$108,
Z274=10,Data!L$109,
Z274=11,Data!L$110,
Z274=12,Data!L$111,
Z274=13,Data!$L$112,
Z274=14,Data!$L$113,
Z274=15,Data!$L$114,
Z274=16,Data!$L$115,
Z274=17,Data!$L$116,
Z274=18,Data!$L$117,
Z274=19,Data!$L$118,
Z274=20,Data!$L$119,
Z274=21,Data!$L$120,
Z274=0,Data!$L$121)*K274),"")</f>
        <v/>
      </c>
      <c r="AI274" s="950" t="str">
        <f>'Registro Veh'!J286</f>
        <v/>
      </c>
      <c r="AJ274" s="950" t="str">
        <f>'Registro Veh'!M286</f>
        <v/>
      </c>
      <c r="AK274" s="951"/>
      <c r="AL274" s="951"/>
      <c r="AM274" s="951"/>
      <c r="AN274" s="951"/>
    </row>
    <row r="275">
      <c r="A275" s="941" t="str">
        <f>'Registro Veh'!B286</f>
        <v/>
      </c>
      <c r="B275" s="941" t="str">
        <f>Equipo!$F$2</f>
        <v>4.0</v>
      </c>
      <c r="C275" s="941" t="str">
        <f>Equipo!$E$14</f>
        <v/>
      </c>
      <c r="D275" s="941" t="str">
        <f>Equipo!$E$10</f>
        <v/>
      </c>
      <c r="E275" s="941" t="str">
        <f>'Registro Veh'!C286</f>
        <v/>
      </c>
      <c r="F275" s="941" t="str">
        <f>'Registro Veh'!D286</f>
        <v/>
      </c>
      <c r="G275" s="941" t="str">
        <f>'Registro Veh'!E286</f>
        <v/>
      </c>
      <c r="H275" s="941" t="str">
        <f>'Registro Veh'!F286</f>
        <v/>
      </c>
      <c r="I275" s="942" t="str">
        <f>'Registro Veh'!G286</f>
        <v/>
      </c>
      <c r="J275" s="942" t="str">
        <f>'Registro Veh'!I286</f>
        <v/>
      </c>
      <c r="K275" s="942" t="str">
        <f>'Registro Veh'!K286</f>
        <v/>
      </c>
      <c r="L275" s="942" t="str">
        <f>'Registro Veh'!L286</f>
        <v/>
      </c>
      <c r="M275" s="942" t="str">
        <f>'Registro Veh'!N286</f>
        <v/>
      </c>
      <c r="N275" s="943" t="str">
        <f>IFERROR(IFS(E275='BBDD R'!$F$2,'BBDD R'!$G$2,E275='BBDD R'!$F$3,'BBDD R'!$G$3,E275='BBDD R'!$F$4,'BBDD R'!$G$4,E275='BBDD R'!$F$5,'BBDD R'!$G$5,E275='BBDD R'!$F$6,'BBDD R'!$G$6,E275='BBDD R'!$F$7,'BBDD R'!$G$7),"")</f>
        <v/>
      </c>
      <c r="O275" s="943" t="str">
        <f>IFERROR(IFS(E275='BBDD R'!$F$2,'BBDD R'!$H$2,E275='BBDD R'!$F$3,'BBDD R'!$H$3,E275='BBDD R'!$F$4,'BBDD R'!$H$4,E275='BBDD R'!$F$5,'BBDD R'!$H$5,E275='BBDD R'!$F$6,'BBDD R'!$H$6,E275='BBDD R'!$F$7,'BBDD R'!$H$7),"")</f>
        <v/>
      </c>
      <c r="P275" s="944" t="str">
        <f>IFERROR(IFS(E275='BBDD R'!$F$2,'BBDD R'!$I$2,E275='BBDD R'!$F$3,'BBDD R'!$I$3,E275='BBDD R'!$F$4,'BBDD R'!$I$4,E275='BBDD R'!$F$5,'BBDD R'!$I$5,E275='BBDD R'!$F$6,'BBDD R'!$I$6,E275='BBDD R'!$F$7,'BBDD R'!$I$7),"")</f>
        <v/>
      </c>
      <c r="Q275" s="945" t="str">
        <f>IFERROR(IFS(E275='BBDD R'!$F$2,'BBDD R'!$J$2,E275='BBDD R'!$F$3,'BBDD R'!$J$3,E275='BBDD R'!$F$4,'BBDD R'!$J$4,E275='BBDD R'!$F$5,'BBDD R'!$J$5,E275='BBDD R'!$F$6,'BBDD R'!$J$6,E275='BBDD R'!$F$7,'BBDD R'!$J$7))</f>
        <v/>
      </c>
      <c r="R275" s="945" t="str">
        <f>IFERROR(IFS(E275='BBDD R'!$F$2,'BBDD R'!$K$2,E275='BBDD R'!$F$3,'BBDD R'!$K$3,E275='BBDD R'!$F$4,'BBDD R'!$K$4,E275='BBDD R'!$F$5,'BBDD R'!$K$5,E275='BBDD R'!$F$6,'BBDD R'!$K$6,E275='BBDD R'!$F$7,'BBDD R'!$K$7),"")</f>
        <v/>
      </c>
      <c r="S275" s="944" t="str">
        <f>IFERROR(IFS(E275='BBDD R'!$F$2,'BBDD R'!$L$2,E275='BBDD R'!$F$3,'BBDD R'!$L$3,E275='BBDD R'!$F$4,'BBDD R'!$L$4,E275='BBDD R'!$F$5,'BBDD R'!$L$5,E275='BBDD R'!$F$6,'BBDD R'!$L$6,E275='BBDD R'!$F$7,'BBDD R'!$L$7),"")</f>
        <v/>
      </c>
      <c r="T275" s="944" t="str">
        <f>IFERROR(IFS(E275='BBDD R'!$F$2,'BBDD R'!$M$2,E275='BBDD R'!$F$3,'BBDD R'!$M$3,E275='BBDD R'!$F$4,'BBDD R'!$M$4,E275='BBDD R'!$F$5,'BBDD R'!$M$5,E275='BBDD R'!$F$6,'BBDD R'!$M$6,E275='BBDD R'!$F$7,'BBDD R'!$M$7),"")</f>
        <v/>
      </c>
      <c r="U275" s="944" t="str">
        <f>IFERROR(IFS(E275='BBDD R'!$F$2,'BBDD R'!$N$2,E275='BBDD R'!$F$3,'BBDD R'!$N$3,E275='BBDD R'!$F$4,'BBDD R'!$N$4,E275='BBDD R'!$F$5,'BBDD R'!$N$5,E275='BBDD R'!$F$6,'BBDD R'!$N$6,E275='BBDD R'!$F$7,'BBDD R'!$N$7),"")</f>
        <v/>
      </c>
      <c r="V275" s="944" t="str">
        <f>IFERROR(IFS(E275='BBDD R'!$F$2,'BBDD R'!$O$2,E275='BBDD R'!$F$3,'BBDD R'!$O$3,E275='BBDD R'!$F$4,'BBDD R'!$O$4,E275='BBDD R'!$F$5,'BBDD R'!$O$5,E275='BBDD R'!$F$6,'BBDD R'!$O$6,E275='BBDD R'!$F$7,'BBDD R'!$O$7),"")</f>
        <v/>
      </c>
      <c r="W275" s="946" t="str">
        <f>IFERROR(IFS(E275='BBDD R'!$F$2,'BBDD R'!$P$2,E275='BBDD R'!$F$3,'BBDD R'!$P$3,E275='BBDD R'!$F$4,'BBDD R'!$P$4,E275='BBDD R'!$F$5,'BBDD R'!$P$5,E275='BBDD R'!$F$6,'BBDD R'!$P$6,E275='BBDD R'!$F$7,'BBDD R'!$P$7),"")</f>
        <v/>
      </c>
      <c r="X275" s="944" t="str">
        <f>IFERROR(IFS(E275='BBDD R'!$F$2,'BBDD R'!$Q$2,E275='BBDD R'!$F$3,'BBDD R'!$Q$3,E275='BBDD R'!$F$4,'BBDD R'!$Q$4,E275='BBDD R'!$F$5,'BBDD R'!$Q$5,E275='BBDD R'!$F$6,'BBDD R'!$Q$6,E275='BBDD R'!$F$7,'BBDD R'!$Q$7),"")</f>
        <v/>
      </c>
      <c r="Y275" s="944" t="str">
        <f>IFERROR(IFS(E275='BBDD R'!$F$2,'BBDD R'!$R$2,E275='BBDD R'!$F$3,'BBDD R'!$R$3,E275='BBDD R'!$F$4,'BBDD R'!$R$4,E275='BBDD R'!$F$5,'BBDD R'!$R$5,E275='BBDD R'!$F$6,'BBDD R'!$R$6,E275='BBDD R'!$F$7,'BBDD R'!$R$7),"")</f>
        <v/>
      </c>
      <c r="Z275" s="944" t="str">
        <f t="array" ref="Z275">IFERROR(ifs(AND(M275="Gasolina",O275="Vehículo Liviano (Sedán, Compacto)"),1
,AND(M275="Gasolina",O275="Vehículo Liviano (SUV, Jeep, Station Wagon)"),2
,AND(M275="Gasolina",O275="Utilitario, Furgón"),3
,AND(M275="Gasolina",O275="Camioneta 4x2"),4
,AND(M275="Gasolina",O275="Camioneta 4x4"),5
,AND(M275="Gasolina",O275="Camión liviano (hasta 3.5 ton)"),6
,AND(M275="Gasolina",O275="Camión mediano"),7
,AND(M275="Gasolina",O275="Camión pesado"),8
,AND(M275="Gasolina",O275="Maquinaria"),9
,AND(M275="Gasolina",O275="Otro (especifique): "),10
,AND(M275="Diesel",O275="Vehículo Liviano (Sedán, Compacto)"),11
,AND(M275="Diesel",O275="Vehículo Liviano (SUV, Jeep, Station Wagon)"),12
,AND(M275="Diesel",O275="Utilitario, Furgón"),13
,AND(M275="Diesel",O275="Camioneta 4x2"),14
,AND(M275="Diesel",O275="Camioneta 4x4"),15
,AND(M275="Diesel",O275="Camión liviano (hasta 3.5 ton)"),16
,AND(M275="Diesel",O275="Camión mediano"),17
,AND(M275="Diesel",O275="Camión pesado"),18
,AND(M275="Diesel",O275="Maquinaria"),19
,AND(M275="Diesel",O275="Otro (especifique): "),20
,O275="Selecciona...",21),"")</f>
        <v/>
      </c>
      <c r="AA275" s="947" t="str">
        <f>IFERROR((ifs(Z275=1,Data!$D$100,Z275=2,Data!$D$101,Z275=3,Data!$D$102,Z275=4,Data!$D$103,Z275=5,Data!$D$104,Z275=6,Data!$D$105,Z275=7,Data!$D$106,Z275=8,Data!$D$107,Z275=9,Data!$D$108,Z275=10,Data!$D$109,Z275=11,Data!$D$110,Z275=12,Data!$D$111,Z275=13,Data!$D$112,Z275=14,Data!$D$113,Z275=15,Data!$D$114,Z275=16,Data!$D$115,Z275=17,Data!$D$116,Z275=18,Data!$D$117,Z275=19,Data!$D$118,Z275=20,Data!$D$119,Z275=21,Data!$D$120,Z275=0,Data!$D$121))*K275,"")</f>
        <v/>
      </c>
      <c r="AB275" s="947" t="str">
        <f>IFERROR((ifs(Z275=1,Data!$E$100,Z275=2,Data!$E$101,Z275=3,Data!$E$102,Z275=4,Data!$E$103,Z275=5,Data!$E$104,Z275=6,Data!$E$105,Z275=7,Data!$E$106,Z275=8,Data!$E$107,Z275=9,Data!$E$108,Z275=10,Data!$E$109,Z275=11,Data!$E$110,Z275=12,Data!$E$111,Z275=13,Data!$E$112,Z275=14,Data!$E$113,Z275=15,Data!$E$114,Z275=16,Data!$E$115,Z275=17,Data!$E$116,Z275=18,Data!$E$117,Z275=19,Data!$E$118,Z275=20,Data!$E$119,Z275=21,Data!$E$120,Z275=0,Data!$E$121))*K275/1000,"")</f>
        <v/>
      </c>
      <c r="AC275" s="948" t="str">
        <f>IFERROR((ifs(
Z275=1,Data!$G$100,
Z275=2,Data!$G$101,
Z275=3,Data!$G$102,
Z275=4,Data!$G$103,
Z275=5,Data!$G$104,
Z275=6,Data!$G$105,
Z275=7,Data!$G$106,
Z275=8,Data!$G$107,
Z275=9,Data!$G$108,
Z275=10,Data!G$109,
Z275=11,Data!G$110,
Z275=12,Data!G$111,
Z275=13,Data!$G$112,
Z275=14,Data!$G$113,
Z275=15,Data!$G$114,
Z275=16,Data!$G$115,
Z275=17,Data!$G$116,
Z275=18,Data!$G$117,
Z275=19,Data!$G$118,
Z275=20,Data!$G$119,
Z275=21,Data!$G$120,
Z275=0,Data!$G$121))
*K275/1000,"")</f>
        <v/>
      </c>
      <c r="AD275" s="949" t="str">
        <f>IFERROR((ifs(
Z275=1,Data!$H$100,
Z275=2,Data!$H$101,
Z275=3,Data!$H$102,
Z275=4,Data!$H$103,
Z275=5,Data!$H$104,
Z275=6,Data!$H$105,
Z275=7,Data!$H$106,
Z275=8,Data!$H$107,
Z275=9,Data!$H$108,
Z275=10,Data!H$109,
Z275=11,Data!H$110,
Z275=12,Data!H$111,
Z275=13,Data!$H$112,
Z275=14,Data!$H$113,
Z275=15,Data!$H$114,
Z275=16,Data!$H$115,
Z275=17,Data!$H$116,
Z275=18,Data!$H$117,
Z275=19,Data!$H$118,
Z275=20,Data!$H$119,
Z275=21,Data!$H$120,
Z275=0,Data!$H$121))*K275/1000,"")</f>
        <v/>
      </c>
      <c r="AE275" s="948" t="str">
        <f>IFERROR((ifs(
Z275=1,Data!$I$100,
Z275=2,Data!$I$101,
Z275=3,Data!$I$102,
Z275=4,Data!$I$103,
Z275=5,Data!$I$104,
Z275=6,Data!$I$105,
Z275=7,Data!$I$106,
Z275=8,Data!$I$107,
Z275=9,Data!$I$108,
Z275=10,Data!I$109,
Z275=11,Data!I$110,
Z275=12,Data!I$111,
Z275=13,Data!$I$112,
Z275=14,Data!$I$113,
Z275=15,Data!$I$114,
Z275=16,Data!$I$115,
Z275=17,Data!$I$116,
Z275=18,Data!$I$117,
Z275=19,Data!$I$118,
Z275=20,Data!$I$119,
Z275=21,Data!$I$120,
Z275=0,Data!$I$121)*K275/1000),"")</f>
        <v/>
      </c>
      <c r="AF275" s="947" t="str">
        <f>IFERROR((ifs(
Z275=1,Data!$J$100,
Z275=2,Data!$J$101,
Z275=3,Data!$J$102,
Z275=4,Data!$J$103,
Z275=5,Data!$J$104,
Z275=6,Data!$J$105,
Z275=7,Data!$J$106,
Z275=8,Data!$J$107,
Z275=9,Data!$J$108,
Z275=10,Data!J$109,
Z275=11,Data!J$110,
Z275=12,Data!J$111,
Z275=13,Data!J$112,
Z275=14,Data!$J$113,
Z275=15,Data!$J$114,
Z275=16,Data!$J$115,
Z275=17,Data!$J$116,
Z275=18,Data!$J$117,
Z275=19,Data!$J$118,
Z275=20,Data!$J$119,
Z275=21,Data!$J$120,
Z275=0,Data!$J$121)*K275),"")</f>
        <v/>
      </c>
      <c r="AG275" s="947" t="str">
        <f>IFERROR((ifs(
Z275=1,Data!$K$100,
Z275=2,Data!$K$101,
Z275=3,Data!$K$102,
Z275=4,Data!$K$103,
Z275=5,Data!$K$104,
Z275=6,Data!$K$105,
Z275=7,Data!$K$106,
Z275=8,Data!$K$107,
Z275=9,Data!$K$108,
Z275=10,Data!K$109,
Z275=11,Data!K$110,
Z275=12,Data!K$111,
Z275=13,Data!$K$112,
Z275=14,Data!$K$113,
Z275=15,Data!$K$114,
Z275=16,Data!$K$115,
Z275=17,Data!$K$116,
Z275=18,Data!$K$117,
Z275=19,Data!$K$118,
Z275=20,Data!$K$119,
Z275=21,Data!$K$120,
Z275=0,Data!$K$121)*K275),"")</f>
        <v/>
      </c>
      <c r="AH275" s="947" t="str">
        <f>IFERROR((ifs(
Z275=1,Data!$L$100,
Z275=2,Data!$L$101,
Z275=3,Data!$L$102,
Z275=4,Data!$L$103,
Z275=5,Data!$L$104,
Z275=6,Data!$L$105,
Z275=7,Data!$L$106,
Z275=8,Data!$L$107,
Z275=9,Data!$L$108,
Z275=10,Data!L$109,
Z275=11,Data!L$110,
Z275=12,Data!L$111,
Z275=13,Data!$L$112,
Z275=14,Data!$L$113,
Z275=15,Data!$L$114,
Z275=16,Data!$L$115,
Z275=17,Data!$L$116,
Z275=18,Data!$L$117,
Z275=19,Data!$L$118,
Z275=20,Data!$L$119,
Z275=21,Data!$L$120,
Z275=0,Data!$L$121)*K275),"")</f>
        <v/>
      </c>
      <c r="AI275" s="950" t="str">
        <f>'Registro Veh'!J287</f>
        <v/>
      </c>
      <c r="AJ275" s="950" t="str">
        <f>'Registro Veh'!M287</f>
        <v/>
      </c>
      <c r="AK275" s="951"/>
      <c r="AL275" s="951"/>
      <c r="AM275" s="951"/>
      <c r="AN275" s="951"/>
    </row>
    <row r="276">
      <c r="A276" s="941" t="str">
        <f>'Registro Veh'!B287</f>
        <v/>
      </c>
      <c r="B276" s="941" t="str">
        <f>Equipo!$F$2</f>
        <v>4.0</v>
      </c>
      <c r="C276" s="941" t="str">
        <f>Equipo!$E$14</f>
        <v/>
      </c>
      <c r="D276" s="941" t="str">
        <f>Equipo!$E$10</f>
        <v/>
      </c>
      <c r="E276" s="941" t="str">
        <f>'Registro Veh'!C287</f>
        <v/>
      </c>
      <c r="F276" s="941" t="str">
        <f>'Registro Veh'!D287</f>
        <v/>
      </c>
      <c r="G276" s="941" t="str">
        <f>'Registro Veh'!E287</f>
        <v/>
      </c>
      <c r="H276" s="941" t="str">
        <f>'Registro Veh'!F287</f>
        <v/>
      </c>
      <c r="I276" s="942" t="str">
        <f>'Registro Veh'!G287</f>
        <v/>
      </c>
      <c r="J276" s="942" t="str">
        <f>'Registro Veh'!I287</f>
        <v/>
      </c>
      <c r="K276" s="942" t="str">
        <f>'Registro Veh'!K287</f>
        <v/>
      </c>
      <c r="L276" s="942" t="str">
        <f>'Registro Veh'!L287</f>
        <v/>
      </c>
      <c r="M276" s="942" t="str">
        <f>'Registro Veh'!N287</f>
        <v/>
      </c>
      <c r="N276" s="943" t="str">
        <f>IFERROR(IFS(E276='BBDD R'!$F$2,'BBDD R'!$G$2,E276='BBDD R'!$F$3,'BBDD R'!$G$3,E276='BBDD R'!$F$4,'BBDD R'!$G$4,E276='BBDD R'!$F$5,'BBDD R'!$G$5,E276='BBDD R'!$F$6,'BBDD R'!$G$6,E276='BBDD R'!$F$7,'BBDD R'!$G$7),"")</f>
        <v/>
      </c>
      <c r="O276" s="943" t="str">
        <f>IFERROR(IFS(E276='BBDD R'!$F$2,'BBDD R'!$H$2,E276='BBDD R'!$F$3,'BBDD R'!$H$3,E276='BBDD R'!$F$4,'BBDD R'!$H$4,E276='BBDD R'!$F$5,'BBDD R'!$H$5,E276='BBDD R'!$F$6,'BBDD R'!$H$6,E276='BBDD R'!$F$7,'BBDD R'!$H$7),"")</f>
        <v/>
      </c>
      <c r="P276" s="944" t="str">
        <f>IFERROR(IFS(E276='BBDD R'!$F$2,'BBDD R'!$I$2,E276='BBDD R'!$F$3,'BBDD R'!$I$3,E276='BBDD R'!$F$4,'BBDD R'!$I$4,E276='BBDD R'!$F$5,'BBDD R'!$I$5,E276='BBDD R'!$F$6,'BBDD R'!$I$6,E276='BBDD R'!$F$7,'BBDD R'!$I$7),"")</f>
        <v/>
      </c>
      <c r="Q276" s="945" t="str">
        <f>IFERROR(IFS(E276='BBDD R'!$F$2,'BBDD R'!$J$2,E276='BBDD R'!$F$3,'BBDD R'!$J$3,E276='BBDD R'!$F$4,'BBDD R'!$J$4,E276='BBDD R'!$F$5,'BBDD R'!$J$5,E276='BBDD R'!$F$6,'BBDD R'!$J$6,E276='BBDD R'!$F$7,'BBDD R'!$J$7))</f>
        <v/>
      </c>
      <c r="R276" s="945" t="str">
        <f>IFERROR(IFS(E276='BBDD R'!$F$2,'BBDD R'!$K$2,E276='BBDD R'!$F$3,'BBDD R'!$K$3,E276='BBDD R'!$F$4,'BBDD R'!$K$4,E276='BBDD R'!$F$5,'BBDD R'!$K$5,E276='BBDD R'!$F$6,'BBDD R'!$K$6,E276='BBDD R'!$F$7,'BBDD R'!$K$7),"")</f>
        <v/>
      </c>
      <c r="S276" s="944" t="str">
        <f>IFERROR(IFS(E276='BBDD R'!$F$2,'BBDD R'!$L$2,E276='BBDD R'!$F$3,'BBDD R'!$L$3,E276='BBDD R'!$F$4,'BBDD R'!$L$4,E276='BBDD R'!$F$5,'BBDD R'!$L$5,E276='BBDD R'!$F$6,'BBDD R'!$L$6,E276='BBDD R'!$F$7,'BBDD R'!$L$7),"")</f>
        <v/>
      </c>
      <c r="T276" s="944" t="str">
        <f>IFERROR(IFS(E276='BBDD R'!$F$2,'BBDD R'!$M$2,E276='BBDD R'!$F$3,'BBDD R'!$M$3,E276='BBDD R'!$F$4,'BBDD R'!$M$4,E276='BBDD R'!$F$5,'BBDD R'!$M$5,E276='BBDD R'!$F$6,'BBDD R'!$M$6,E276='BBDD R'!$F$7,'BBDD R'!$M$7),"")</f>
        <v/>
      </c>
      <c r="U276" s="944" t="str">
        <f>IFERROR(IFS(E276='BBDD R'!$F$2,'BBDD R'!$N$2,E276='BBDD R'!$F$3,'BBDD R'!$N$3,E276='BBDD R'!$F$4,'BBDD R'!$N$4,E276='BBDD R'!$F$5,'BBDD R'!$N$5,E276='BBDD R'!$F$6,'BBDD R'!$N$6,E276='BBDD R'!$F$7,'BBDD R'!$N$7),"")</f>
        <v/>
      </c>
      <c r="V276" s="944" t="str">
        <f>IFERROR(IFS(E276='BBDD R'!$F$2,'BBDD R'!$O$2,E276='BBDD R'!$F$3,'BBDD R'!$O$3,E276='BBDD R'!$F$4,'BBDD R'!$O$4,E276='BBDD R'!$F$5,'BBDD R'!$O$5,E276='BBDD R'!$F$6,'BBDD R'!$O$6,E276='BBDD R'!$F$7,'BBDD R'!$O$7),"")</f>
        <v/>
      </c>
      <c r="W276" s="946" t="str">
        <f>IFERROR(IFS(E276='BBDD R'!$F$2,'BBDD R'!$P$2,E276='BBDD R'!$F$3,'BBDD R'!$P$3,E276='BBDD R'!$F$4,'BBDD R'!$P$4,E276='BBDD R'!$F$5,'BBDD R'!$P$5,E276='BBDD R'!$F$6,'BBDD R'!$P$6,E276='BBDD R'!$F$7,'BBDD R'!$P$7),"")</f>
        <v/>
      </c>
      <c r="X276" s="944" t="str">
        <f>IFERROR(IFS(E276='BBDD R'!$F$2,'BBDD R'!$Q$2,E276='BBDD R'!$F$3,'BBDD R'!$Q$3,E276='BBDD R'!$F$4,'BBDD R'!$Q$4,E276='BBDD R'!$F$5,'BBDD R'!$Q$5,E276='BBDD R'!$F$6,'BBDD R'!$Q$6,E276='BBDD R'!$F$7,'BBDD R'!$Q$7),"")</f>
        <v/>
      </c>
      <c r="Y276" s="944" t="str">
        <f>IFERROR(IFS(E276='BBDD R'!$F$2,'BBDD R'!$R$2,E276='BBDD R'!$F$3,'BBDD R'!$R$3,E276='BBDD R'!$F$4,'BBDD R'!$R$4,E276='BBDD R'!$F$5,'BBDD R'!$R$5,E276='BBDD R'!$F$6,'BBDD R'!$R$6,E276='BBDD R'!$F$7,'BBDD R'!$R$7),"")</f>
        <v/>
      </c>
      <c r="Z276" s="944" t="str">
        <f t="array" ref="Z276">IFERROR(ifs(AND(M276="Gasolina",O276="Vehículo Liviano (Sedán, Compacto)"),1
,AND(M276="Gasolina",O276="Vehículo Liviano (SUV, Jeep, Station Wagon)"),2
,AND(M276="Gasolina",O276="Utilitario, Furgón"),3
,AND(M276="Gasolina",O276="Camioneta 4x2"),4
,AND(M276="Gasolina",O276="Camioneta 4x4"),5
,AND(M276="Gasolina",O276="Camión liviano (hasta 3.5 ton)"),6
,AND(M276="Gasolina",O276="Camión mediano"),7
,AND(M276="Gasolina",O276="Camión pesado"),8
,AND(M276="Gasolina",O276="Maquinaria"),9
,AND(M276="Gasolina",O276="Otro (especifique): "),10
,AND(M276="Diesel",O276="Vehículo Liviano (Sedán, Compacto)"),11
,AND(M276="Diesel",O276="Vehículo Liviano (SUV, Jeep, Station Wagon)"),12
,AND(M276="Diesel",O276="Utilitario, Furgón"),13
,AND(M276="Diesel",O276="Camioneta 4x2"),14
,AND(M276="Diesel",O276="Camioneta 4x4"),15
,AND(M276="Diesel",O276="Camión liviano (hasta 3.5 ton)"),16
,AND(M276="Diesel",O276="Camión mediano"),17
,AND(M276="Diesel",O276="Camión pesado"),18
,AND(M276="Diesel",O276="Maquinaria"),19
,AND(M276="Diesel",O276="Otro (especifique): "),20
,O276="Selecciona...",21),"")</f>
        <v/>
      </c>
      <c r="AA276" s="947" t="str">
        <f>IFERROR((ifs(Z276=1,Data!$D$100,Z276=2,Data!$D$101,Z276=3,Data!$D$102,Z276=4,Data!$D$103,Z276=5,Data!$D$104,Z276=6,Data!$D$105,Z276=7,Data!$D$106,Z276=8,Data!$D$107,Z276=9,Data!$D$108,Z276=10,Data!$D$109,Z276=11,Data!$D$110,Z276=12,Data!$D$111,Z276=13,Data!$D$112,Z276=14,Data!$D$113,Z276=15,Data!$D$114,Z276=16,Data!$D$115,Z276=17,Data!$D$116,Z276=18,Data!$D$117,Z276=19,Data!$D$118,Z276=20,Data!$D$119,Z276=21,Data!$D$120,Z276=0,Data!$D$121))*K276,"")</f>
        <v/>
      </c>
      <c r="AB276" s="947" t="str">
        <f>IFERROR((ifs(Z276=1,Data!$E$100,Z276=2,Data!$E$101,Z276=3,Data!$E$102,Z276=4,Data!$E$103,Z276=5,Data!$E$104,Z276=6,Data!$E$105,Z276=7,Data!$E$106,Z276=8,Data!$E$107,Z276=9,Data!$E$108,Z276=10,Data!$E$109,Z276=11,Data!$E$110,Z276=12,Data!$E$111,Z276=13,Data!$E$112,Z276=14,Data!$E$113,Z276=15,Data!$E$114,Z276=16,Data!$E$115,Z276=17,Data!$E$116,Z276=18,Data!$E$117,Z276=19,Data!$E$118,Z276=20,Data!$E$119,Z276=21,Data!$E$120,Z276=0,Data!$E$121))*K276/1000,"")</f>
        <v/>
      </c>
      <c r="AC276" s="948" t="str">
        <f>IFERROR((ifs(
Z276=1,Data!$G$100,
Z276=2,Data!$G$101,
Z276=3,Data!$G$102,
Z276=4,Data!$G$103,
Z276=5,Data!$G$104,
Z276=6,Data!$G$105,
Z276=7,Data!$G$106,
Z276=8,Data!$G$107,
Z276=9,Data!$G$108,
Z276=10,Data!G$109,
Z276=11,Data!G$110,
Z276=12,Data!G$111,
Z276=13,Data!$G$112,
Z276=14,Data!$G$113,
Z276=15,Data!$G$114,
Z276=16,Data!$G$115,
Z276=17,Data!$G$116,
Z276=18,Data!$G$117,
Z276=19,Data!$G$118,
Z276=20,Data!$G$119,
Z276=21,Data!$G$120,
Z276=0,Data!$G$121))
*K276/1000,"")</f>
        <v/>
      </c>
      <c r="AD276" s="949" t="str">
        <f>IFERROR((ifs(
Z276=1,Data!$H$100,
Z276=2,Data!$H$101,
Z276=3,Data!$H$102,
Z276=4,Data!$H$103,
Z276=5,Data!$H$104,
Z276=6,Data!$H$105,
Z276=7,Data!$H$106,
Z276=8,Data!$H$107,
Z276=9,Data!$H$108,
Z276=10,Data!H$109,
Z276=11,Data!H$110,
Z276=12,Data!H$111,
Z276=13,Data!$H$112,
Z276=14,Data!$H$113,
Z276=15,Data!$H$114,
Z276=16,Data!$H$115,
Z276=17,Data!$H$116,
Z276=18,Data!$H$117,
Z276=19,Data!$H$118,
Z276=20,Data!$H$119,
Z276=21,Data!$H$120,
Z276=0,Data!$H$121))*K276/1000,"")</f>
        <v/>
      </c>
      <c r="AE276" s="948" t="str">
        <f>IFERROR((ifs(
Z276=1,Data!$I$100,
Z276=2,Data!$I$101,
Z276=3,Data!$I$102,
Z276=4,Data!$I$103,
Z276=5,Data!$I$104,
Z276=6,Data!$I$105,
Z276=7,Data!$I$106,
Z276=8,Data!$I$107,
Z276=9,Data!$I$108,
Z276=10,Data!I$109,
Z276=11,Data!I$110,
Z276=12,Data!I$111,
Z276=13,Data!$I$112,
Z276=14,Data!$I$113,
Z276=15,Data!$I$114,
Z276=16,Data!$I$115,
Z276=17,Data!$I$116,
Z276=18,Data!$I$117,
Z276=19,Data!$I$118,
Z276=20,Data!$I$119,
Z276=21,Data!$I$120,
Z276=0,Data!$I$121)*K276/1000),"")</f>
        <v/>
      </c>
      <c r="AF276" s="947" t="str">
        <f>IFERROR((ifs(
Z276=1,Data!$J$100,
Z276=2,Data!$J$101,
Z276=3,Data!$J$102,
Z276=4,Data!$J$103,
Z276=5,Data!$J$104,
Z276=6,Data!$J$105,
Z276=7,Data!$J$106,
Z276=8,Data!$J$107,
Z276=9,Data!$J$108,
Z276=10,Data!J$109,
Z276=11,Data!J$110,
Z276=12,Data!J$111,
Z276=13,Data!J$112,
Z276=14,Data!$J$113,
Z276=15,Data!$J$114,
Z276=16,Data!$J$115,
Z276=17,Data!$J$116,
Z276=18,Data!$J$117,
Z276=19,Data!$J$118,
Z276=20,Data!$J$119,
Z276=21,Data!$J$120,
Z276=0,Data!$J$121)*K276),"")</f>
        <v/>
      </c>
      <c r="AG276" s="947" t="str">
        <f>IFERROR((ifs(
Z276=1,Data!$K$100,
Z276=2,Data!$K$101,
Z276=3,Data!$K$102,
Z276=4,Data!$K$103,
Z276=5,Data!$K$104,
Z276=6,Data!$K$105,
Z276=7,Data!$K$106,
Z276=8,Data!$K$107,
Z276=9,Data!$K$108,
Z276=10,Data!K$109,
Z276=11,Data!K$110,
Z276=12,Data!K$111,
Z276=13,Data!$K$112,
Z276=14,Data!$K$113,
Z276=15,Data!$K$114,
Z276=16,Data!$K$115,
Z276=17,Data!$K$116,
Z276=18,Data!$K$117,
Z276=19,Data!$K$118,
Z276=20,Data!$K$119,
Z276=21,Data!$K$120,
Z276=0,Data!$K$121)*K276),"")</f>
        <v/>
      </c>
      <c r="AH276" s="947" t="str">
        <f>IFERROR((ifs(
Z276=1,Data!$L$100,
Z276=2,Data!$L$101,
Z276=3,Data!$L$102,
Z276=4,Data!$L$103,
Z276=5,Data!$L$104,
Z276=6,Data!$L$105,
Z276=7,Data!$L$106,
Z276=8,Data!$L$107,
Z276=9,Data!$L$108,
Z276=10,Data!L$109,
Z276=11,Data!L$110,
Z276=12,Data!L$111,
Z276=13,Data!$L$112,
Z276=14,Data!$L$113,
Z276=15,Data!$L$114,
Z276=16,Data!$L$115,
Z276=17,Data!$L$116,
Z276=18,Data!$L$117,
Z276=19,Data!$L$118,
Z276=20,Data!$L$119,
Z276=21,Data!$L$120,
Z276=0,Data!$L$121)*K276),"")</f>
        <v/>
      </c>
      <c r="AI276" s="950" t="str">
        <f>'Registro Veh'!J288</f>
        <v/>
      </c>
      <c r="AJ276" s="950" t="str">
        <f>'Registro Veh'!M288</f>
        <v/>
      </c>
      <c r="AK276" s="951"/>
      <c r="AL276" s="951"/>
      <c r="AM276" s="951"/>
      <c r="AN276" s="951"/>
    </row>
    <row r="277">
      <c r="A277" s="941" t="str">
        <f>'Registro Veh'!B288</f>
        <v/>
      </c>
      <c r="B277" s="941" t="str">
        <f>Equipo!$F$2</f>
        <v>4.0</v>
      </c>
      <c r="C277" s="941" t="str">
        <f>Equipo!$E$14</f>
        <v/>
      </c>
      <c r="D277" s="941" t="str">
        <f>Equipo!$E$10</f>
        <v/>
      </c>
      <c r="E277" s="941" t="str">
        <f>'Registro Veh'!C288</f>
        <v/>
      </c>
      <c r="F277" s="941" t="str">
        <f>'Registro Veh'!D288</f>
        <v/>
      </c>
      <c r="G277" s="941" t="str">
        <f>'Registro Veh'!E288</f>
        <v/>
      </c>
      <c r="H277" s="941" t="str">
        <f>'Registro Veh'!F288</f>
        <v/>
      </c>
      <c r="I277" s="942" t="str">
        <f>'Registro Veh'!G288</f>
        <v/>
      </c>
      <c r="J277" s="942" t="str">
        <f>'Registro Veh'!I288</f>
        <v/>
      </c>
      <c r="K277" s="942" t="str">
        <f>'Registro Veh'!K288</f>
        <v/>
      </c>
      <c r="L277" s="942" t="str">
        <f>'Registro Veh'!L288</f>
        <v/>
      </c>
      <c r="M277" s="942" t="str">
        <f>'Registro Veh'!N288</f>
        <v/>
      </c>
      <c r="N277" s="943" t="str">
        <f>IFERROR(IFS(E277='BBDD R'!$F$2,'BBDD R'!$G$2,E277='BBDD R'!$F$3,'BBDD R'!$G$3,E277='BBDD R'!$F$4,'BBDD R'!$G$4,E277='BBDD R'!$F$5,'BBDD R'!$G$5,E277='BBDD R'!$F$6,'BBDD R'!$G$6,E277='BBDD R'!$F$7,'BBDD R'!$G$7),"")</f>
        <v/>
      </c>
      <c r="O277" s="943" t="str">
        <f>IFERROR(IFS(E277='BBDD R'!$F$2,'BBDD R'!$H$2,E277='BBDD R'!$F$3,'BBDD R'!$H$3,E277='BBDD R'!$F$4,'BBDD R'!$H$4,E277='BBDD R'!$F$5,'BBDD R'!$H$5,E277='BBDD R'!$F$6,'BBDD R'!$H$6,E277='BBDD R'!$F$7,'BBDD R'!$H$7),"")</f>
        <v/>
      </c>
      <c r="P277" s="944" t="str">
        <f>IFERROR(IFS(E277='BBDD R'!$F$2,'BBDD R'!$I$2,E277='BBDD R'!$F$3,'BBDD R'!$I$3,E277='BBDD R'!$F$4,'BBDD R'!$I$4,E277='BBDD R'!$F$5,'BBDD R'!$I$5,E277='BBDD R'!$F$6,'BBDD R'!$I$6,E277='BBDD R'!$F$7,'BBDD R'!$I$7),"")</f>
        <v/>
      </c>
      <c r="Q277" s="945" t="str">
        <f>IFERROR(IFS(E277='BBDD R'!$F$2,'BBDD R'!$J$2,E277='BBDD R'!$F$3,'BBDD R'!$J$3,E277='BBDD R'!$F$4,'BBDD R'!$J$4,E277='BBDD R'!$F$5,'BBDD R'!$J$5,E277='BBDD R'!$F$6,'BBDD R'!$J$6,E277='BBDD R'!$F$7,'BBDD R'!$J$7))</f>
        <v/>
      </c>
      <c r="R277" s="945" t="str">
        <f>IFERROR(IFS(E277='BBDD R'!$F$2,'BBDD R'!$K$2,E277='BBDD R'!$F$3,'BBDD R'!$K$3,E277='BBDD R'!$F$4,'BBDD R'!$K$4,E277='BBDD R'!$F$5,'BBDD R'!$K$5,E277='BBDD R'!$F$6,'BBDD R'!$K$6,E277='BBDD R'!$F$7,'BBDD R'!$K$7),"")</f>
        <v/>
      </c>
      <c r="S277" s="944" t="str">
        <f>IFERROR(IFS(E277='BBDD R'!$F$2,'BBDD R'!$L$2,E277='BBDD R'!$F$3,'BBDD R'!$L$3,E277='BBDD R'!$F$4,'BBDD R'!$L$4,E277='BBDD R'!$F$5,'BBDD R'!$L$5,E277='BBDD R'!$F$6,'BBDD R'!$L$6,E277='BBDD R'!$F$7,'BBDD R'!$L$7),"")</f>
        <v/>
      </c>
      <c r="T277" s="944" t="str">
        <f>IFERROR(IFS(E277='BBDD R'!$F$2,'BBDD R'!$M$2,E277='BBDD R'!$F$3,'BBDD R'!$M$3,E277='BBDD R'!$F$4,'BBDD R'!$M$4,E277='BBDD R'!$F$5,'BBDD R'!$M$5,E277='BBDD R'!$F$6,'BBDD R'!$M$6,E277='BBDD R'!$F$7,'BBDD R'!$M$7),"")</f>
        <v/>
      </c>
      <c r="U277" s="944" t="str">
        <f>IFERROR(IFS(E277='BBDD R'!$F$2,'BBDD R'!$N$2,E277='BBDD R'!$F$3,'BBDD R'!$N$3,E277='BBDD R'!$F$4,'BBDD R'!$N$4,E277='BBDD R'!$F$5,'BBDD R'!$N$5,E277='BBDD R'!$F$6,'BBDD R'!$N$6,E277='BBDD R'!$F$7,'BBDD R'!$N$7),"")</f>
        <v/>
      </c>
      <c r="V277" s="944" t="str">
        <f>IFERROR(IFS(E277='BBDD R'!$F$2,'BBDD R'!$O$2,E277='BBDD R'!$F$3,'BBDD R'!$O$3,E277='BBDD R'!$F$4,'BBDD R'!$O$4,E277='BBDD R'!$F$5,'BBDD R'!$O$5,E277='BBDD R'!$F$6,'BBDD R'!$O$6,E277='BBDD R'!$F$7,'BBDD R'!$O$7),"")</f>
        <v/>
      </c>
      <c r="W277" s="946" t="str">
        <f>IFERROR(IFS(E277='BBDD R'!$F$2,'BBDD R'!$P$2,E277='BBDD R'!$F$3,'BBDD R'!$P$3,E277='BBDD R'!$F$4,'BBDD R'!$P$4,E277='BBDD R'!$F$5,'BBDD R'!$P$5,E277='BBDD R'!$F$6,'BBDD R'!$P$6,E277='BBDD R'!$F$7,'BBDD R'!$P$7),"")</f>
        <v/>
      </c>
      <c r="X277" s="944" t="str">
        <f>IFERROR(IFS(E277='BBDD R'!$F$2,'BBDD R'!$Q$2,E277='BBDD R'!$F$3,'BBDD R'!$Q$3,E277='BBDD R'!$F$4,'BBDD R'!$Q$4,E277='BBDD R'!$F$5,'BBDD R'!$Q$5,E277='BBDD R'!$F$6,'BBDD R'!$Q$6,E277='BBDD R'!$F$7,'BBDD R'!$Q$7),"")</f>
        <v/>
      </c>
      <c r="Y277" s="944" t="str">
        <f>IFERROR(IFS(E277='BBDD R'!$F$2,'BBDD R'!$R$2,E277='BBDD R'!$F$3,'BBDD R'!$R$3,E277='BBDD R'!$F$4,'BBDD R'!$R$4,E277='BBDD R'!$F$5,'BBDD R'!$R$5,E277='BBDD R'!$F$6,'BBDD R'!$R$6,E277='BBDD R'!$F$7,'BBDD R'!$R$7),"")</f>
        <v/>
      </c>
      <c r="Z277" s="944" t="str">
        <f t="array" ref="Z277">IFERROR(ifs(AND(M277="Gasolina",O277="Vehículo Liviano (Sedán, Compacto)"),1
,AND(M277="Gasolina",O277="Vehículo Liviano (SUV, Jeep, Station Wagon)"),2
,AND(M277="Gasolina",O277="Utilitario, Furgón"),3
,AND(M277="Gasolina",O277="Camioneta 4x2"),4
,AND(M277="Gasolina",O277="Camioneta 4x4"),5
,AND(M277="Gasolina",O277="Camión liviano (hasta 3.5 ton)"),6
,AND(M277="Gasolina",O277="Camión mediano"),7
,AND(M277="Gasolina",O277="Camión pesado"),8
,AND(M277="Gasolina",O277="Maquinaria"),9
,AND(M277="Gasolina",O277="Otro (especifique): "),10
,AND(M277="Diesel",O277="Vehículo Liviano (Sedán, Compacto)"),11
,AND(M277="Diesel",O277="Vehículo Liviano (SUV, Jeep, Station Wagon)"),12
,AND(M277="Diesel",O277="Utilitario, Furgón"),13
,AND(M277="Diesel",O277="Camioneta 4x2"),14
,AND(M277="Diesel",O277="Camioneta 4x4"),15
,AND(M277="Diesel",O277="Camión liviano (hasta 3.5 ton)"),16
,AND(M277="Diesel",O277="Camión mediano"),17
,AND(M277="Diesel",O277="Camión pesado"),18
,AND(M277="Diesel",O277="Maquinaria"),19
,AND(M277="Diesel",O277="Otro (especifique): "),20
,O277="Selecciona...",21),"")</f>
        <v/>
      </c>
      <c r="AA277" s="947" t="str">
        <f>IFERROR((ifs(Z277=1,Data!$D$100,Z277=2,Data!$D$101,Z277=3,Data!$D$102,Z277=4,Data!$D$103,Z277=5,Data!$D$104,Z277=6,Data!$D$105,Z277=7,Data!$D$106,Z277=8,Data!$D$107,Z277=9,Data!$D$108,Z277=10,Data!$D$109,Z277=11,Data!$D$110,Z277=12,Data!$D$111,Z277=13,Data!$D$112,Z277=14,Data!$D$113,Z277=15,Data!$D$114,Z277=16,Data!$D$115,Z277=17,Data!$D$116,Z277=18,Data!$D$117,Z277=19,Data!$D$118,Z277=20,Data!$D$119,Z277=21,Data!$D$120,Z277=0,Data!$D$121))*K277,"")</f>
        <v/>
      </c>
      <c r="AB277" s="947" t="str">
        <f>IFERROR((ifs(Z277=1,Data!$E$100,Z277=2,Data!$E$101,Z277=3,Data!$E$102,Z277=4,Data!$E$103,Z277=5,Data!$E$104,Z277=6,Data!$E$105,Z277=7,Data!$E$106,Z277=8,Data!$E$107,Z277=9,Data!$E$108,Z277=10,Data!$E$109,Z277=11,Data!$E$110,Z277=12,Data!$E$111,Z277=13,Data!$E$112,Z277=14,Data!$E$113,Z277=15,Data!$E$114,Z277=16,Data!$E$115,Z277=17,Data!$E$116,Z277=18,Data!$E$117,Z277=19,Data!$E$118,Z277=20,Data!$E$119,Z277=21,Data!$E$120,Z277=0,Data!$E$121))*K277/1000,"")</f>
        <v/>
      </c>
      <c r="AC277" s="948" t="str">
        <f>IFERROR((ifs(
Z277=1,Data!$G$100,
Z277=2,Data!$G$101,
Z277=3,Data!$G$102,
Z277=4,Data!$G$103,
Z277=5,Data!$G$104,
Z277=6,Data!$G$105,
Z277=7,Data!$G$106,
Z277=8,Data!$G$107,
Z277=9,Data!$G$108,
Z277=10,Data!G$109,
Z277=11,Data!G$110,
Z277=12,Data!G$111,
Z277=13,Data!$G$112,
Z277=14,Data!$G$113,
Z277=15,Data!$G$114,
Z277=16,Data!$G$115,
Z277=17,Data!$G$116,
Z277=18,Data!$G$117,
Z277=19,Data!$G$118,
Z277=20,Data!$G$119,
Z277=21,Data!$G$120,
Z277=0,Data!$G$121))
*K277/1000,"")</f>
        <v/>
      </c>
      <c r="AD277" s="949" t="str">
        <f>IFERROR((ifs(
Z277=1,Data!$H$100,
Z277=2,Data!$H$101,
Z277=3,Data!$H$102,
Z277=4,Data!$H$103,
Z277=5,Data!$H$104,
Z277=6,Data!$H$105,
Z277=7,Data!$H$106,
Z277=8,Data!$H$107,
Z277=9,Data!$H$108,
Z277=10,Data!H$109,
Z277=11,Data!H$110,
Z277=12,Data!H$111,
Z277=13,Data!$H$112,
Z277=14,Data!$H$113,
Z277=15,Data!$H$114,
Z277=16,Data!$H$115,
Z277=17,Data!$H$116,
Z277=18,Data!$H$117,
Z277=19,Data!$H$118,
Z277=20,Data!$H$119,
Z277=21,Data!$H$120,
Z277=0,Data!$H$121))*K277/1000,"")</f>
        <v/>
      </c>
      <c r="AE277" s="948" t="str">
        <f>IFERROR((ifs(
Z277=1,Data!$I$100,
Z277=2,Data!$I$101,
Z277=3,Data!$I$102,
Z277=4,Data!$I$103,
Z277=5,Data!$I$104,
Z277=6,Data!$I$105,
Z277=7,Data!$I$106,
Z277=8,Data!$I$107,
Z277=9,Data!$I$108,
Z277=10,Data!I$109,
Z277=11,Data!I$110,
Z277=12,Data!I$111,
Z277=13,Data!$I$112,
Z277=14,Data!$I$113,
Z277=15,Data!$I$114,
Z277=16,Data!$I$115,
Z277=17,Data!$I$116,
Z277=18,Data!$I$117,
Z277=19,Data!$I$118,
Z277=20,Data!$I$119,
Z277=21,Data!$I$120,
Z277=0,Data!$I$121)*K277/1000),"")</f>
        <v/>
      </c>
      <c r="AF277" s="947" t="str">
        <f>IFERROR((ifs(
Z277=1,Data!$J$100,
Z277=2,Data!$J$101,
Z277=3,Data!$J$102,
Z277=4,Data!$J$103,
Z277=5,Data!$J$104,
Z277=6,Data!$J$105,
Z277=7,Data!$J$106,
Z277=8,Data!$J$107,
Z277=9,Data!$J$108,
Z277=10,Data!J$109,
Z277=11,Data!J$110,
Z277=12,Data!J$111,
Z277=13,Data!J$112,
Z277=14,Data!$J$113,
Z277=15,Data!$J$114,
Z277=16,Data!$J$115,
Z277=17,Data!$J$116,
Z277=18,Data!$J$117,
Z277=19,Data!$J$118,
Z277=20,Data!$J$119,
Z277=21,Data!$J$120,
Z277=0,Data!$J$121)*K277),"")</f>
        <v/>
      </c>
      <c r="AG277" s="947" t="str">
        <f>IFERROR((ifs(
Z277=1,Data!$K$100,
Z277=2,Data!$K$101,
Z277=3,Data!$K$102,
Z277=4,Data!$K$103,
Z277=5,Data!$K$104,
Z277=6,Data!$K$105,
Z277=7,Data!$K$106,
Z277=8,Data!$K$107,
Z277=9,Data!$K$108,
Z277=10,Data!K$109,
Z277=11,Data!K$110,
Z277=12,Data!K$111,
Z277=13,Data!$K$112,
Z277=14,Data!$K$113,
Z277=15,Data!$K$114,
Z277=16,Data!$K$115,
Z277=17,Data!$K$116,
Z277=18,Data!$K$117,
Z277=19,Data!$K$118,
Z277=20,Data!$K$119,
Z277=21,Data!$K$120,
Z277=0,Data!$K$121)*K277),"")</f>
        <v/>
      </c>
      <c r="AH277" s="947" t="str">
        <f>IFERROR((ifs(
Z277=1,Data!$L$100,
Z277=2,Data!$L$101,
Z277=3,Data!$L$102,
Z277=4,Data!$L$103,
Z277=5,Data!$L$104,
Z277=6,Data!$L$105,
Z277=7,Data!$L$106,
Z277=8,Data!$L$107,
Z277=9,Data!$L$108,
Z277=10,Data!L$109,
Z277=11,Data!L$110,
Z277=12,Data!L$111,
Z277=13,Data!$L$112,
Z277=14,Data!$L$113,
Z277=15,Data!$L$114,
Z277=16,Data!$L$115,
Z277=17,Data!$L$116,
Z277=18,Data!$L$117,
Z277=19,Data!$L$118,
Z277=20,Data!$L$119,
Z277=21,Data!$L$120,
Z277=0,Data!$L$121)*K277),"")</f>
        <v/>
      </c>
      <c r="AI277" s="950" t="str">
        <f>'Registro Veh'!J289</f>
        <v/>
      </c>
      <c r="AJ277" s="950" t="str">
        <f>'Registro Veh'!M289</f>
        <v/>
      </c>
      <c r="AK277" s="951"/>
      <c r="AL277" s="951"/>
      <c r="AM277" s="951"/>
      <c r="AN277" s="951"/>
    </row>
    <row r="278">
      <c r="A278" s="941" t="str">
        <f>'Registro Veh'!B289</f>
        <v/>
      </c>
      <c r="B278" s="941" t="str">
        <f>Equipo!$F$2</f>
        <v>4.0</v>
      </c>
      <c r="C278" s="941" t="str">
        <f>Equipo!$E$14</f>
        <v/>
      </c>
      <c r="D278" s="941" t="str">
        <f>Equipo!$E$10</f>
        <v/>
      </c>
      <c r="E278" s="941" t="str">
        <f>'Registro Veh'!C289</f>
        <v/>
      </c>
      <c r="F278" s="941" t="str">
        <f>'Registro Veh'!D289</f>
        <v/>
      </c>
      <c r="G278" s="941" t="str">
        <f>'Registro Veh'!E289</f>
        <v/>
      </c>
      <c r="H278" s="941" t="str">
        <f>'Registro Veh'!F289</f>
        <v/>
      </c>
      <c r="I278" s="942" t="str">
        <f>'Registro Veh'!G289</f>
        <v/>
      </c>
      <c r="J278" s="942" t="str">
        <f>'Registro Veh'!I289</f>
        <v/>
      </c>
      <c r="K278" s="942" t="str">
        <f>'Registro Veh'!K289</f>
        <v/>
      </c>
      <c r="L278" s="942" t="str">
        <f>'Registro Veh'!L289</f>
        <v/>
      </c>
      <c r="M278" s="942" t="str">
        <f>'Registro Veh'!N289</f>
        <v/>
      </c>
      <c r="N278" s="943" t="str">
        <f>IFERROR(IFS(E278='BBDD R'!$F$2,'BBDD R'!$G$2,E278='BBDD R'!$F$3,'BBDD R'!$G$3,E278='BBDD R'!$F$4,'BBDD R'!$G$4,E278='BBDD R'!$F$5,'BBDD R'!$G$5,E278='BBDD R'!$F$6,'BBDD R'!$G$6,E278='BBDD R'!$F$7,'BBDD R'!$G$7),"")</f>
        <v/>
      </c>
      <c r="O278" s="943" t="str">
        <f>IFERROR(IFS(E278='BBDD R'!$F$2,'BBDD R'!$H$2,E278='BBDD R'!$F$3,'BBDD R'!$H$3,E278='BBDD R'!$F$4,'BBDD R'!$H$4,E278='BBDD R'!$F$5,'BBDD R'!$H$5,E278='BBDD R'!$F$6,'BBDD R'!$H$6,E278='BBDD R'!$F$7,'BBDD R'!$H$7),"")</f>
        <v/>
      </c>
      <c r="P278" s="944" t="str">
        <f>IFERROR(IFS(E278='BBDD R'!$F$2,'BBDD R'!$I$2,E278='BBDD R'!$F$3,'BBDD R'!$I$3,E278='BBDD R'!$F$4,'BBDD R'!$I$4,E278='BBDD R'!$F$5,'BBDD R'!$I$5,E278='BBDD R'!$F$6,'BBDD R'!$I$6,E278='BBDD R'!$F$7,'BBDD R'!$I$7),"")</f>
        <v/>
      </c>
      <c r="Q278" s="945" t="str">
        <f>IFERROR(IFS(E278='BBDD R'!$F$2,'BBDD R'!$J$2,E278='BBDD R'!$F$3,'BBDD R'!$J$3,E278='BBDD R'!$F$4,'BBDD R'!$J$4,E278='BBDD R'!$F$5,'BBDD R'!$J$5,E278='BBDD R'!$F$6,'BBDD R'!$J$6,E278='BBDD R'!$F$7,'BBDD R'!$J$7))</f>
        <v/>
      </c>
      <c r="R278" s="945" t="str">
        <f>IFERROR(IFS(E278='BBDD R'!$F$2,'BBDD R'!$K$2,E278='BBDD R'!$F$3,'BBDD R'!$K$3,E278='BBDD R'!$F$4,'BBDD R'!$K$4,E278='BBDD R'!$F$5,'BBDD R'!$K$5,E278='BBDD R'!$F$6,'BBDD R'!$K$6,E278='BBDD R'!$F$7,'BBDD R'!$K$7),"")</f>
        <v/>
      </c>
      <c r="S278" s="944" t="str">
        <f>IFERROR(IFS(E278='BBDD R'!$F$2,'BBDD R'!$L$2,E278='BBDD R'!$F$3,'BBDD R'!$L$3,E278='BBDD R'!$F$4,'BBDD R'!$L$4,E278='BBDD R'!$F$5,'BBDD R'!$L$5,E278='BBDD R'!$F$6,'BBDD R'!$L$6,E278='BBDD R'!$F$7,'BBDD R'!$L$7),"")</f>
        <v/>
      </c>
      <c r="T278" s="944" t="str">
        <f>IFERROR(IFS(E278='BBDD R'!$F$2,'BBDD R'!$M$2,E278='BBDD R'!$F$3,'BBDD R'!$M$3,E278='BBDD R'!$F$4,'BBDD R'!$M$4,E278='BBDD R'!$F$5,'BBDD R'!$M$5,E278='BBDD R'!$F$6,'BBDD R'!$M$6,E278='BBDD R'!$F$7,'BBDD R'!$M$7),"")</f>
        <v/>
      </c>
      <c r="U278" s="944" t="str">
        <f>IFERROR(IFS(E278='BBDD R'!$F$2,'BBDD R'!$N$2,E278='BBDD R'!$F$3,'BBDD R'!$N$3,E278='BBDD R'!$F$4,'BBDD R'!$N$4,E278='BBDD R'!$F$5,'BBDD R'!$N$5,E278='BBDD R'!$F$6,'BBDD R'!$N$6,E278='BBDD R'!$F$7,'BBDD R'!$N$7),"")</f>
        <v/>
      </c>
      <c r="V278" s="944" t="str">
        <f>IFERROR(IFS(E278='BBDD R'!$F$2,'BBDD R'!$O$2,E278='BBDD R'!$F$3,'BBDD R'!$O$3,E278='BBDD R'!$F$4,'BBDD R'!$O$4,E278='BBDD R'!$F$5,'BBDD R'!$O$5,E278='BBDD R'!$F$6,'BBDD R'!$O$6,E278='BBDD R'!$F$7,'BBDD R'!$O$7),"")</f>
        <v/>
      </c>
      <c r="W278" s="946" t="str">
        <f>IFERROR(IFS(E278='BBDD R'!$F$2,'BBDD R'!$P$2,E278='BBDD R'!$F$3,'BBDD R'!$P$3,E278='BBDD R'!$F$4,'BBDD R'!$P$4,E278='BBDD R'!$F$5,'BBDD R'!$P$5,E278='BBDD R'!$F$6,'BBDD R'!$P$6,E278='BBDD R'!$F$7,'BBDD R'!$P$7),"")</f>
        <v/>
      </c>
      <c r="X278" s="944" t="str">
        <f>IFERROR(IFS(E278='BBDD R'!$F$2,'BBDD R'!$Q$2,E278='BBDD R'!$F$3,'BBDD R'!$Q$3,E278='BBDD R'!$F$4,'BBDD R'!$Q$4,E278='BBDD R'!$F$5,'BBDD R'!$Q$5,E278='BBDD R'!$F$6,'BBDD R'!$Q$6,E278='BBDD R'!$F$7,'BBDD R'!$Q$7),"")</f>
        <v/>
      </c>
      <c r="Y278" s="944" t="str">
        <f>IFERROR(IFS(E278='BBDD R'!$F$2,'BBDD R'!$R$2,E278='BBDD R'!$F$3,'BBDD R'!$R$3,E278='BBDD R'!$F$4,'BBDD R'!$R$4,E278='BBDD R'!$F$5,'BBDD R'!$R$5,E278='BBDD R'!$F$6,'BBDD R'!$R$6,E278='BBDD R'!$F$7,'BBDD R'!$R$7),"")</f>
        <v/>
      </c>
      <c r="Z278" s="944" t="str">
        <f t="array" ref="Z278">IFERROR(ifs(AND(M278="Gasolina",O278="Vehículo Liviano (Sedán, Compacto)"),1
,AND(M278="Gasolina",O278="Vehículo Liviano (SUV, Jeep, Station Wagon)"),2
,AND(M278="Gasolina",O278="Utilitario, Furgón"),3
,AND(M278="Gasolina",O278="Camioneta 4x2"),4
,AND(M278="Gasolina",O278="Camioneta 4x4"),5
,AND(M278="Gasolina",O278="Camión liviano (hasta 3.5 ton)"),6
,AND(M278="Gasolina",O278="Camión mediano"),7
,AND(M278="Gasolina",O278="Camión pesado"),8
,AND(M278="Gasolina",O278="Maquinaria"),9
,AND(M278="Gasolina",O278="Otro (especifique): "),10
,AND(M278="Diesel",O278="Vehículo Liviano (Sedán, Compacto)"),11
,AND(M278="Diesel",O278="Vehículo Liviano (SUV, Jeep, Station Wagon)"),12
,AND(M278="Diesel",O278="Utilitario, Furgón"),13
,AND(M278="Diesel",O278="Camioneta 4x2"),14
,AND(M278="Diesel",O278="Camioneta 4x4"),15
,AND(M278="Diesel",O278="Camión liviano (hasta 3.5 ton)"),16
,AND(M278="Diesel",O278="Camión mediano"),17
,AND(M278="Diesel",O278="Camión pesado"),18
,AND(M278="Diesel",O278="Maquinaria"),19
,AND(M278="Diesel",O278="Otro (especifique): "),20
,O278="Selecciona...",21),"")</f>
        <v/>
      </c>
      <c r="AA278" s="947" t="str">
        <f>IFERROR((ifs(Z278=1,Data!$D$100,Z278=2,Data!$D$101,Z278=3,Data!$D$102,Z278=4,Data!$D$103,Z278=5,Data!$D$104,Z278=6,Data!$D$105,Z278=7,Data!$D$106,Z278=8,Data!$D$107,Z278=9,Data!$D$108,Z278=10,Data!$D$109,Z278=11,Data!$D$110,Z278=12,Data!$D$111,Z278=13,Data!$D$112,Z278=14,Data!$D$113,Z278=15,Data!$D$114,Z278=16,Data!$D$115,Z278=17,Data!$D$116,Z278=18,Data!$D$117,Z278=19,Data!$D$118,Z278=20,Data!$D$119,Z278=21,Data!$D$120,Z278=0,Data!$D$121))*K278,"")</f>
        <v/>
      </c>
      <c r="AB278" s="947" t="str">
        <f>IFERROR((ifs(Z278=1,Data!$E$100,Z278=2,Data!$E$101,Z278=3,Data!$E$102,Z278=4,Data!$E$103,Z278=5,Data!$E$104,Z278=6,Data!$E$105,Z278=7,Data!$E$106,Z278=8,Data!$E$107,Z278=9,Data!$E$108,Z278=10,Data!$E$109,Z278=11,Data!$E$110,Z278=12,Data!$E$111,Z278=13,Data!$E$112,Z278=14,Data!$E$113,Z278=15,Data!$E$114,Z278=16,Data!$E$115,Z278=17,Data!$E$116,Z278=18,Data!$E$117,Z278=19,Data!$E$118,Z278=20,Data!$E$119,Z278=21,Data!$E$120,Z278=0,Data!$E$121))*K278/1000,"")</f>
        <v/>
      </c>
      <c r="AC278" s="948" t="str">
        <f>IFERROR((ifs(
Z278=1,Data!$G$100,
Z278=2,Data!$G$101,
Z278=3,Data!$G$102,
Z278=4,Data!$G$103,
Z278=5,Data!$G$104,
Z278=6,Data!$G$105,
Z278=7,Data!$G$106,
Z278=8,Data!$G$107,
Z278=9,Data!$G$108,
Z278=10,Data!G$109,
Z278=11,Data!G$110,
Z278=12,Data!G$111,
Z278=13,Data!$G$112,
Z278=14,Data!$G$113,
Z278=15,Data!$G$114,
Z278=16,Data!$G$115,
Z278=17,Data!$G$116,
Z278=18,Data!$G$117,
Z278=19,Data!$G$118,
Z278=20,Data!$G$119,
Z278=21,Data!$G$120,
Z278=0,Data!$G$121))
*K278/1000,"")</f>
        <v/>
      </c>
      <c r="AD278" s="949" t="str">
        <f>IFERROR((ifs(
Z278=1,Data!$H$100,
Z278=2,Data!$H$101,
Z278=3,Data!$H$102,
Z278=4,Data!$H$103,
Z278=5,Data!$H$104,
Z278=6,Data!$H$105,
Z278=7,Data!$H$106,
Z278=8,Data!$H$107,
Z278=9,Data!$H$108,
Z278=10,Data!H$109,
Z278=11,Data!H$110,
Z278=12,Data!H$111,
Z278=13,Data!$H$112,
Z278=14,Data!$H$113,
Z278=15,Data!$H$114,
Z278=16,Data!$H$115,
Z278=17,Data!$H$116,
Z278=18,Data!$H$117,
Z278=19,Data!$H$118,
Z278=20,Data!$H$119,
Z278=21,Data!$H$120,
Z278=0,Data!$H$121))*K278/1000,"")</f>
        <v/>
      </c>
      <c r="AE278" s="948" t="str">
        <f>IFERROR((ifs(
Z278=1,Data!$I$100,
Z278=2,Data!$I$101,
Z278=3,Data!$I$102,
Z278=4,Data!$I$103,
Z278=5,Data!$I$104,
Z278=6,Data!$I$105,
Z278=7,Data!$I$106,
Z278=8,Data!$I$107,
Z278=9,Data!$I$108,
Z278=10,Data!I$109,
Z278=11,Data!I$110,
Z278=12,Data!I$111,
Z278=13,Data!$I$112,
Z278=14,Data!$I$113,
Z278=15,Data!$I$114,
Z278=16,Data!$I$115,
Z278=17,Data!$I$116,
Z278=18,Data!$I$117,
Z278=19,Data!$I$118,
Z278=20,Data!$I$119,
Z278=21,Data!$I$120,
Z278=0,Data!$I$121)*K278/1000),"")</f>
        <v/>
      </c>
      <c r="AF278" s="947" t="str">
        <f>IFERROR((ifs(
Z278=1,Data!$J$100,
Z278=2,Data!$J$101,
Z278=3,Data!$J$102,
Z278=4,Data!$J$103,
Z278=5,Data!$J$104,
Z278=6,Data!$J$105,
Z278=7,Data!$J$106,
Z278=8,Data!$J$107,
Z278=9,Data!$J$108,
Z278=10,Data!J$109,
Z278=11,Data!J$110,
Z278=12,Data!J$111,
Z278=13,Data!J$112,
Z278=14,Data!$J$113,
Z278=15,Data!$J$114,
Z278=16,Data!$J$115,
Z278=17,Data!$J$116,
Z278=18,Data!$J$117,
Z278=19,Data!$J$118,
Z278=20,Data!$J$119,
Z278=21,Data!$J$120,
Z278=0,Data!$J$121)*K278),"")</f>
        <v/>
      </c>
      <c r="AG278" s="947" t="str">
        <f>IFERROR((ifs(
Z278=1,Data!$K$100,
Z278=2,Data!$K$101,
Z278=3,Data!$K$102,
Z278=4,Data!$K$103,
Z278=5,Data!$K$104,
Z278=6,Data!$K$105,
Z278=7,Data!$K$106,
Z278=8,Data!$K$107,
Z278=9,Data!$K$108,
Z278=10,Data!K$109,
Z278=11,Data!K$110,
Z278=12,Data!K$111,
Z278=13,Data!$K$112,
Z278=14,Data!$K$113,
Z278=15,Data!$K$114,
Z278=16,Data!$K$115,
Z278=17,Data!$K$116,
Z278=18,Data!$K$117,
Z278=19,Data!$K$118,
Z278=20,Data!$K$119,
Z278=21,Data!$K$120,
Z278=0,Data!$K$121)*K278),"")</f>
        <v/>
      </c>
      <c r="AH278" s="947" t="str">
        <f>IFERROR((ifs(
Z278=1,Data!$L$100,
Z278=2,Data!$L$101,
Z278=3,Data!$L$102,
Z278=4,Data!$L$103,
Z278=5,Data!$L$104,
Z278=6,Data!$L$105,
Z278=7,Data!$L$106,
Z278=8,Data!$L$107,
Z278=9,Data!$L$108,
Z278=10,Data!L$109,
Z278=11,Data!L$110,
Z278=12,Data!L$111,
Z278=13,Data!$L$112,
Z278=14,Data!$L$113,
Z278=15,Data!$L$114,
Z278=16,Data!$L$115,
Z278=17,Data!$L$116,
Z278=18,Data!$L$117,
Z278=19,Data!$L$118,
Z278=20,Data!$L$119,
Z278=21,Data!$L$120,
Z278=0,Data!$L$121)*K278),"")</f>
        <v/>
      </c>
      <c r="AI278" s="950" t="str">
        <f>'Registro Veh'!J290</f>
        <v/>
      </c>
      <c r="AJ278" s="950" t="str">
        <f>'Registro Veh'!M290</f>
        <v/>
      </c>
      <c r="AK278" s="951"/>
      <c r="AL278" s="951"/>
      <c r="AM278" s="951"/>
      <c r="AN278" s="951"/>
    </row>
    <row r="279">
      <c r="A279" s="941" t="str">
        <f>'Registro Veh'!B290</f>
        <v/>
      </c>
      <c r="B279" s="941" t="str">
        <f>Equipo!$F$2</f>
        <v>4.0</v>
      </c>
      <c r="C279" s="941" t="str">
        <f>Equipo!$E$14</f>
        <v/>
      </c>
      <c r="D279" s="941" t="str">
        <f>Equipo!$E$10</f>
        <v/>
      </c>
      <c r="E279" s="941" t="str">
        <f>'Registro Veh'!C290</f>
        <v/>
      </c>
      <c r="F279" s="941" t="str">
        <f>'Registro Veh'!D290</f>
        <v/>
      </c>
      <c r="G279" s="941" t="str">
        <f>'Registro Veh'!E290</f>
        <v/>
      </c>
      <c r="H279" s="941" t="str">
        <f>'Registro Veh'!F290</f>
        <v/>
      </c>
      <c r="I279" s="942" t="str">
        <f>'Registro Veh'!G290</f>
        <v/>
      </c>
      <c r="J279" s="942" t="str">
        <f>'Registro Veh'!I290</f>
        <v/>
      </c>
      <c r="K279" s="942" t="str">
        <f>'Registro Veh'!K290</f>
        <v/>
      </c>
      <c r="L279" s="942" t="str">
        <f>'Registro Veh'!L290</f>
        <v/>
      </c>
      <c r="M279" s="942" t="str">
        <f>'Registro Veh'!N290</f>
        <v/>
      </c>
      <c r="N279" s="943" t="str">
        <f>IFERROR(IFS(E279='BBDD R'!$F$2,'BBDD R'!$G$2,E279='BBDD R'!$F$3,'BBDD R'!$G$3,E279='BBDD R'!$F$4,'BBDD R'!$G$4,E279='BBDD R'!$F$5,'BBDD R'!$G$5,E279='BBDD R'!$F$6,'BBDD R'!$G$6,E279='BBDD R'!$F$7,'BBDD R'!$G$7),"")</f>
        <v/>
      </c>
      <c r="O279" s="943" t="str">
        <f>IFERROR(IFS(E279='BBDD R'!$F$2,'BBDD R'!$H$2,E279='BBDD R'!$F$3,'BBDD R'!$H$3,E279='BBDD R'!$F$4,'BBDD R'!$H$4,E279='BBDD R'!$F$5,'BBDD R'!$H$5,E279='BBDD R'!$F$6,'BBDD R'!$H$6,E279='BBDD R'!$F$7,'BBDD R'!$H$7),"")</f>
        <v/>
      </c>
      <c r="P279" s="944" t="str">
        <f>IFERROR(IFS(E279='BBDD R'!$F$2,'BBDD R'!$I$2,E279='BBDD R'!$F$3,'BBDD R'!$I$3,E279='BBDD R'!$F$4,'BBDD R'!$I$4,E279='BBDD R'!$F$5,'BBDD R'!$I$5,E279='BBDD R'!$F$6,'BBDD R'!$I$6,E279='BBDD R'!$F$7,'BBDD R'!$I$7),"")</f>
        <v/>
      </c>
      <c r="Q279" s="945" t="str">
        <f>IFERROR(IFS(E279='BBDD R'!$F$2,'BBDD R'!$J$2,E279='BBDD R'!$F$3,'BBDD R'!$J$3,E279='BBDD R'!$F$4,'BBDD R'!$J$4,E279='BBDD R'!$F$5,'BBDD R'!$J$5,E279='BBDD R'!$F$6,'BBDD R'!$J$6,E279='BBDD R'!$F$7,'BBDD R'!$J$7))</f>
        <v/>
      </c>
      <c r="R279" s="945" t="str">
        <f>IFERROR(IFS(E279='BBDD R'!$F$2,'BBDD R'!$K$2,E279='BBDD R'!$F$3,'BBDD R'!$K$3,E279='BBDD R'!$F$4,'BBDD R'!$K$4,E279='BBDD R'!$F$5,'BBDD R'!$K$5,E279='BBDD R'!$F$6,'BBDD R'!$K$6,E279='BBDD R'!$F$7,'BBDD R'!$K$7),"")</f>
        <v/>
      </c>
      <c r="S279" s="944" t="str">
        <f>IFERROR(IFS(E279='BBDD R'!$F$2,'BBDD R'!$L$2,E279='BBDD R'!$F$3,'BBDD R'!$L$3,E279='BBDD R'!$F$4,'BBDD R'!$L$4,E279='BBDD R'!$F$5,'BBDD R'!$L$5,E279='BBDD R'!$F$6,'BBDD R'!$L$6,E279='BBDD R'!$F$7,'BBDD R'!$L$7),"")</f>
        <v/>
      </c>
      <c r="T279" s="944" t="str">
        <f>IFERROR(IFS(E279='BBDD R'!$F$2,'BBDD R'!$M$2,E279='BBDD R'!$F$3,'BBDD R'!$M$3,E279='BBDD R'!$F$4,'BBDD R'!$M$4,E279='BBDD R'!$F$5,'BBDD R'!$M$5,E279='BBDD R'!$F$6,'BBDD R'!$M$6,E279='BBDD R'!$F$7,'BBDD R'!$M$7),"")</f>
        <v/>
      </c>
      <c r="U279" s="944" t="str">
        <f>IFERROR(IFS(E279='BBDD R'!$F$2,'BBDD R'!$N$2,E279='BBDD R'!$F$3,'BBDD R'!$N$3,E279='BBDD R'!$F$4,'BBDD R'!$N$4,E279='BBDD R'!$F$5,'BBDD R'!$N$5,E279='BBDD R'!$F$6,'BBDD R'!$N$6,E279='BBDD R'!$F$7,'BBDD R'!$N$7),"")</f>
        <v/>
      </c>
      <c r="V279" s="944" t="str">
        <f>IFERROR(IFS(E279='BBDD R'!$F$2,'BBDD R'!$O$2,E279='BBDD R'!$F$3,'BBDD R'!$O$3,E279='BBDD R'!$F$4,'BBDD R'!$O$4,E279='BBDD R'!$F$5,'BBDD R'!$O$5,E279='BBDD R'!$F$6,'BBDD R'!$O$6,E279='BBDD R'!$F$7,'BBDD R'!$O$7),"")</f>
        <v/>
      </c>
      <c r="W279" s="946" t="str">
        <f>IFERROR(IFS(E279='BBDD R'!$F$2,'BBDD R'!$P$2,E279='BBDD R'!$F$3,'BBDD R'!$P$3,E279='BBDD R'!$F$4,'BBDD R'!$P$4,E279='BBDD R'!$F$5,'BBDD R'!$P$5,E279='BBDD R'!$F$6,'BBDD R'!$P$6,E279='BBDD R'!$F$7,'BBDD R'!$P$7),"")</f>
        <v/>
      </c>
      <c r="X279" s="944" t="str">
        <f>IFERROR(IFS(E279='BBDD R'!$F$2,'BBDD R'!$Q$2,E279='BBDD R'!$F$3,'BBDD R'!$Q$3,E279='BBDD R'!$F$4,'BBDD R'!$Q$4,E279='BBDD R'!$F$5,'BBDD R'!$Q$5,E279='BBDD R'!$F$6,'BBDD R'!$Q$6,E279='BBDD R'!$F$7,'BBDD R'!$Q$7),"")</f>
        <v/>
      </c>
      <c r="Y279" s="944" t="str">
        <f>IFERROR(IFS(E279='BBDD R'!$F$2,'BBDD R'!$R$2,E279='BBDD R'!$F$3,'BBDD R'!$R$3,E279='BBDD R'!$F$4,'BBDD R'!$R$4,E279='BBDD R'!$F$5,'BBDD R'!$R$5,E279='BBDD R'!$F$6,'BBDD R'!$R$6,E279='BBDD R'!$F$7,'BBDD R'!$R$7),"")</f>
        <v/>
      </c>
      <c r="Z279" s="944" t="str">
        <f t="array" ref="Z279">IFERROR(ifs(AND(M279="Gasolina",O279="Vehículo Liviano (Sedán, Compacto)"),1
,AND(M279="Gasolina",O279="Vehículo Liviano (SUV, Jeep, Station Wagon)"),2
,AND(M279="Gasolina",O279="Utilitario, Furgón"),3
,AND(M279="Gasolina",O279="Camioneta 4x2"),4
,AND(M279="Gasolina",O279="Camioneta 4x4"),5
,AND(M279="Gasolina",O279="Camión liviano (hasta 3.5 ton)"),6
,AND(M279="Gasolina",O279="Camión mediano"),7
,AND(M279="Gasolina",O279="Camión pesado"),8
,AND(M279="Gasolina",O279="Maquinaria"),9
,AND(M279="Gasolina",O279="Otro (especifique): "),10
,AND(M279="Diesel",O279="Vehículo Liviano (Sedán, Compacto)"),11
,AND(M279="Diesel",O279="Vehículo Liviano (SUV, Jeep, Station Wagon)"),12
,AND(M279="Diesel",O279="Utilitario, Furgón"),13
,AND(M279="Diesel",O279="Camioneta 4x2"),14
,AND(M279="Diesel",O279="Camioneta 4x4"),15
,AND(M279="Diesel",O279="Camión liviano (hasta 3.5 ton)"),16
,AND(M279="Diesel",O279="Camión mediano"),17
,AND(M279="Diesel",O279="Camión pesado"),18
,AND(M279="Diesel",O279="Maquinaria"),19
,AND(M279="Diesel",O279="Otro (especifique): "),20
,O279="Selecciona...",21),"")</f>
        <v/>
      </c>
      <c r="AA279" s="947" t="str">
        <f>IFERROR((ifs(Z279=1,Data!$D$100,Z279=2,Data!$D$101,Z279=3,Data!$D$102,Z279=4,Data!$D$103,Z279=5,Data!$D$104,Z279=6,Data!$D$105,Z279=7,Data!$D$106,Z279=8,Data!$D$107,Z279=9,Data!$D$108,Z279=10,Data!$D$109,Z279=11,Data!$D$110,Z279=12,Data!$D$111,Z279=13,Data!$D$112,Z279=14,Data!$D$113,Z279=15,Data!$D$114,Z279=16,Data!$D$115,Z279=17,Data!$D$116,Z279=18,Data!$D$117,Z279=19,Data!$D$118,Z279=20,Data!$D$119,Z279=21,Data!$D$120,Z279=0,Data!$D$121))*K279,"")</f>
        <v/>
      </c>
      <c r="AB279" s="947" t="str">
        <f>IFERROR((ifs(Z279=1,Data!$E$100,Z279=2,Data!$E$101,Z279=3,Data!$E$102,Z279=4,Data!$E$103,Z279=5,Data!$E$104,Z279=6,Data!$E$105,Z279=7,Data!$E$106,Z279=8,Data!$E$107,Z279=9,Data!$E$108,Z279=10,Data!$E$109,Z279=11,Data!$E$110,Z279=12,Data!$E$111,Z279=13,Data!$E$112,Z279=14,Data!$E$113,Z279=15,Data!$E$114,Z279=16,Data!$E$115,Z279=17,Data!$E$116,Z279=18,Data!$E$117,Z279=19,Data!$E$118,Z279=20,Data!$E$119,Z279=21,Data!$E$120,Z279=0,Data!$E$121))*K279/1000,"")</f>
        <v/>
      </c>
      <c r="AC279" s="948" t="str">
        <f>IFERROR((ifs(
Z279=1,Data!$G$100,
Z279=2,Data!$G$101,
Z279=3,Data!$G$102,
Z279=4,Data!$G$103,
Z279=5,Data!$G$104,
Z279=6,Data!$G$105,
Z279=7,Data!$G$106,
Z279=8,Data!$G$107,
Z279=9,Data!$G$108,
Z279=10,Data!G$109,
Z279=11,Data!G$110,
Z279=12,Data!G$111,
Z279=13,Data!$G$112,
Z279=14,Data!$G$113,
Z279=15,Data!$G$114,
Z279=16,Data!$G$115,
Z279=17,Data!$G$116,
Z279=18,Data!$G$117,
Z279=19,Data!$G$118,
Z279=20,Data!$G$119,
Z279=21,Data!$G$120,
Z279=0,Data!$G$121))
*K279/1000,"")</f>
        <v/>
      </c>
      <c r="AD279" s="949" t="str">
        <f>IFERROR((ifs(
Z279=1,Data!$H$100,
Z279=2,Data!$H$101,
Z279=3,Data!$H$102,
Z279=4,Data!$H$103,
Z279=5,Data!$H$104,
Z279=6,Data!$H$105,
Z279=7,Data!$H$106,
Z279=8,Data!$H$107,
Z279=9,Data!$H$108,
Z279=10,Data!H$109,
Z279=11,Data!H$110,
Z279=12,Data!H$111,
Z279=13,Data!$H$112,
Z279=14,Data!$H$113,
Z279=15,Data!$H$114,
Z279=16,Data!$H$115,
Z279=17,Data!$H$116,
Z279=18,Data!$H$117,
Z279=19,Data!$H$118,
Z279=20,Data!$H$119,
Z279=21,Data!$H$120,
Z279=0,Data!$H$121))*K279/1000,"")</f>
        <v/>
      </c>
      <c r="AE279" s="948" t="str">
        <f>IFERROR((ifs(
Z279=1,Data!$I$100,
Z279=2,Data!$I$101,
Z279=3,Data!$I$102,
Z279=4,Data!$I$103,
Z279=5,Data!$I$104,
Z279=6,Data!$I$105,
Z279=7,Data!$I$106,
Z279=8,Data!$I$107,
Z279=9,Data!$I$108,
Z279=10,Data!I$109,
Z279=11,Data!I$110,
Z279=12,Data!I$111,
Z279=13,Data!$I$112,
Z279=14,Data!$I$113,
Z279=15,Data!$I$114,
Z279=16,Data!$I$115,
Z279=17,Data!$I$116,
Z279=18,Data!$I$117,
Z279=19,Data!$I$118,
Z279=20,Data!$I$119,
Z279=21,Data!$I$120,
Z279=0,Data!$I$121)*K279/1000),"")</f>
        <v/>
      </c>
      <c r="AF279" s="947" t="str">
        <f>IFERROR((ifs(
Z279=1,Data!$J$100,
Z279=2,Data!$J$101,
Z279=3,Data!$J$102,
Z279=4,Data!$J$103,
Z279=5,Data!$J$104,
Z279=6,Data!$J$105,
Z279=7,Data!$J$106,
Z279=8,Data!$J$107,
Z279=9,Data!$J$108,
Z279=10,Data!J$109,
Z279=11,Data!J$110,
Z279=12,Data!J$111,
Z279=13,Data!J$112,
Z279=14,Data!$J$113,
Z279=15,Data!$J$114,
Z279=16,Data!$J$115,
Z279=17,Data!$J$116,
Z279=18,Data!$J$117,
Z279=19,Data!$J$118,
Z279=20,Data!$J$119,
Z279=21,Data!$J$120,
Z279=0,Data!$J$121)*K279),"")</f>
        <v/>
      </c>
      <c r="AG279" s="947" t="str">
        <f>IFERROR((ifs(
Z279=1,Data!$K$100,
Z279=2,Data!$K$101,
Z279=3,Data!$K$102,
Z279=4,Data!$K$103,
Z279=5,Data!$K$104,
Z279=6,Data!$K$105,
Z279=7,Data!$K$106,
Z279=8,Data!$K$107,
Z279=9,Data!$K$108,
Z279=10,Data!K$109,
Z279=11,Data!K$110,
Z279=12,Data!K$111,
Z279=13,Data!$K$112,
Z279=14,Data!$K$113,
Z279=15,Data!$K$114,
Z279=16,Data!$K$115,
Z279=17,Data!$K$116,
Z279=18,Data!$K$117,
Z279=19,Data!$K$118,
Z279=20,Data!$K$119,
Z279=21,Data!$K$120,
Z279=0,Data!$K$121)*K279),"")</f>
        <v/>
      </c>
      <c r="AH279" s="947" t="str">
        <f>IFERROR((ifs(
Z279=1,Data!$L$100,
Z279=2,Data!$L$101,
Z279=3,Data!$L$102,
Z279=4,Data!$L$103,
Z279=5,Data!$L$104,
Z279=6,Data!$L$105,
Z279=7,Data!$L$106,
Z279=8,Data!$L$107,
Z279=9,Data!$L$108,
Z279=10,Data!L$109,
Z279=11,Data!L$110,
Z279=12,Data!L$111,
Z279=13,Data!$L$112,
Z279=14,Data!$L$113,
Z279=15,Data!$L$114,
Z279=16,Data!$L$115,
Z279=17,Data!$L$116,
Z279=18,Data!$L$117,
Z279=19,Data!$L$118,
Z279=20,Data!$L$119,
Z279=21,Data!$L$120,
Z279=0,Data!$L$121)*K279),"")</f>
        <v/>
      </c>
      <c r="AI279" s="950" t="str">
        <f>'Registro Veh'!J291</f>
        <v/>
      </c>
      <c r="AJ279" s="950" t="str">
        <f>'Registro Veh'!M291</f>
        <v/>
      </c>
      <c r="AK279" s="951"/>
      <c r="AL279" s="951"/>
      <c r="AM279" s="951"/>
      <c r="AN279" s="951"/>
    </row>
    <row r="280">
      <c r="A280" s="941" t="str">
        <f>'Registro Veh'!B291</f>
        <v/>
      </c>
      <c r="B280" s="941" t="str">
        <f>Equipo!$F$2</f>
        <v>4.0</v>
      </c>
      <c r="C280" s="941" t="str">
        <f>Equipo!$E$14</f>
        <v/>
      </c>
      <c r="D280" s="941" t="str">
        <f>Equipo!$E$10</f>
        <v/>
      </c>
      <c r="E280" s="941" t="str">
        <f>'Registro Veh'!C291</f>
        <v/>
      </c>
      <c r="F280" s="941" t="str">
        <f>'Registro Veh'!D291</f>
        <v/>
      </c>
      <c r="G280" s="941" t="str">
        <f>'Registro Veh'!E291</f>
        <v/>
      </c>
      <c r="H280" s="941" t="str">
        <f>'Registro Veh'!F291</f>
        <v/>
      </c>
      <c r="I280" s="942" t="str">
        <f>'Registro Veh'!G291</f>
        <v/>
      </c>
      <c r="J280" s="942" t="str">
        <f>'Registro Veh'!I291</f>
        <v/>
      </c>
      <c r="K280" s="942" t="str">
        <f>'Registro Veh'!K291</f>
        <v/>
      </c>
      <c r="L280" s="942" t="str">
        <f>'Registro Veh'!L291</f>
        <v/>
      </c>
      <c r="M280" s="942" t="str">
        <f>'Registro Veh'!N291</f>
        <v/>
      </c>
      <c r="N280" s="943" t="str">
        <f>IFERROR(IFS(E280='BBDD R'!$F$2,'BBDD R'!$G$2,E280='BBDD R'!$F$3,'BBDD R'!$G$3,E280='BBDD R'!$F$4,'BBDD R'!$G$4,E280='BBDD R'!$F$5,'BBDD R'!$G$5,E280='BBDD R'!$F$6,'BBDD R'!$G$6,E280='BBDD R'!$F$7,'BBDD R'!$G$7),"")</f>
        <v/>
      </c>
      <c r="O280" s="943" t="str">
        <f>IFERROR(IFS(E280='BBDD R'!$F$2,'BBDD R'!$H$2,E280='BBDD R'!$F$3,'BBDD R'!$H$3,E280='BBDD R'!$F$4,'BBDD R'!$H$4,E280='BBDD R'!$F$5,'BBDD R'!$H$5,E280='BBDD R'!$F$6,'BBDD R'!$H$6,E280='BBDD R'!$F$7,'BBDD R'!$H$7),"")</f>
        <v/>
      </c>
      <c r="P280" s="944" t="str">
        <f>IFERROR(IFS(E280='BBDD R'!$F$2,'BBDD R'!$I$2,E280='BBDD R'!$F$3,'BBDD R'!$I$3,E280='BBDD R'!$F$4,'BBDD R'!$I$4,E280='BBDD R'!$F$5,'BBDD R'!$I$5,E280='BBDD R'!$F$6,'BBDD R'!$I$6,E280='BBDD R'!$F$7,'BBDD R'!$I$7),"")</f>
        <v/>
      </c>
      <c r="Q280" s="945" t="str">
        <f>IFERROR(IFS(E280='BBDD R'!$F$2,'BBDD R'!$J$2,E280='BBDD R'!$F$3,'BBDD R'!$J$3,E280='BBDD R'!$F$4,'BBDD R'!$J$4,E280='BBDD R'!$F$5,'BBDD R'!$J$5,E280='BBDD R'!$F$6,'BBDD R'!$J$6,E280='BBDD R'!$F$7,'BBDD R'!$J$7))</f>
        <v/>
      </c>
      <c r="R280" s="945" t="str">
        <f>IFERROR(IFS(E280='BBDD R'!$F$2,'BBDD R'!$K$2,E280='BBDD R'!$F$3,'BBDD R'!$K$3,E280='BBDD R'!$F$4,'BBDD R'!$K$4,E280='BBDD R'!$F$5,'BBDD R'!$K$5,E280='BBDD R'!$F$6,'BBDD R'!$K$6,E280='BBDD R'!$F$7,'BBDD R'!$K$7),"")</f>
        <v/>
      </c>
      <c r="S280" s="944" t="str">
        <f>IFERROR(IFS(E280='BBDD R'!$F$2,'BBDD R'!$L$2,E280='BBDD R'!$F$3,'BBDD R'!$L$3,E280='BBDD R'!$F$4,'BBDD R'!$L$4,E280='BBDD R'!$F$5,'BBDD R'!$L$5,E280='BBDD R'!$F$6,'BBDD R'!$L$6,E280='BBDD R'!$F$7,'BBDD R'!$L$7),"")</f>
        <v/>
      </c>
      <c r="T280" s="944" t="str">
        <f>IFERROR(IFS(E280='BBDD R'!$F$2,'BBDD R'!$M$2,E280='BBDD R'!$F$3,'BBDD R'!$M$3,E280='BBDD R'!$F$4,'BBDD R'!$M$4,E280='BBDD R'!$F$5,'BBDD R'!$M$5,E280='BBDD R'!$F$6,'BBDD R'!$M$6,E280='BBDD R'!$F$7,'BBDD R'!$M$7),"")</f>
        <v/>
      </c>
      <c r="U280" s="944" t="str">
        <f>IFERROR(IFS(E280='BBDD R'!$F$2,'BBDD R'!$N$2,E280='BBDD R'!$F$3,'BBDD R'!$N$3,E280='BBDD R'!$F$4,'BBDD R'!$N$4,E280='BBDD R'!$F$5,'BBDD R'!$N$5,E280='BBDD R'!$F$6,'BBDD R'!$N$6,E280='BBDD R'!$F$7,'BBDD R'!$N$7),"")</f>
        <v/>
      </c>
      <c r="V280" s="944" t="str">
        <f>IFERROR(IFS(E280='BBDD R'!$F$2,'BBDD R'!$O$2,E280='BBDD R'!$F$3,'BBDD R'!$O$3,E280='BBDD R'!$F$4,'BBDD R'!$O$4,E280='BBDD R'!$F$5,'BBDD R'!$O$5,E280='BBDD R'!$F$6,'BBDD R'!$O$6,E280='BBDD R'!$F$7,'BBDD R'!$O$7),"")</f>
        <v/>
      </c>
      <c r="W280" s="946" t="str">
        <f>IFERROR(IFS(E280='BBDD R'!$F$2,'BBDD R'!$P$2,E280='BBDD R'!$F$3,'BBDD R'!$P$3,E280='BBDD R'!$F$4,'BBDD R'!$P$4,E280='BBDD R'!$F$5,'BBDD R'!$P$5,E280='BBDD R'!$F$6,'BBDD R'!$P$6,E280='BBDD R'!$F$7,'BBDD R'!$P$7),"")</f>
        <v/>
      </c>
      <c r="X280" s="944" t="str">
        <f>IFERROR(IFS(E280='BBDD R'!$F$2,'BBDD R'!$Q$2,E280='BBDD R'!$F$3,'BBDD R'!$Q$3,E280='BBDD R'!$F$4,'BBDD R'!$Q$4,E280='BBDD R'!$F$5,'BBDD R'!$Q$5,E280='BBDD R'!$F$6,'BBDD R'!$Q$6,E280='BBDD R'!$F$7,'BBDD R'!$Q$7),"")</f>
        <v/>
      </c>
      <c r="Y280" s="944" t="str">
        <f>IFERROR(IFS(E280='BBDD R'!$F$2,'BBDD R'!$R$2,E280='BBDD R'!$F$3,'BBDD R'!$R$3,E280='BBDD R'!$F$4,'BBDD R'!$R$4,E280='BBDD R'!$F$5,'BBDD R'!$R$5,E280='BBDD R'!$F$6,'BBDD R'!$R$6,E280='BBDD R'!$F$7,'BBDD R'!$R$7),"")</f>
        <v/>
      </c>
      <c r="Z280" s="944" t="str">
        <f t="array" ref="Z280">IFERROR(ifs(AND(M280="Gasolina",O280="Vehículo Liviano (Sedán, Compacto)"),1
,AND(M280="Gasolina",O280="Vehículo Liviano (SUV, Jeep, Station Wagon)"),2
,AND(M280="Gasolina",O280="Utilitario, Furgón"),3
,AND(M280="Gasolina",O280="Camioneta 4x2"),4
,AND(M280="Gasolina",O280="Camioneta 4x4"),5
,AND(M280="Gasolina",O280="Camión liviano (hasta 3.5 ton)"),6
,AND(M280="Gasolina",O280="Camión mediano"),7
,AND(M280="Gasolina",O280="Camión pesado"),8
,AND(M280="Gasolina",O280="Maquinaria"),9
,AND(M280="Gasolina",O280="Otro (especifique): "),10
,AND(M280="Diesel",O280="Vehículo Liviano (Sedán, Compacto)"),11
,AND(M280="Diesel",O280="Vehículo Liviano (SUV, Jeep, Station Wagon)"),12
,AND(M280="Diesel",O280="Utilitario, Furgón"),13
,AND(M280="Diesel",O280="Camioneta 4x2"),14
,AND(M280="Diesel",O280="Camioneta 4x4"),15
,AND(M280="Diesel",O280="Camión liviano (hasta 3.5 ton)"),16
,AND(M280="Diesel",O280="Camión mediano"),17
,AND(M280="Diesel",O280="Camión pesado"),18
,AND(M280="Diesel",O280="Maquinaria"),19
,AND(M280="Diesel",O280="Otro (especifique): "),20
,O280="Selecciona...",21),"")</f>
        <v/>
      </c>
      <c r="AA280" s="947" t="str">
        <f>IFERROR((ifs(Z280=1,Data!$D$100,Z280=2,Data!$D$101,Z280=3,Data!$D$102,Z280=4,Data!$D$103,Z280=5,Data!$D$104,Z280=6,Data!$D$105,Z280=7,Data!$D$106,Z280=8,Data!$D$107,Z280=9,Data!$D$108,Z280=10,Data!$D$109,Z280=11,Data!$D$110,Z280=12,Data!$D$111,Z280=13,Data!$D$112,Z280=14,Data!$D$113,Z280=15,Data!$D$114,Z280=16,Data!$D$115,Z280=17,Data!$D$116,Z280=18,Data!$D$117,Z280=19,Data!$D$118,Z280=20,Data!$D$119,Z280=21,Data!$D$120,Z280=0,Data!$D$121))*K280,"")</f>
        <v/>
      </c>
      <c r="AB280" s="947" t="str">
        <f>IFERROR((ifs(Z280=1,Data!$E$100,Z280=2,Data!$E$101,Z280=3,Data!$E$102,Z280=4,Data!$E$103,Z280=5,Data!$E$104,Z280=6,Data!$E$105,Z280=7,Data!$E$106,Z280=8,Data!$E$107,Z280=9,Data!$E$108,Z280=10,Data!$E$109,Z280=11,Data!$E$110,Z280=12,Data!$E$111,Z280=13,Data!$E$112,Z280=14,Data!$E$113,Z280=15,Data!$E$114,Z280=16,Data!$E$115,Z280=17,Data!$E$116,Z280=18,Data!$E$117,Z280=19,Data!$E$118,Z280=20,Data!$E$119,Z280=21,Data!$E$120,Z280=0,Data!$E$121))*K280/1000,"")</f>
        <v/>
      </c>
      <c r="AC280" s="948" t="str">
        <f>IFERROR((ifs(
Z280=1,Data!$G$100,
Z280=2,Data!$G$101,
Z280=3,Data!$G$102,
Z280=4,Data!$G$103,
Z280=5,Data!$G$104,
Z280=6,Data!$G$105,
Z280=7,Data!$G$106,
Z280=8,Data!$G$107,
Z280=9,Data!$G$108,
Z280=10,Data!G$109,
Z280=11,Data!G$110,
Z280=12,Data!G$111,
Z280=13,Data!$G$112,
Z280=14,Data!$G$113,
Z280=15,Data!$G$114,
Z280=16,Data!$G$115,
Z280=17,Data!$G$116,
Z280=18,Data!$G$117,
Z280=19,Data!$G$118,
Z280=20,Data!$G$119,
Z280=21,Data!$G$120,
Z280=0,Data!$G$121))
*K280/1000,"")</f>
        <v/>
      </c>
      <c r="AD280" s="949" t="str">
        <f>IFERROR((ifs(
Z280=1,Data!$H$100,
Z280=2,Data!$H$101,
Z280=3,Data!$H$102,
Z280=4,Data!$H$103,
Z280=5,Data!$H$104,
Z280=6,Data!$H$105,
Z280=7,Data!$H$106,
Z280=8,Data!$H$107,
Z280=9,Data!$H$108,
Z280=10,Data!H$109,
Z280=11,Data!H$110,
Z280=12,Data!H$111,
Z280=13,Data!$H$112,
Z280=14,Data!$H$113,
Z280=15,Data!$H$114,
Z280=16,Data!$H$115,
Z280=17,Data!$H$116,
Z280=18,Data!$H$117,
Z280=19,Data!$H$118,
Z280=20,Data!$H$119,
Z280=21,Data!$H$120,
Z280=0,Data!$H$121))*K280/1000,"")</f>
        <v/>
      </c>
      <c r="AE280" s="948" t="str">
        <f>IFERROR((ifs(
Z280=1,Data!$I$100,
Z280=2,Data!$I$101,
Z280=3,Data!$I$102,
Z280=4,Data!$I$103,
Z280=5,Data!$I$104,
Z280=6,Data!$I$105,
Z280=7,Data!$I$106,
Z280=8,Data!$I$107,
Z280=9,Data!$I$108,
Z280=10,Data!I$109,
Z280=11,Data!I$110,
Z280=12,Data!I$111,
Z280=13,Data!$I$112,
Z280=14,Data!$I$113,
Z280=15,Data!$I$114,
Z280=16,Data!$I$115,
Z280=17,Data!$I$116,
Z280=18,Data!$I$117,
Z280=19,Data!$I$118,
Z280=20,Data!$I$119,
Z280=21,Data!$I$120,
Z280=0,Data!$I$121)*K280/1000),"")</f>
        <v/>
      </c>
      <c r="AF280" s="947" t="str">
        <f>IFERROR((ifs(
Z280=1,Data!$J$100,
Z280=2,Data!$J$101,
Z280=3,Data!$J$102,
Z280=4,Data!$J$103,
Z280=5,Data!$J$104,
Z280=6,Data!$J$105,
Z280=7,Data!$J$106,
Z280=8,Data!$J$107,
Z280=9,Data!$J$108,
Z280=10,Data!J$109,
Z280=11,Data!J$110,
Z280=12,Data!J$111,
Z280=13,Data!J$112,
Z280=14,Data!$J$113,
Z280=15,Data!$J$114,
Z280=16,Data!$J$115,
Z280=17,Data!$J$116,
Z280=18,Data!$J$117,
Z280=19,Data!$J$118,
Z280=20,Data!$J$119,
Z280=21,Data!$J$120,
Z280=0,Data!$J$121)*K280),"")</f>
        <v/>
      </c>
      <c r="AG280" s="947" t="str">
        <f>IFERROR((ifs(
Z280=1,Data!$K$100,
Z280=2,Data!$K$101,
Z280=3,Data!$K$102,
Z280=4,Data!$K$103,
Z280=5,Data!$K$104,
Z280=6,Data!$K$105,
Z280=7,Data!$K$106,
Z280=8,Data!$K$107,
Z280=9,Data!$K$108,
Z280=10,Data!K$109,
Z280=11,Data!K$110,
Z280=12,Data!K$111,
Z280=13,Data!$K$112,
Z280=14,Data!$K$113,
Z280=15,Data!$K$114,
Z280=16,Data!$K$115,
Z280=17,Data!$K$116,
Z280=18,Data!$K$117,
Z280=19,Data!$K$118,
Z280=20,Data!$K$119,
Z280=21,Data!$K$120,
Z280=0,Data!$K$121)*K280),"")</f>
        <v/>
      </c>
      <c r="AH280" s="947" t="str">
        <f>IFERROR((ifs(
Z280=1,Data!$L$100,
Z280=2,Data!$L$101,
Z280=3,Data!$L$102,
Z280=4,Data!$L$103,
Z280=5,Data!$L$104,
Z280=6,Data!$L$105,
Z280=7,Data!$L$106,
Z280=8,Data!$L$107,
Z280=9,Data!$L$108,
Z280=10,Data!L$109,
Z280=11,Data!L$110,
Z280=12,Data!L$111,
Z280=13,Data!$L$112,
Z280=14,Data!$L$113,
Z280=15,Data!$L$114,
Z280=16,Data!$L$115,
Z280=17,Data!$L$116,
Z280=18,Data!$L$117,
Z280=19,Data!$L$118,
Z280=20,Data!$L$119,
Z280=21,Data!$L$120,
Z280=0,Data!$L$121)*K280),"")</f>
        <v/>
      </c>
      <c r="AI280" s="950" t="str">
        <f>'Registro Veh'!J292</f>
        <v/>
      </c>
      <c r="AJ280" s="950" t="str">
        <f>'Registro Veh'!M292</f>
        <v/>
      </c>
      <c r="AK280" s="951"/>
      <c r="AL280" s="951"/>
      <c r="AM280" s="951"/>
      <c r="AN280" s="951"/>
    </row>
    <row r="281">
      <c r="A281" s="941" t="str">
        <f>'Registro Veh'!B292</f>
        <v/>
      </c>
      <c r="B281" s="941" t="str">
        <f>Equipo!$F$2</f>
        <v>4.0</v>
      </c>
      <c r="C281" s="941" t="str">
        <f>Equipo!$E$14</f>
        <v/>
      </c>
      <c r="D281" s="941" t="str">
        <f>Equipo!$E$10</f>
        <v/>
      </c>
      <c r="E281" s="941" t="str">
        <f>'Registro Veh'!C292</f>
        <v/>
      </c>
      <c r="F281" s="941" t="str">
        <f>'Registro Veh'!D292</f>
        <v/>
      </c>
      <c r="G281" s="941" t="str">
        <f>'Registro Veh'!E292</f>
        <v/>
      </c>
      <c r="H281" s="941" t="str">
        <f>'Registro Veh'!F292</f>
        <v/>
      </c>
      <c r="I281" s="942" t="str">
        <f>'Registro Veh'!G292</f>
        <v/>
      </c>
      <c r="J281" s="942" t="str">
        <f>'Registro Veh'!I292</f>
        <v/>
      </c>
      <c r="K281" s="942" t="str">
        <f>'Registro Veh'!K292</f>
        <v/>
      </c>
      <c r="L281" s="942" t="str">
        <f>'Registro Veh'!L292</f>
        <v/>
      </c>
      <c r="M281" s="942" t="str">
        <f>'Registro Veh'!N292</f>
        <v/>
      </c>
      <c r="N281" s="943" t="str">
        <f>IFERROR(IFS(E281='BBDD R'!$F$2,'BBDD R'!$G$2,E281='BBDD R'!$F$3,'BBDD R'!$G$3,E281='BBDD R'!$F$4,'BBDD R'!$G$4,E281='BBDD R'!$F$5,'BBDD R'!$G$5,E281='BBDD R'!$F$6,'BBDD R'!$G$6,E281='BBDD R'!$F$7,'BBDD R'!$G$7),"")</f>
        <v/>
      </c>
      <c r="O281" s="943" t="str">
        <f>IFERROR(IFS(E281='BBDD R'!$F$2,'BBDD R'!$H$2,E281='BBDD R'!$F$3,'BBDD R'!$H$3,E281='BBDD R'!$F$4,'BBDD R'!$H$4,E281='BBDD R'!$F$5,'BBDD R'!$H$5,E281='BBDD R'!$F$6,'BBDD R'!$H$6,E281='BBDD R'!$F$7,'BBDD R'!$H$7),"")</f>
        <v/>
      </c>
      <c r="P281" s="944" t="str">
        <f>IFERROR(IFS(E281='BBDD R'!$F$2,'BBDD R'!$I$2,E281='BBDD R'!$F$3,'BBDD R'!$I$3,E281='BBDD R'!$F$4,'BBDD R'!$I$4,E281='BBDD R'!$F$5,'BBDD R'!$I$5,E281='BBDD R'!$F$6,'BBDD R'!$I$6,E281='BBDD R'!$F$7,'BBDD R'!$I$7),"")</f>
        <v/>
      </c>
      <c r="Q281" s="945" t="str">
        <f>IFERROR(IFS(E281='BBDD R'!$F$2,'BBDD R'!$J$2,E281='BBDD R'!$F$3,'BBDD R'!$J$3,E281='BBDD R'!$F$4,'BBDD R'!$J$4,E281='BBDD R'!$F$5,'BBDD R'!$J$5,E281='BBDD R'!$F$6,'BBDD R'!$J$6,E281='BBDD R'!$F$7,'BBDD R'!$J$7))</f>
        <v/>
      </c>
      <c r="R281" s="945" t="str">
        <f>IFERROR(IFS(E281='BBDD R'!$F$2,'BBDD R'!$K$2,E281='BBDD R'!$F$3,'BBDD R'!$K$3,E281='BBDD R'!$F$4,'BBDD R'!$K$4,E281='BBDD R'!$F$5,'BBDD R'!$K$5,E281='BBDD R'!$F$6,'BBDD R'!$K$6,E281='BBDD R'!$F$7,'BBDD R'!$K$7),"")</f>
        <v/>
      </c>
      <c r="S281" s="944" t="str">
        <f>IFERROR(IFS(E281='BBDD R'!$F$2,'BBDD R'!$L$2,E281='BBDD R'!$F$3,'BBDD R'!$L$3,E281='BBDD R'!$F$4,'BBDD R'!$L$4,E281='BBDD R'!$F$5,'BBDD R'!$L$5,E281='BBDD R'!$F$6,'BBDD R'!$L$6,E281='BBDD R'!$F$7,'BBDD R'!$L$7),"")</f>
        <v/>
      </c>
      <c r="T281" s="944" t="str">
        <f>IFERROR(IFS(E281='BBDD R'!$F$2,'BBDD R'!$M$2,E281='BBDD R'!$F$3,'BBDD R'!$M$3,E281='BBDD R'!$F$4,'BBDD R'!$M$4,E281='BBDD R'!$F$5,'BBDD R'!$M$5,E281='BBDD R'!$F$6,'BBDD R'!$M$6,E281='BBDD R'!$F$7,'BBDD R'!$M$7),"")</f>
        <v/>
      </c>
      <c r="U281" s="944" t="str">
        <f>IFERROR(IFS(E281='BBDD R'!$F$2,'BBDD R'!$N$2,E281='BBDD R'!$F$3,'BBDD R'!$N$3,E281='BBDD R'!$F$4,'BBDD R'!$N$4,E281='BBDD R'!$F$5,'BBDD R'!$N$5,E281='BBDD R'!$F$6,'BBDD R'!$N$6,E281='BBDD R'!$F$7,'BBDD R'!$N$7),"")</f>
        <v/>
      </c>
      <c r="V281" s="944" t="str">
        <f>IFERROR(IFS(E281='BBDD R'!$F$2,'BBDD R'!$O$2,E281='BBDD R'!$F$3,'BBDD R'!$O$3,E281='BBDD R'!$F$4,'BBDD R'!$O$4,E281='BBDD R'!$F$5,'BBDD R'!$O$5,E281='BBDD R'!$F$6,'BBDD R'!$O$6,E281='BBDD R'!$F$7,'BBDD R'!$O$7),"")</f>
        <v/>
      </c>
      <c r="W281" s="946" t="str">
        <f>IFERROR(IFS(E281='BBDD R'!$F$2,'BBDD R'!$P$2,E281='BBDD R'!$F$3,'BBDD R'!$P$3,E281='BBDD R'!$F$4,'BBDD R'!$P$4,E281='BBDD R'!$F$5,'BBDD R'!$P$5,E281='BBDD R'!$F$6,'BBDD R'!$P$6,E281='BBDD R'!$F$7,'BBDD R'!$P$7),"")</f>
        <v/>
      </c>
      <c r="X281" s="944" t="str">
        <f>IFERROR(IFS(E281='BBDD R'!$F$2,'BBDD R'!$Q$2,E281='BBDD R'!$F$3,'BBDD R'!$Q$3,E281='BBDD R'!$F$4,'BBDD R'!$Q$4,E281='BBDD R'!$F$5,'BBDD R'!$Q$5,E281='BBDD R'!$F$6,'BBDD R'!$Q$6,E281='BBDD R'!$F$7,'BBDD R'!$Q$7),"")</f>
        <v/>
      </c>
      <c r="Y281" s="944" t="str">
        <f>IFERROR(IFS(E281='BBDD R'!$F$2,'BBDD R'!$R$2,E281='BBDD R'!$F$3,'BBDD R'!$R$3,E281='BBDD R'!$F$4,'BBDD R'!$R$4,E281='BBDD R'!$F$5,'BBDD R'!$R$5,E281='BBDD R'!$F$6,'BBDD R'!$R$6,E281='BBDD R'!$F$7,'BBDD R'!$R$7),"")</f>
        <v/>
      </c>
      <c r="Z281" s="944" t="str">
        <f t="array" ref="Z281">IFERROR(ifs(AND(M281="Gasolina",O281="Vehículo Liviano (Sedán, Compacto)"),1
,AND(M281="Gasolina",O281="Vehículo Liviano (SUV, Jeep, Station Wagon)"),2
,AND(M281="Gasolina",O281="Utilitario, Furgón"),3
,AND(M281="Gasolina",O281="Camioneta 4x2"),4
,AND(M281="Gasolina",O281="Camioneta 4x4"),5
,AND(M281="Gasolina",O281="Camión liviano (hasta 3.5 ton)"),6
,AND(M281="Gasolina",O281="Camión mediano"),7
,AND(M281="Gasolina",O281="Camión pesado"),8
,AND(M281="Gasolina",O281="Maquinaria"),9
,AND(M281="Gasolina",O281="Otro (especifique): "),10
,AND(M281="Diesel",O281="Vehículo Liviano (Sedán, Compacto)"),11
,AND(M281="Diesel",O281="Vehículo Liviano (SUV, Jeep, Station Wagon)"),12
,AND(M281="Diesel",O281="Utilitario, Furgón"),13
,AND(M281="Diesel",O281="Camioneta 4x2"),14
,AND(M281="Diesel",O281="Camioneta 4x4"),15
,AND(M281="Diesel",O281="Camión liviano (hasta 3.5 ton)"),16
,AND(M281="Diesel",O281="Camión mediano"),17
,AND(M281="Diesel",O281="Camión pesado"),18
,AND(M281="Diesel",O281="Maquinaria"),19
,AND(M281="Diesel",O281="Otro (especifique): "),20
,O281="Selecciona...",21),"")</f>
        <v/>
      </c>
      <c r="AA281" s="947" t="str">
        <f>IFERROR((ifs(Z281=1,Data!$D$100,Z281=2,Data!$D$101,Z281=3,Data!$D$102,Z281=4,Data!$D$103,Z281=5,Data!$D$104,Z281=6,Data!$D$105,Z281=7,Data!$D$106,Z281=8,Data!$D$107,Z281=9,Data!$D$108,Z281=10,Data!$D$109,Z281=11,Data!$D$110,Z281=12,Data!$D$111,Z281=13,Data!$D$112,Z281=14,Data!$D$113,Z281=15,Data!$D$114,Z281=16,Data!$D$115,Z281=17,Data!$D$116,Z281=18,Data!$D$117,Z281=19,Data!$D$118,Z281=20,Data!$D$119,Z281=21,Data!$D$120,Z281=0,Data!$D$121))*K281,"")</f>
        <v/>
      </c>
      <c r="AB281" s="947" t="str">
        <f>IFERROR((ifs(Z281=1,Data!$E$100,Z281=2,Data!$E$101,Z281=3,Data!$E$102,Z281=4,Data!$E$103,Z281=5,Data!$E$104,Z281=6,Data!$E$105,Z281=7,Data!$E$106,Z281=8,Data!$E$107,Z281=9,Data!$E$108,Z281=10,Data!$E$109,Z281=11,Data!$E$110,Z281=12,Data!$E$111,Z281=13,Data!$E$112,Z281=14,Data!$E$113,Z281=15,Data!$E$114,Z281=16,Data!$E$115,Z281=17,Data!$E$116,Z281=18,Data!$E$117,Z281=19,Data!$E$118,Z281=20,Data!$E$119,Z281=21,Data!$E$120,Z281=0,Data!$E$121))*K281/1000,"")</f>
        <v/>
      </c>
      <c r="AC281" s="948" t="str">
        <f>IFERROR((ifs(
Z281=1,Data!$G$100,
Z281=2,Data!$G$101,
Z281=3,Data!$G$102,
Z281=4,Data!$G$103,
Z281=5,Data!$G$104,
Z281=6,Data!$G$105,
Z281=7,Data!$G$106,
Z281=8,Data!$G$107,
Z281=9,Data!$G$108,
Z281=10,Data!G$109,
Z281=11,Data!G$110,
Z281=12,Data!G$111,
Z281=13,Data!$G$112,
Z281=14,Data!$G$113,
Z281=15,Data!$G$114,
Z281=16,Data!$G$115,
Z281=17,Data!$G$116,
Z281=18,Data!$G$117,
Z281=19,Data!$G$118,
Z281=20,Data!$G$119,
Z281=21,Data!$G$120,
Z281=0,Data!$G$121))
*K281/1000,"")</f>
        <v/>
      </c>
      <c r="AD281" s="949" t="str">
        <f>IFERROR((ifs(
Z281=1,Data!$H$100,
Z281=2,Data!$H$101,
Z281=3,Data!$H$102,
Z281=4,Data!$H$103,
Z281=5,Data!$H$104,
Z281=6,Data!$H$105,
Z281=7,Data!$H$106,
Z281=8,Data!$H$107,
Z281=9,Data!$H$108,
Z281=10,Data!H$109,
Z281=11,Data!H$110,
Z281=12,Data!H$111,
Z281=13,Data!$H$112,
Z281=14,Data!$H$113,
Z281=15,Data!$H$114,
Z281=16,Data!$H$115,
Z281=17,Data!$H$116,
Z281=18,Data!$H$117,
Z281=19,Data!$H$118,
Z281=20,Data!$H$119,
Z281=21,Data!$H$120,
Z281=0,Data!$H$121))*K281/1000,"")</f>
        <v/>
      </c>
      <c r="AE281" s="948" t="str">
        <f>IFERROR((ifs(
Z281=1,Data!$I$100,
Z281=2,Data!$I$101,
Z281=3,Data!$I$102,
Z281=4,Data!$I$103,
Z281=5,Data!$I$104,
Z281=6,Data!$I$105,
Z281=7,Data!$I$106,
Z281=8,Data!$I$107,
Z281=9,Data!$I$108,
Z281=10,Data!I$109,
Z281=11,Data!I$110,
Z281=12,Data!I$111,
Z281=13,Data!$I$112,
Z281=14,Data!$I$113,
Z281=15,Data!$I$114,
Z281=16,Data!$I$115,
Z281=17,Data!$I$116,
Z281=18,Data!$I$117,
Z281=19,Data!$I$118,
Z281=20,Data!$I$119,
Z281=21,Data!$I$120,
Z281=0,Data!$I$121)*K281/1000),"")</f>
        <v/>
      </c>
      <c r="AF281" s="947" t="str">
        <f>IFERROR((ifs(
Z281=1,Data!$J$100,
Z281=2,Data!$J$101,
Z281=3,Data!$J$102,
Z281=4,Data!$J$103,
Z281=5,Data!$J$104,
Z281=6,Data!$J$105,
Z281=7,Data!$J$106,
Z281=8,Data!$J$107,
Z281=9,Data!$J$108,
Z281=10,Data!J$109,
Z281=11,Data!J$110,
Z281=12,Data!J$111,
Z281=13,Data!J$112,
Z281=14,Data!$J$113,
Z281=15,Data!$J$114,
Z281=16,Data!$J$115,
Z281=17,Data!$J$116,
Z281=18,Data!$J$117,
Z281=19,Data!$J$118,
Z281=20,Data!$J$119,
Z281=21,Data!$J$120,
Z281=0,Data!$J$121)*K281),"")</f>
        <v/>
      </c>
      <c r="AG281" s="947" t="str">
        <f>IFERROR((ifs(
Z281=1,Data!$K$100,
Z281=2,Data!$K$101,
Z281=3,Data!$K$102,
Z281=4,Data!$K$103,
Z281=5,Data!$K$104,
Z281=6,Data!$K$105,
Z281=7,Data!$K$106,
Z281=8,Data!$K$107,
Z281=9,Data!$K$108,
Z281=10,Data!K$109,
Z281=11,Data!K$110,
Z281=12,Data!K$111,
Z281=13,Data!$K$112,
Z281=14,Data!$K$113,
Z281=15,Data!$K$114,
Z281=16,Data!$K$115,
Z281=17,Data!$K$116,
Z281=18,Data!$K$117,
Z281=19,Data!$K$118,
Z281=20,Data!$K$119,
Z281=21,Data!$K$120,
Z281=0,Data!$K$121)*K281),"")</f>
        <v/>
      </c>
      <c r="AH281" s="947" t="str">
        <f>IFERROR((ifs(
Z281=1,Data!$L$100,
Z281=2,Data!$L$101,
Z281=3,Data!$L$102,
Z281=4,Data!$L$103,
Z281=5,Data!$L$104,
Z281=6,Data!$L$105,
Z281=7,Data!$L$106,
Z281=8,Data!$L$107,
Z281=9,Data!$L$108,
Z281=10,Data!L$109,
Z281=11,Data!L$110,
Z281=12,Data!L$111,
Z281=13,Data!$L$112,
Z281=14,Data!$L$113,
Z281=15,Data!$L$114,
Z281=16,Data!$L$115,
Z281=17,Data!$L$116,
Z281=18,Data!$L$117,
Z281=19,Data!$L$118,
Z281=20,Data!$L$119,
Z281=21,Data!$L$120,
Z281=0,Data!$L$121)*K281),"")</f>
        <v/>
      </c>
      <c r="AI281" s="950" t="str">
        <f>'Registro Veh'!J293</f>
        <v/>
      </c>
      <c r="AJ281" s="950" t="str">
        <f>'Registro Veh'!M293</f>
        <v/>
      </c>
      <c r="AK281" s="951"/>
      <c r="AL281" s="951"/>
      <c r="AM281" s="951"/>
      <c r="AN281" s="951"/>
    </row>
    <row r="282">
      <c r="A282" s="941" t="str">
        <f>'Registro Veh'!B293</f>
        <v/>
      </c>
      <c r="B282" s="941" t="str">
        <f>Equipo!$F$2</f>
        <v>4.0</v>
      </c>
      <c r="C282" s="941" t="str">
        <f>Equipo!$E$14</f>
        <v/>
      </c>
      <c r="D282" s="941" t="str">
        <f>Equipo!$E$10</f>
        <v/>
      </c>
      <c r="E282" s="941" t="str">
        <f>'Registro Veh'!C293</f>
        <v/>
      </c>
      <c r="F282" s="941" t="str">
        <f>'Registro Veh'!D293</f>
        <v/>
      </c>
      <c r="G282" s="941" t="str">
        <f>'Registro Veh'!E293</f>
        <v/>
      </c>
      <c r="H282" s="941" t="str">
        <f>'Registro Veh'!F293</f>
        <v/>
      </c>
      <c r="I282" s="942" t="str">
        <f>'Registro Veh'!G293</f>
        <v/>
      </c>
      <c r="J282" s="942" t="str">
        <f>'Registro Veh'!I293</f>
        <v/>
      </c>
      <c r="K282" s="942" t="str">
        <f>'Registro Veh'!K293</f>
        <v/>
      </c>
      <c r="L282" s="942" t="str">
        <f>'Registro Veh'!L293</f>
        <v/>
      </c>
      <c r="M282" s="942" t="str">
        <f>'Registro Veh'!N293</f>
        <v/>
      </c>
      <c r="N282" s="943" t="str">
        <f>IFERROR(IFS(E282='BBDD R'!$F$2,'BBDD R'!$G$2,E282='BBDD R'!$F$3,'BBDD R'!$G$3,E282='BBDD R'!$F$4,'BBDD R'!$G$4,E282='BBDD R'!$F$5,'BBDD R'!$G$5,E282='BBDD R'!$F$6,'BBDD R'!$G$6,E282='BBDD R'!$F$7,'BBDD R'!$G$7),"")</f>
        <v/>
      </c>
      <c r="O282" s="943" t="str">
        <f>IFERROR(IFS(E282='BBDD R'!$F$2,'BBDD R'!$H$2,E282='BBDD R'!$F$3,'BBDD R'!$H$3,E282='BBDD R'!$F$4,'BBDD R'!$H$4,E282='BBDD R'!$F$5,'BBDD R'!$H$5,E282='BBDD R'!$F$6,'BBDD R'!$H$6,E282='BBDD R'!$F$7,'BBDD R'!$H$7),"")</f>
        <v/>
      </c>
      <c r="P282" s="944" t="str">
        <f>IFERROR(IFS(E282='BBDD R'!$F$2,'BBDD R'!$I$2,E282='BBDD R'!$F$3,'BBDD R'!$I$3,E282='BBDD R'!$F$4,'BBDD R'!$I$4,E282='BBDD R'!$F$5,'BBDD R'!$I$5,E282='BBDD R'!$F$6,'BBDD R'!$I$6,E282='BBDD R'!$F$7,'BBDD R'!$I$7),"")</f>
        <v/>
      </c>
      <c r="Q282" s="945" t="str">
        <f>IFERROR(IFS(E282='BBDD R'!$F$2,'BBDD R'!$J$2,E282='BBDD R'!$F$3,'BBDD R'!$J$3,E282='BBDD R'!$F$4,'BBDD R'!$J$4,E282='BBDD R'!$F$5,'BBDD R'!$J$5,E282='BBDD R'!$F$6,'BBDD R'!$J$6,E282='BBDD R'!$F$7,'BBDD R'!$J$7))</f>
        <v/>
      </c>
      <c r="R282" s="945" t="str">
        <f>IFERROR(IFS(E282='BBDD R'!$F$2,'BBDD R'!$K$2,E282='BBDD R'!$F$3,'BBDD R'!$K$3,E282='BBDD R'!$F$4,'BBDD R'!$K$4,E282='BBDD R'!$F$5,'BBDD R'!$K$5,E282='BBDD R'!$F$6,'BBDD R'!$K$6,E282='BBDD R'!$F$7,'BBDD R'!$K$7),"")</f>
        <v/>
      </c>
      <c r="S282" s="944" t="str">
        <f>IFERROR(IFS(E282='BBDD R'!$F$2,'BBDD R'!$L$2,E282='BBDD R'!$F$3,'BBDD R'!$L$3,E282='BBDD R'!$F$4,'BBDD R'!$L$4,E282='BBDD R'!$F$5,'BBDD R'!$L$5,E282='BBDD R'!$F$6,'BBDD R'!$L$6,E282='BBDD R'!$F$7,'BBDD R'!$L$7),"")</f>
        <v/>
      </c>
      <c r="T282" s="944" t="str">
        <f>IFERROR(IFS(E282='BBDD R'!$F$2,'BBDD R'!$M$2,E282='BBDD R'!$F$3,'BBDD R'!$M$3,E282='BBDD R'!$F$4,'BBDD R'!$M$4,E282='BBDD R'!$F$5,'BBDD R'!$M$5,E282='BBDD R'!$F$6,'BBDD R'!$M$6,E282='BBDD R'!$F$7,'BBDD R'!$M$7),"")</f>
        <v/>
      </c>
      <c r="U282" s="944" t="str">
        <f>IFERROR(IFS(E282='BBDD R'!$F$2,'BBDD R'!$N$2,E282='BBDD R'!$F$3,'BBDD R'!$N$3,E282='BBDD R'!$F$4,'BBDD R'!$N$4,E282='BBDD R'!$F$5,'BBDD R'!$N$5,E282='BBDD R'!$F$6,'BBDD R'!$N$6,E282='BBDD R'!$F$7,'BBDD R'!$N$7),"")</f>
        <v/>
      </c>
      <c r="V282" s="944" t="str">
        <f>IFERROR(IFS(E282='BBDD R'!$F$2,'BBDD R'!$O$2,E282='BBDD R'!$F$3,'BBDD R'!$O$3,E282='BBDD R'!$F$4,'BBDD R'!$O$4,E282='BBDD R'!$F$5,'BBDD R'!$O$5,E282='BBDD R'!$F$6,'BBDD R'!$O$6,E282='BBDD R'!$F$7,'BBDD R'!$O$7),"")</f>
        <v/>
      </c>
      <c r="W282" s="946" t="str">
        <f>IFERROR(IFS(E282='BBDD R'!$F$2,'BBDD R'!$P$2,E282='BBDD R'!$F$3,'BBDD R'!$P$3,E282='BBDD R'!$F$4,'BBDD R'!$P$4,E282='BBDD R'!$F$5,'BBDD R'!$P$5,E282='BBDD R'!$F$6,'BBDD R'!$P$6,E282='BBDD R'!$F$7,'BBDD R'!$P$7),"")</f>
        <v/>
      </c>
      <c r="X282" s="944" t="str">
        <f>IFERROR(IFS(E282='BBDD R'!$F$2,'BBDD R'!$Q$2,E282='BBDD R'!$F$3,'BBDD R'!$Q$3,E282='BBDD R'!$F$4,'BBDD R'!$Q$4,E282='BBDD R'!$F$5,'BBDD R'!$Q$5,E282='BBDD R'!$F$6,'BBDD R'!$Q$6,E282='BBDD R'!$F$7,'BBDD R'!$Q$7),"")</f>
        <v/>
      </c>
      <c r="Y282" s="944" t="str">
        <f>IFERROR(IFS(E282='BBDD R'!$F$2,'BBDD R'!$R$2,E282='BBDD R'!$F$3,'BBDD R'!$R$3,E282='BBDD R'!$F$4,'BBDD R'!$R$4,E282='BBDD R'!$F$5,'BBDD R'!$R$5,E282='BBDD R'!$F$6,'BBDD R'!$R$6,E282='BBDD R'!$F$7,'BBDD R'!$R$7),"")</f>
        <v/>
      </c>
      <c r="Z282" s="944" t="str">
        <f t="array" ref="Z282">IFERROR(ifs(AND(M282="Gasolina",O282="Vehículo Liviano (Sedán, Compacto)"),1
,AND(M282="Gasolina",O282="Vehículo Liviano (SUV, Jeep, Station Wagon)"),2
,AND(M282="Gasolina",O282="Utilitario, Furgón"),3
,AND(M282="Gasolina",O282="Camioneta 4x2"),4
,AND(M282="Gasolina",O282="Camioneta 4x4"),5
,AND(M282="Gasolina",O282="Camión liviano (hasta 3.5 ton)"),6
,AND(M282="Gasolina",O282="Camión mediano"),7
,AND(M282="Gasolina",O282="Camión pesado"),8
,AND(M282="Gasolina",O282="Maquinaria"),9
,AND(M282="Gasolina",O282="Otro (especifique): "),10
,AND(M282="Diesel",O282="Vehículo Liviano (Sedán, Compacto)"),11
,AND(M282="Diesel",O282="Vehículo Liviano (SUV, Jeep, Station Wagon)"),12
,AND(M282="Diesel",O282="Utilitario, Furgón"),13
,AND(M282="Diesel",O282="Camioneta 4x2"),14
,AND(M282="Diesel",O282="Camioneta 4x4"),15
,AND(M282="Diesel",O282="Camión liviano (hasta 3.5 ton)"),16
,AND(M282="Diesel",O282="Camión mediano"),17
,AND(M282="Diesel",O282="Camión pesado"),18
,AND(M282="Diesel",O282="Maquinaria"),19
,AND(M282="Diesel",O282="Otro (especifique): "),20
,O282="Selecciona...",21),"")</f>
        <v/>
      </c>
      <c r="AA282" s="947" t="str">
        <f>IFERROR((ifs(Z282=1,Data!$D$100,Z282=2,Data!$D$101,Z282=3,Data!$D$102,Z282=4,Data!$D$103,Z282=5,Data!$D$104,Z282=6,Data!$D$105,Z282=7,Data!$D$106,Z282=8,Data!$D$107,Z282=9,Data!$D$108,Z282=10,Data!$D$109,Z282=11,Data!$D$110,Z282=12,Data!$D$111,Z282=13,Data!$D$112,Z282=14,Data!$D$113,Z282=15,Data!$D$114,Z282=16,Data!$D$115,Z282=17,Data!$D$116,Z282=18,Data!$D$117,Z282=19,Data!$D$118,Z282=20,Data!$D$119,Z282=21,Data!$D$120,Z282=0,Data!$D$121))*K282,"")</f>
        <v/>
      </c>
      <c r="AB282" s="947" t="str">
        <f>IFERROR((ifs(Z282=1,Data!$E$100,Z282=2,Data!$E$101,Z282=3,Data!$E$102,Z282=4,Data!$E$103,Z282=5,Data!$E$104,Z282=6,Data!$E$105,Z282=7,Data!$E$106,Z282=8,Data!$E$107,Z282=9,Data!$E$108,Z282=10,Data!$E$109,Z282=11,Data!$E$110,Z282=12,Data!$E$111,Z282=13,Data!$E$112,Z282=14,Data!$E$113,Z282=15,Data!$E$114,Z282=16,Data!$E$115,Z282=17,Data!$E$116,Z282=18,Data!$E$117,Z282=19,Data!$E$118,Z282=20,Data!$E$119,Z282=21,Data!$E$120,Z282=0,Data!$E$121))*K282/1000,"")</f>
        <v/>
      </c>
      <c r="AC282" s="948" t="str">
        <f>IFERROR((ifs(
Z282=1,Data!$G$100,
Z282=2,Data!$G$101,
Z282=3,Data!$G$102,
Z282=4,Data!$G$103,
Z282=5,Data!$G$104,
Z282=6,Data!$G$105,
Z282=7,Data!$G$106,
Z282=8,Data!$G$107,
Z282=9,Data!$G$108,
Z282=10,Data!G$109,
Z282=11,Data!G$110,
Z282=12,Data!G$111,
Z282=13,Data!$G$112,
Z282=14,Data!$G$113,
Z282=15,Data!$G$114,
Z282=16,Data!$G$115,
Z282=17,Data!$G$116,
Z282=18,Data!$G$117,
Z282=19,Data!$G$118,
Z282=20,Data!$G$119,
Z282=21,Data!$G$120,
Z282=0,Data!$G$121))
*K282/1000,"")</f>
        <v/>
      </c>
      <c r="AD282" s="949" t="str">
        <f>IFERROR((ifs(
Z282=1,Data!$H$100,
Z282=2,Data!$H$101,
Z282=3,Data!$H$102,
Z282=4,Data!$H$103,
Z282=5,Data!$H$104,
Z282=6,Data!$H$105,
Z282=7,Data!$H$106,
Z282=8,Data!$H$107,
Z282=9,Data!$H$108,
Z282=10,Data!H$109,
Z282=11,Data!H$110,
Z282=12,Data!H$111,
Z282=13,Data!$H$112,
Z282=14,Data!$H$113,
Z282=15,Data!$H$114,
Z282=16,Data!$H$115,
Z282=17,Data!$H$116,
Z282=18,Data!$H$117,
Z282=19,Data!$H$118,
Z282=20,Data!$H$119,
Z282=21,Data!$H$120,
Z282=0,Data!$H$121))*K282/1000,"")</f>
        <v/>
      </c>
      <c r="AE282" s="948" t="str">
        <f>IFERROR((ifs(
Z282=1,Data!$I$100,
Z282=2,Data!$I$101,
Z282=3,Data!$I$102,
Z282=4,Data!$I$103,
Z282=5,Data!$I$104,
Z282=6,Data!$I$105,
Z282=7,Data!$I$106,
Z282=8,Data!$I$107,
Z282=9,Data!$I$108,
Z282=10,Data!I$109,
Z282=11,Data!I$110,
Z282=12,Data!I$111,
Z282=13,Data!$I$112,
Z282=14,Data!$I$113,
Z282=15,Data!$I$114,
Z282=16,Data!$I$115,
Z282=17,Data!$I$116,
Z282=18,Data!$I$117,
Z282=19,Data!$I$118,
Z282=20,Data!$I$119,
Z282=21,Data!$I$120,
Z282=0,Data!$I$121)*K282/1000),"")</f>
        <v/>
      </c>
      <c r="AF282" s="947" t="str">
        <f>IFERROR((ifs(
Z282=1,Data!$J$100,
Z282=2,Data!$J$101,
Z282=3,Data!$J$102,
Z282=4,Data!$J$103,
Z282=5,Data!$J$104,
Z282=6,Data!$J$105,
Z282=7,Data!$J$106,
Z282=8,Data!$J$107,
Z282=9,Data!$J$108,
Z282=10,Data!J$109,
Z282=11,Data!J$110,
Z282=12,Data!J$111,
Z282=13,Data!J$112,
Z282=14,Data!$J$113,
Z282=15,Data!$J$114,
Z282=16,Data!$J$115,
Z282=17,Data!$J$116,
Z282=18,Data!$J$117,
Z282=19,Data!$J$118,
Z282=20,Data!$J$119,
Z282=21,Data!$J$120,
Z282=0,Data!$J$121)*K282),"")</f>
        <v/>
      </c>
      <c r="AG282" s="947" t="str">
        <f>IFERROR((ifs(
Z282=1,Data!$K$100,
Z282=2,Data!$K$101,
Z282=3,Data!$K$102,
Z282=4,Data!$K$103,
Z282=5,Data!$K$104,
Z282=6,Data!$K$105,
Z282=7,Data!$K$106,
Z282=8,Data!$K$107,
Z282=9,Data!$K$108,
Z282=10,Data!K$109,
Z282=11,Data!K$110,
Z282=12,Data!K$111,
Z282=13,Data!$K$112,
Z282=14,Data!$K$113,
Z282=15,Data!$K$114,
Z282=16,Data!$K$115,
Z282=17,Data!$K$116,
Z282=18,Data!$K$117,
Z282=19,Data!$K$118,
Z282=20,Data!$K$119,
Z282=21,Data!$K$120,
Z282=0,Data!$K$121)*K282),"")</f>
        <v/>
      </c>
      <c r="AH282" s="947" t="str">
        <f>IFERROR((ifs(
Z282=1,Data!$L$100,
Z282=2,Data!$L$101,
Z282=3,Data!$L$102,
Z282=4,Data!$L$103,
Z282=5,Data!$L$104,
Z282=6,Data!$L$105,
Z282=7,Data!$L$106,
Z282=8,Data!$L$107,
Z282=9,Data!$L$108,
Z282=10,Data!L$109,
Z282=11,Data!L$110,
Z282=12,Data!L$111,
Z282=13,Data!$L$112,
Z282=14,Data!$L$113,
Z282=15,Data!$L$114,
Z282=16,Data!$L$115,
Z282=17,Data!$L$116,
Z282=18,Data!$L$117,
Z282=19,Data!$L$118,
Z282=20,Data!$L$119,
Z282=21,Data!$L$120,
Z282=0,Data!$L$121)*K282),"")</f>
        <v/>
      </c>
      <c r="AI282" s="950" t="str">
        <f>'Registro Veh'!J294</f>
        <v/>
      </c>
      <c r="AJ282" s="950" t="str">
        <f>'Registro Veh'!M294</f>
        <v/>
      </c>
      <c r="AK282" s="951"/>
      <c r="AL282" s="951"/>
      <c r="AM282" s="951"/>
      <c r="AN282" s="951"/>
    </row>
    <row r="283">
      <c r="A283" s="941" t="str">
        <f>'Registro Veh'!B294</f>
        <v/>
      </c>
      <c r="B283" s="941" t="str">
        <f>Equipo!$F$2</f>
        <v>4.0</v>
      </c>
      <c r="C283" s="941" t="str">
        <f>Equipo!$E$14</f>
        <v/>
      </c>
      <c r="D283" s="941" t="str">
        <f>Equipo!$E$10</f>
        <v/>
      </c>
      <c r="E283" s="941" t="str">
        <f>'Registro Veh'!C294</f>
        <v/>
      </c>
      <c r="F283" s="941" t="str">
        <f>'Registro Veh'!D294</f>
        <v/>
      </c>
      <c r="G283" s="941" t="str">
        <f>'Registro Veh'!E294</f>
        <v/>
      </c>
      <c r="H283" s="941" t="str">
        <f>'Registro Veh'!F294</f>
        <v/>
      </c>
      <c r="I283" s="942" t="str">
        <f>'Registro Veh'!G294</f>
        <v/>
      </c>
      <c r="J283" s="942" t="str">
        <f>'Registro Veh'!I294</f>
        <v/>
      </c>
      <c r="K283" s="942" t="str">
        <f>'Registro Veh'!K294</f>
        <v/>
      </c>
      <c r="L283" s="942" t="str">
        <f>'Registro Veh'!L294</f>
        <v/>
      </c>
      <c r="M283" s="942" t="str">
        <f>'Registro Veh'!N294</f>
        <v/>
      </c>
      <c r="N283" s="943" t="str">
        <f>IFERROR(IFS(E283='BBDD R'!$F$2,'BBDD R'!$G$2,E283='BBDD R'!$F$3,'BBDD R'!$G$3,E283='BBDD R'!$F$4,'BBDD R'!$G$4,E283='BBDD R'!$F$5,'BBDD R'!$G$5,E283='BBDD R'!$F$6,'BBDD R'!$G$6,E283='BBDD R'!$F$7,'BBDD R'!$G$7),"")</f>
        <v/>
      </c>
      <c r="O283" s="943" t="str">
        <f>IFERROR(IFS(E283='BBDD R'!$F$2,'BBDD R'!$H$2,E283='BBDD R'!$F$3,'BBDD R'!$H$3,E283='BBDD R'!$F$4,'BBDD R'!$H$4,E283='BBDD R'!$F$5,'BBDD R'!$H$5,E283='BBDD R'!$F$6,'BBDD R'!$H$6,E283='BBDD R'!$F$7,'BBDD R'!$H$7),"")</f>
        <v/>
      </c>
      <c r="P283" s="944" t="str">
        <f>IFERROR(IFS(E283='BBDD R'!$F$2,'BBDD R'!$I$2,E283='BBDD R'!$F$3,'BBDD R'!$I$3,E283='BBDD R'!$F$4,'BBDD R'!$I$4,E283='BBDD R'!$F$5,'BBDD R'!$I$5,E283='BBDD R'!$F$6,'BBDD R'!$I$6,E283='BBDD R'!$F$7,'BBDD R'!$I$7),"")</f>
        <v/>
      </c>
      <c r="Q283" s="945" t="str">
        <f>IFERROR(IFS(E283='BBDD R'!$F$2,'BBDD R'!$J$2,E283='BBDD R'!$F$3,'BBDD R'!$J$3,E283='BBDD R'!$F$4,'BBDD R'!$J$4,E283='BBDD R'!$F$5,'BBDD R'!$J$5,E283='BBDD R'!$F$6,'BBDD R'!$J$6,E283='BBDD R'!$F$7,'BBDD R'!$J$7))</f>
        <v/>
      </c>
      <c r="R283" s="945" t="str">
        <f>IFERROR(IFS(E283='BBDD R'!$F$2,'BBDD R'!$K$2,E283='BBDD R'!$F$3,'BBDD R'!$K$3,E283='BBDD R'!$F$4,'BBDD R'!$K$4,E283='BBDD R'!$F$5,'BBDD R'!$K$5,E283='BBDD R'!$F$6,'BBDD R'!$K$6,E283='BBDD R'!$F$7,'BBDD R'!$K$7),"")</f>
        <v/>
      </c>
      <c r="S283" s="944" t="str">
        <f>IFERROR(IFS(E283='BBDD R'!$F$2,'BBDD R'!$L$2,E283='BBDD R'!$F$3,'BBDD R'!$L$3,E283='BBDD R'!$F$4,'BBDD R'!$L$4,E283='BBDD R'!$F$5,'BBDD R'!$L$5,E283='BBDD R'!$F$6,'BBDD R'!$L$6,E283='BBDD R'!$F$7,'BBDD R'!$L$7),"")</f>
        <v/>
      </c>
      <c r="T283" s="944" t="str">
        <f>IFERROR(IFS(E283='BBDD R'!$F$2,'BBDD R'!$M$2,E283='BBDD R'!$F$3,'BBDD R'!$M$3,E283='BBDD R'!$F$4,'BBDD R'!$M$4,E283='BBDD R'!$F$5,'BBDD R'!$M$5,E283='BBDD R'!$F$6,'BBDD R'!$M$6,E283='BBDD R'!$F$7,'BBDD R'!$M$7),"")</f>
        <v/>
      </c>
      <c r="U283" s="944" t="str">
        <f>IFERROR(IFS(E283='BBDD R'!$F$2,'BBDD R'!$N$2,E283='BBDD R'!$F$3,'BBDD R'!$N$3,E283='BBDD R'!$F$4,'BBDD R'!$N$4,E283='BBDD R'!$F$5,'BBDD R'!$N$5,E283='BBDD R'!$F$6,'BBDD R'!$N$6,E283='BBDD R'!$F$7,'BBDD R'!$N$7),"")</f>
        <v/>
      </c>
      <c r="V283" s="944" t="str">
        <f>IFERROR(IFS(E283='BBDD R'!$F$2,'BBDD R'!$O$2,E283='BBDD R'!$F$3,'BBDD R'!$O$3,E283='BBDD R'!$F$4,'BBDD R'!$O$4,E283='BBDD R'!$F$5,'BBDD R'!$O$5,E283='BBDD R'!$F$6,'BBDD R'!$O$6,E283='BBDD R'!$F$7,'BBDD R'!$O$7),"")</f>
        <v/>
      </c>
      <c r="W283" s="946" t="str">
        <f>IFERROR(IFS(E283='BBDD R'!$F$2,'BBDD R'!$P$2,E283='BBDD R'!$F$3,'BBDD R'!$P$3,E283='BBDD R'!$F$4,'BBDD R'!$P$4,E283='BBDD R'!$F$5,'BBDD R'!$P$5,E283='BBDD R'!$F$6,'BBDD R'!$P$6,E283='BBDD R'!$F$7,'BBDD R'!$P$7),"")</f>
        <v/>
      </c>
      <c r="X283" s="944" t="str">
        <f>IFERROR(IFS(E283='BBDD R'!$F$2,'BBDD R'!$Q$2,E283='BBDD R'!$F$3,'BBDD R'!$Q$3,E283='BBDD R'!$F$4,'BBDD R'!$Q$4,E283='BBDD R'!$F$5,'BBDD R'!$Q$5,E283='BBDD R'!$F$6,'BBDD R'!$Q$6,E283='BBDD R'!$F$7,'BBDD R'!$Q$7),"")</f>
        <v/>
      </c>
      <c r="Y283" s="944" t="str">
        <f>IFERROR(IFS(E283='BBDD R'!$F$2,'BBDD R'!$R$2,E283='BBDD R'!$F$3,'BBDD R'!$R$3,E283='BBDD R'!$F$4,'BBDD R'!$R$4,E283='BBDD R'!$F$5,'BBDD R'!$R$5,E283='BBDD R'!$F$6,'BBDD R'!$R$6,E283='BBDD R'!$F$7,'BBDD R'!$R$7),"")</f>
        <v/>
      </c>
      <c r="Z283" s="944" t="str">
        <f t="array" ref="Z283">IFERROR(ifs(AND(M283="Gasolina",O283="Vehículo Liviano (Sedán, Compacto)"),1
,AND(M283="Gasolina",O283="Vehículo Liviano (SUV, Jeep, Station Wagon)"),2
,AND(M283="Gasolina",O283="Utilitario, Furgón"),3
,AND(M283="Gasolina",O283="Camioneta 4x2"),4
,AND(M283="Gasolina",O283="Camioneta 4x4"),5
,AND(M283="Gasolina",O283="Camión liviano (hasta 3.5 ton)"),6
,AND(M283="Gasolina",O283="Camión mediano"),7
,AND(M283="Gasolina",O283="Camión pesado"),8
,AND(M283="Gasolina",O283="Maquinaria"),9
,AND(M283="Gasolina",O283="Otro (especifique): "),10
,AND(M283="Diesel",O283="Vehículo Liviano (Sedán, Compacto)"),11
,AND(M283="Diesel",O283="Vehículo Liviano (SUV, Jeep, Station Wagon)"),12
,AND(M283="Diesel",O283="Utilitario, Furgón"),13
,AND(M283="Diesel",O283="Camioneta 4x2"),14
,AND(M283="Diesel",O283="Camioneta 4x4"),15
,AND(M283="Diesel",O283="Camión liviano (hasta 3.5 ton)"),16
,AND(M283="Diesel",O283="Camión mediano"),17
,AND(M283="Diesel",O283="Camión pesado"),18
,AND(M283="Diesel",O283="Maquinaria"),19
,AND(M283="Diesel",O283="Otro (especifique): "),20
,O283="Selecciona...",21),"")</f>
        <v/>
      </c>
      <c r="AA283" s="947" t="str">
        <f>IFERROR((ifs(Z283=1,Data!$D$100,Z283=2,Data!$D$101,Z283=3,Data!$D$102,Z283=4,Data!$D$103,Z283=5,Data!$D$104,Z283=6,Data!$D$105,Z283=7,Data!$D$106,Z283=8,Data!$D$107,Z283=9,Data!$D$108,Z283=10,Data!$D$109,Z283=11,Data!$D$110,Z283=12,Data!$D$111,Z283=13,Data!$D$112,Z283=14,Data!$D$113,Z283=15,Data!$D$114,Z283=16,Data!$D$115,Z283=17,Data!$D$116,Z283=18,Data!$D$117,Z283=19,Data!$D$118,Z283=20,Data!$D$119,Z283=21,Data!$D$120,Z283=0,Data!$D$121))*K283,"")</f>
        <v/>
      </c>
      <c r="AB283" s="947" t="str">
        <f>IFERROR((ifs(Z283=1,Data!$E$100,Z283=2,Data!$E$101,Z283=3,Data!$E$102,Z283=4,Data!$E$103,Z283=5,Data!$E$104,Z283=6,Data!$E$105,Z283=7,Data!$E$106,Z283=8,Data!$E$107,Z283=9,Data!$E$108,Z283=10,Data!$E$109,Z283=11,Data!$E$110,Z283=12,Data!$E$111,Z283=13,Data!$E$112,Z283=14,Data!$E$113,Z283=15,Data!$E$114,Z283=16,Data!$E$115,Z283=17,Data!$E$116,Z283=18,Data!$E$117,Z283=19,Data!$E$118,Z283=20,Data!$E$119,Z283=21,Data!$E$120,Z283=0,Data!$E$121))*K283/1000,"")</f>
        <v/>
      </c>
      <c r="AC283" s="948" t="str">
        <f>IFERROR((ifs(
Z283=1,Data!$G$100,
Z283=2,Data!$G$101,
Z283=3,Data!$G$102,
Z283=4,Data!$G$103,
Z283=5,Data!$G$104,
Z283=6,Data!$G$105,
Z283=7,Data!$G$106,
Z283=8,Data!$G$107,
Z283=9,Data!$G$108,
Z283=10,Data!G$109,
Z283=11,Data!G$110,
Z283=12,Data!G$111,
Z283=13,Data!$G$112,
Z283=14,Data!$G$113,
Z283=15,Data!$G$114,
Z283=16,Data!$G$115,
Z283=17,Data!$G$116,
Z283=18,Data!$G$117,
Z283=19,Data!$G$118,
Z283=20,Data!$G$119,
Z283=21,Data!$G$120,
Z283=0,Data!$G$121))
*K283/1000,"")</f>
        <v/>
      </c>
      <c r="AD283" s="949" t="str">
        <f>IFERROR((ifs(
Z283=1,Data!$H$100,
Z283=2,Data!$H$101,
Z283=3,Data!$H$102,
Z283=4,Data!$H$103,
Z283=5,Data!$H$104,
Z283=6,Data!$H$105,
Z283=7,Data!$H$106,
Z283=8,Data!$H$107,
Z283=9,Data!$H$108,
Z283=10,Data!H$109,
Z283=11,Data!H$110,
Z283=12,Data!H$111,
Z283=13,Data!$H$112,
Z283=14,Data!$H$113,
Z283=15,Data!$H$114,
Z283=16,Data!$H$115,
Z283=17,Data!$H$116,
Z283=18,Data!$H$117,
Z283=19,Data!$H$118,
Z283=20,Data!$H$119,
Z283=21,Data!$H$120,
Z283=0,Data!$H$121))*K283/1000,"")</f>
        <v/>
      </c>
      <c r="AE283" s="948" t="str">
        <f>IFERROR((ifs(
Z283=1,Data!$I$100,
Z283=2,Data!$I$101,
Z283=3,Data!$I$102,
Z283=4,Data!$I$103,
Z283=5,Data!$I$104,
Z283=6,Data!$I$105,
Z283=7,Data!$I$106,
Z283=8,Data!$I$107,
Z283=9,Data!$I$108,
Z283=10,Data!I$109,
Z283=11,Data!I$110,
Z283=12,Data!I$111,
Z283=13,Data!$I$112,
Z283=14,Data!$I$113,
Z283=15,Data!$I$114,
Z283=16,Data!$I$115,
Z283=17,Data!$I$116,
Z283=18,Data!$I$117,
Z283=19,Data!$I$118,
Z283=20,Data!$I$119,
Z283=21,Data!$I$120,
Z283=0,Data!$I$121)*K283/1000),"")</f>
        <v/>
      </c>
      <c r="AF283" s="947" t="str">
        <f>IFERROR((ifs(
Z283=1,Data!$J$100,
Z283=2,Data!$J$101,
Z283=3,Data!$J$102,
Z283=4,Data!$J$103,
Z283=5,Data!$J$104,
Z283=6,Data!$J$105,
Z283=7,Data!$J$106,
Z283=8,Data!$J$107,
Z283=9,Data!$J$108,
Z283=10,Data!J$109,
Z283=11,Data!J$110,
Z283=12,Data!J$111,
Z283=13,Data!J$112,
Z283=14,Data!$J$113,
Z283=15,Data!$J$114,
Z283=16,Data!$J$115,
Z283=17,Data!$J$116,
Z283=18,Data!$J$117,
Z283=19,Data!$J$118,
Z283=20,Data!$J$119,
Z283=21,Data!$J$120,
Z283=0,Data!$J$121)*K283),"")</f>
        <v/>
      </c>
      <c r="AG283" s="947" t="str">
        <f>IFERROR((ifs(
Z283=1,Data!$K$100,
Z283=2,Data!$K$101,
Z283=3,Data!$K$102,
Z283=4,Data!$K$103,
Z283=5,Data!$K$104,
Z283=6,Data!$K$105,
Z283=7,Data!$K$106,
Z283=8,Data!$K$107,
Z283=9,Data!$K$108,
Z283=10,Data!K$109,
Z283=11,Data!K$110,
Z283=12,Data!K$111,
Z283=13,Data!$K$112,
Z283=14,Data!$K$113,
Z283=15,Data!$K$114,
Z283=16,Data!$K$115,
Z283=17,Data!$K$116,
Z283=18,Data!$K$117,
Z283=19,Data!$K$118,
Z283=20,Data!$K$119,
Z283=21,Data!$K$120,
Z283=0,Data!$K$121)*K283),"")</f>
        <v/>
      </c>
      <c r="AH283" s="947" t="str">
        <f>IFERROR((ifs(
Z283=1,Data!$L$100,
Z283=2,Data!$L$101,
Z283=3,Data!$L$102,
Z283=4,Data!$L$103,
Z283=5,Data!$L$104,
Z283=6,Data!$L$105,
Z283=7,Data!$L$106,
Z283=8,Data!$L$107,
Z283=9,Data!$L$108,
Z283=10,Data!L$109,
Z283=11,Data!L$110,
Z283=12,Data!L$111,
Z283=13,Data!$L$112,
Z283=14,Data!$L$113,
Z283=15,Data!$L$114,
Z283=16,Data!$L$115,
Z283=17,Data!$L$116,
Z283=18,Data!$L$117,
Z283=19,Data!$L$118,
Z283=20,Data!$L$119,
Z283=21,Data!$L$120,
Z283=0,Data!$L$121)*K283),"")</f>
        <v/>
      </c>
      <c r="AI283" s="950" t="str">
        <f>'Registro Veh'!J295</f>
        <v/>
      </c>
      <c r="AJ283" s="950" t="str">
        <f>'Registro Veh'!M295</f>
        <v/>
      </c>
      <c r="AK283" s="951"/>
      <c r="AL283" s="951"/>
      <c r="AM283" s="951"/>
      <c r="AN283" s="951"/>
    </row>
    <row r="284">
      <c r="A284" s="941" t="str">
        <f>'Registro Veh'!B295</f>
        <v/>
      </c>
      <c r="B284" s="941" t="str">
        <f>Equipo!$F$2</f>
        <v>4.0</v>
      </c>
      <c r="C284" s="941" t="str">
        <f>Equipo!$E$14</f>
        <v/>
      </c>
      <c r="D284" s="941" t="str">
        <f>Equipo!$E$10</f>
        <v/>
      </c>
      <c r="E284" s="941" t="str">
        <f>'Registro Veh'!C295</f>
        <v/>
      </c>
      <c r="F284" s="941" t="str">
        <f>'Registro Veh'!D295</f>
        <v/>
      </c>
      <c r="G284" s="941" t="str">
        <f>'Registro Veh'!E295</f>
        <v/>
      </c>
      <c r="H284" s="941" t="str">
        <f>'Registro Veh'!F295</f>
        <v/>
      </c>
      <c r="I284" s="942" t="str">
        <f>'Registro Veh'!G295</f>
        <v/>
      </c>
      <c r="J284" s="942" t="str">
        <f>'Registro Veh'!I295</f>
        <v/>
      </c>
      <c r="K284" s="942" t="str">
        <f>'Registro Veh'!K295</f>
        <v/>
      </c>
      <c r="L284" s="942" t="str">
        <f>'Registro Veh'!L295</f>
        <v/>
      </c>
      <c r="M284" s="942" t="str">
        <f>'Registro Veh'!N295</f>
        <v/>
      </c>
      <c r="N284" s="943" t="str">
        <f>IFERROR(IFS(E284='BBDD R'!$F$2,'BBDD R'!$G$2,E284='BBDD R'!$F$3,'BBDD R'!$G$3,E284='BBDD R'!$F$4,'BBDD R'!$G$4,E284='BBDD R'!$F$5,'BBDD R'!$G$5,E284='BBDD R'!$F$6,'BBDD R'!$G$6,E284='BBDD R'!$F$7,'BBDD R'!$G$7),"")</f>
        <v/>
      </c>
      <c r="O284" s="943" t="str">
        <f>IFERROR(IFS(E284='BBDD R'!$F$2,'BBDD R'!$H$2,E284='BBDD R'!$F$3,'BBDD R'!$H$3,E284='BBDD R'!$F$4,'BBDD R'!$H$4,E284='BBDD R'!$F$5,'BBDD R'!$H$5,E284='BBDD R'!$F$6,'BBDD R'!$H$6,E284='BBDD R'!$F$7,'BBDD R'!$H$7),"")</f>
        <v/>
      </c>
      <c r="P284" s="944" t="str">
        <f>IFERROR(IFS(E284='BBDD R'!$F$2,'BBDD R'!$I$2,E284='BBDD R'!$F$3,'BBDD R'!$I$3,E284='BBDD R'!$F$4,'BBDD R'!$I$4,E284='BBDD R'!$F$5,'BBDD R'!$I$5,E284='BBDD R'!$F$6,'BBDD R'!$I$6,E284='BBDD R'!$F$7,'BBDD R'!$I$7),"")</f>
        <v/>
      </c>
      <c r="Q284" s="945" t="str">
        <f>IFERROR(IFS(E284='BBDD R'!$F$2,'BBDD R'!$J$2,E284='BBDD R'!$F$3,'BBDD R'!$J$3,E284='BBDD R'!$F$4,'BBDD R'!$J$4,E284='BBDD R'!$F$5,'BBDD R'!$J$5,E284='BBDD R'!$F$6,'BBDD R'!$J$6,E284='BBDD R'!$F$7,'BBDD R'!$J$7))</f>
        <v/>
      </c>
      <c r="R284" s="945" t="str">
        <f>IFERROR(IFS(E284='BBDD R'!$F$2,'BBDD R'!$K$2,E284='BBDD R'!$F$3,'BBDD R'!$K$3,E284='BBDD R'!$F$4,'BBDD R'!$K$4,E284='BBDD R'!$F$5,'BBDD R'!$K$5,E284='BBDD R'!$F$6,'BBDD R'!$K$6,E284='BBDD R'!$F$7,'BBDD R'!$K$7),"")</f>
        <v/>
      </c>
      <c r="S284" s="944" t="str">
        <f>IFERROR(IFS(E284='BBDD R'!$F$2,'BBDD R'!$L$2,E284='BBDD R'!$F$3,'BBDD R'!$L$3,E284='BBDD R'!$F$4,'BBDD R'!$L$4,E284='BBDD R'!$F$5,'BBDD R'!$L$5,E284='BBDD R'!$F$6,'BBDD R'!$L$6,E284='BBDD R'!$F$7,'BBDD R'!$L$7),"")</f>
        <v/>
      </c>
      <c r="T284" s="944" t="str">
        <f>IFERROR(IFS(E284='BBDD R'!$F$2,'BBDD R'!$M$2,E284='BBDD R'!$F$3,'BBDD R'!$M$3,E284='BBDD R'!$F$4,'BBDD R'!$M$4,E284='BBDD R'!$F$5,'BBDD R'!$M$5,E284='BBDD R'!$F$6,'BBDD R'!$M$6,E284='BBDD R'!$F$7,'BBDD R'!$M$7),"")</f>
        <v/>
      </c>
      <c r="U284" s="944" t="str">
        <f>IFERROR(IFS(E284='BBDD R'!$F$2,'BBDD R'!$N$2,E284='BBDD R'!$F$3,'BBDD R'!$N$3,E284='BBDD R'!$F$4,'BBDD R'!$N$4,E284='BBDD R'!$F$5,'BBDD R'!$N$5,E284='BBDD R'!$F$6,'BBDD R'!$N$6,E284='BBDD R'!$F$7,'BBDD R'!$N$7),"")</f>
        <v/>
      </c>
      <c r="V284" s="944" t="str">
        <f>IFERROR(IFS(E284='BBDD R'!$F$2,'BBDD R'!$O$2,E284='BBDD R'!$F$3,'BBDD R'!$O$3,E284='BBDD R'!$F$4,'BBDD R'!$O$4,E284='BBDD R'!$F$5,'BBDD R'!$O$5,E284='BBDD R'!$F$6,'BBDD R'!$O$6,E284='BBDD R'!$F$7,'BBDD R'!$O$7),"")</f>
        <v/>
      </c>
      <c r="W284" s="946" t="str">
        <f>IFERROR(IFS(E284='BBDD R'!$F$2,'BBDD R'!$P$2,E284='BBDD R'!$F$3,'BBDD R'!$P$3,E284='BBDD R'!$F$4,'BBDD R'!$P$4,E284='BBDD R'!$F$5,'BBDD R'!$P$5,E284='BBDD R'!$F$6,'BBDD R'!$P$6,E284='BBDD R'!$F$7,'BBDD R'!$P$7),"")</f>
        <v/>
      </c>
      <c r="X284" s="944" t="str">
        <f>IFERROR(IFS(E284='BBDD R'!$F$2,'BBDD R'!$Q$2,E284='BBDD R'!$F$3,'BBDD R'!$Q$3,E284='BBDD R'!$F$4,'BBDD R'!$Q$4,E284='BBDD R'!$F$5,'BBDD R'!$Q$5,E284='BBDD R'!$F$6,'BBDD R'!$Q$6,E284='BBDD R'!$F$7,'BBDD R'!$Q$7),"")</f>
        <v/>
      </c>
      <c r="Y284" s="944" t="str">
        <f>IFERROR(IFS(E284='BBDD R'!$F$2,'BBDD R'!$R$2,E284='BBDD R'!$F$3,'BBDD R'!$R$3,E284='BBDD R'!$F$4,'BBDD R'!$R$4,E284='BBDD R'!$F$5,'BBDD R'!$R$5,E284='BBDD R'!$F$6,'BBDD R'!$R$6,E284='BBDD R'!$F$7,'BBDD R'!$R$7),"")</f>
        <v/>
      </c>
      <c r="Z284" s="944" t="str">
        <f t="array" ref="Z284">IFERROR(ifs(AND(M284="Gasolina",O284="Vehículo Liviano (Sedán, Compacto)"),1
,AND(M284="Gasolina",O284="Vehículo Liviano (SUV, Jeep, Station Wagon)"),2
,AND(M284="Gasolina",O284="Utilitario, Furgón"),3
,AND(M284="Gasolina",O284="Camioneta 4x2"),4
,AND(M284="Gasolina",O284="Camioneta 4x4"),5
,AND(M284="Gasolina",O284="Camión liviano (hasta 3.5 ton)"),6
,AND(M284="Gasolina",O284="Camión mediano"),7
,AND(M284="Gasolina",O284="Camión pesado"),8
,AND(M284="Gasolina",O284="Maquinaria"),9
,AND(M284="Gasolina",O284="Otro (especifique): "),10
,AND(M284="Diesel",O284="Vehículo Liviano (Sedán, Compacto)"),11
,AND(M284="Diesel",O284="Vehículo Liviano (SUV, Jeep, Station Wagon)"),12
,AND(M284="Diesel",O284="Utilitario, Furgón"),13
,AND(M284="Diesel",O284="Camioneta 4x2"),14
,AND(M284="Diesel",O284="Camioneta 4x4"),15
,AND(M284="Diesel",O284="Camión liviano (hasta 3.5 ton)"),16
,AND(M284="Diesel",O284="Camión mediano"),17
,AND(M284="Diesel",O284="Camión pesado"),18
,AND(M284="Diesel",O284="Maquinaria"),19
,AND(M284="Diesel",O284="Otro (especifique): "),20
,O284="Selecciona...",21),"")</f>
        <v/>
      </c>
      <c r="AA284" s="947" t="str">
        <f>IFERROR((ifs(Z284=1,Data!$D$100,Z284=2,Data!$D$101,Z284=3,Data!$D$102,Z284=4,Data!$D$103,Z284=5,Data!$D$104,Z284=6,Data!$D$105,Z284=7,Data!$D$106,Z284=8,Data!$D$107,Z284=9,Data!$D$108,Z284=10,Data!$D$109,Z284=11,Data!$D$110,Z284=12,Data!$D$111,Z284=13,Data!$D$112,Z284=14,Data!$D$113,Z284=15,Data!$D$114,Z284=16,Data!$D$115,Z284=17,Data!$D$116,Z284=18,Data!$D$117,Z284=19,Data!$D$118,Z284=20,Data!$D$119,Z284=21,Data!$D$120,Z284=0,Data!$D$121))*K284,"")</f>
        <v/>
      </c>
      <c r="AB284" s="947" t="str">
        <f>IFERROR((ifs(Z284=1,Data!$E$100,Z284=2,Data!$E$101,Z284=3,Data!$E$102,Z284=4,Data!$E$103,Z284=5,Data!$E$104,Z284=6,Data!$E$105,Z284=7,Data!$E$106,Z284=8,Data!$E$107,Z284=9,Data!$E$108,Z284=10,Data!$E$109,Z284=11,Data!$E$110,Z284=12,Data!$E$111,Z284=13,Data!$E$112,Z284=14,Data!$E$113,Z284=15,Data!$E$114,Z284=16,Data!$E$115,Z284=17,Data!$E$116,Z284=18,Data!$E$117,Z284=19,Data!$E$118,Z284=20,Data!$E$119,Z284=21,Data!$E$120,Z284=0,Data!$E$121))*K284/1000,"")</f>
        <v/>
      </c>
      <c r="AC284" s="948" t="str">
        <f>IFERROR((ifs(
Z284=1,Data!$G$100,
Z284=2,Data!$G$101,
Z284=3,Data!$G$102,
Z284=4,Data!$G$103,
Z284=5,Data!$G$104,
Z284=6,Data!$G$105,
Z284=7,Data!$G$106,
Z284=8,Data!$G$107,
Z284=9,Data!$G$108,
Z284=10,Data!G$109,
Z284=11,Data!G$110,
Z284=12,Data!G$111,
Z284=13,Data!$G$112,
Z284=14,Data!$G$113,
Z284=15,Data!$G$114,
Z284=16,Data!$G$115,
Z284=17,Data!$G$116,
Z284=18,Data!$G$117,
Z284=19,Data!$G$118,
Z284=20,Data!$G$119,
Z284=21,Data!$G$120,
Z284=0,Data!$G$121))
*K284/1000,"")</f>
        <v/>
      </c>
      <c r="AD284" s="949" t="str">
        <f>IFERROR((ifs(
Z284=1,Data!$H$100,
Z284=2,Data!$H$101,
Z284=3,Data!$H$102,
Z284=4,Data!$H$103,
Z284=5,Data!$H$104,
Z284=6,Data!$H$105,
Z284=7,Data!$H$106,
Z284=8,Data!$H$107,
Z284=9,Data!$H$108,
Z284=10,Data!H$109,
Z284=11,Data!H$110,
Z284=12,Data!H$111,
Z284=13,Data!$H$112,
Z284=14,Data!$H$113,
Z284=15,Data!$H$114,
Z284=16,Data!$H$115,
Z284=17,Data!$H$116,
Z284=18,Data!$H$117,
Z284=19,Data!$H$118,
Z284=20,Data!$H$119,
Z284=21,Data!$H$120,
Z284=0,Data!$H$121))*K284/1000,"")</f>
        <v/>
      </c>
      <c r="AE284" s="948" t="str">
        <f>IFERROR((ifs(
Z284=1,Data!$I$100,
Z284=2,Data!$I$101,
Z284=3,Data!$I$102,
Z284=4,Data!$I$103,
Z284=5,Data!$I$104,
Z284=6,Data!$I$105,
Z284=7,Data!$I$106,
Z284=8,Data!$I$107,
Z284=9,Data!$I$108,
Z284=10,Data!I$109,
Z284=11,Data!I$110,
Z284=12,Data!I$111,
Z284=13,Data!$I$112,
Z284=14,Data!$I$113,
Z284=15,Data!$I$114,
Z284=16,Data!$I$115,
Z284=17,Data!$I$116,
Z284=18,Data!$I$117,
Z284=19,Data!$I$118,
Z284=20,Data!$I$119,
Z284=21,Data!$I$120,
Z284=0,Data!$I$121)*K284/1000),"")</f>
        <v/>
      </c>
      <c r="AF284" s="947" t="str">
        <f>IFERROR((ifs(
Z284=1,Data!$J$100,
Z284=2,Data!$J$101,
Z284=3,Data!$J$102,
Z284=4,Data!$J$103,
Z284=5,Data!$J$104,
Z284=6,Data!$J$105,
Z284=7,Data!$J$106,
Z284=8,Data!$J$107,
Z284=9,Data!$J$108,
Z284=10,Data!J$109,
Z284=11,Data!J$110,
Z284=12,Data!J$111,
Z284=13,Data!J$112,
Z284=14,Data!$J$113,
Z284=15,Data!$J$114,
Z284=16,Data!$J$115,
Z284=17,Data!$J$116,
Z284=18,Data!$J$117,
Z284=19,Data!$J$118,
Z284=20,Data!$J$119,
Z284=21,Data!$J$120,
Z284=0,Data!$J$121)*K284),"")</f>
        <v/>
      </c>
      <c r="AG284" s="947" t="str">
        <f>IFERROR((ifs(
Z284=1,Data!$K$100,
Z284=2,Data!$K$101,
Z284=3,Data!$K$102,
Z284=4,Data!$K$103,
Z284=5,Data!$K$104,
Z284=6,Data!$K$105,
Z284=7,Data!$K$106,
Z284=8,Data!$K$107,
Z284=9,Data!$K$108,
Z284=10,Data!K$109,
Z284=11,Data!K$110,
Z284=12,Data!K$111,
Z284=13,Data!$K$112,
Z284=14,Data!$K$113,
Z284=15,Data!$K$114,
Z284=16,Data!$K$115,
Z284=17,Data!$K$116,
Z284=18,Data!$K$117,
Z284=19,Data!$K$118,
Z284=20,Data!$K$119,
Z284=21,Data!$K$120,
Z284=0,Data!$K$121)*K284),"")</f>
        <v/>
      </c>
      <c r="AH284" s="947" t="str">
        <f>IFERROR((ifs(
Z284=1,Data!$L$100,
Z284=2,Data!$L$101,
Z284=3,Data!$L$102,
Z284=4,Data!$L$103,
Z284=5,Data!$L$104,
Z284=6,Data!$L$105,
Z284=7,Data!$L$106,
Z284=8,Data!$L$107,
Z284=9,Data!$L$108,
Z284=10,Data!L$109,
Z284=11,Data!L$110,
Z284=12,Data!L$111,
Z284=13,Data!$L$112,
Z284=14,Data!$L$113,
Z284=15,Data!$L$114,
Z284=16,Data!$L$115,
Z284=17,Data!$L$116,
Z284=18,Data!$L$117,
Z284=19,Data!$L$118,
Z284=20,Data!$L$119,
Z284=21,Data!$L$120,
Z284=0,Data!$L$121)*K284),"")</f>
        <v/>
      </c>
      <c r="AI284" s="950" t="str">
        <f>'Registro Veh'!J296</f>
        <v/>
      </c>
      <c r="AJ284" s="950" t="str">
        <f>'Registro Veh'!M296</f>
        <v/>
      </c>
      <c r="AK284" s="951"/>
      <c r="AL284" s="951"/>
      <c r="AM284" s="951"/>
      <c r="AN284" s="951"/>
    </row>
    <row r="285">
      <c r="A285" s="941" t="str">
        <f>'Registro Veh'!B296</f>
        <v/>
      </c>
      <c r="B285" s="941" t="str">
        <f>Equipo!$F$2</f>
        <v>4.0</v>
      </c>
      <c r="C285" s="941" t="str">
        <f>Equipo!$E$14</f>
        <v/>
      </c>
      <c r="D285" s="941" t="str">
        <f>Equipo!$E$10</f>
        <v/>
      </c>
      <c r="E285" s="941" t="str">
        <f>'Registro Veh'!C296</f>
        <v/>
      </c>
      <c r="F285" s="941" t="str">
        <f>'Registro Veh'!D296</f>
        <v/>
      </c>
      <c r="G285" s="941" t="str">
        <f>'Registro Veh'!E296</f>
        <v/>
      </c>
      <c r="H285" s="941" t="str">
        <f>'Registro Veh'!F296</f>
        <v/>
      </c>
      <c r="I285" s="942" t="str">
        <f>'Registro Veh'!G296</f>
        <v/>
      </c>
      <c r="J285" s="942" t="str">
        <f>'Registro Veh'!I296</f>
        <v/>
      </c>
      <c r="K285" s="942" t="str">
        <f>'Registro Veh'!K296</f>
        <v/>
      </c>
      <c r="L285" s="942" t="str">
        <f>'Registro Veh'!L296</f>
        <v/>
      </c>
      <c r="M285" s="942" t="str">
        <f>'Registro Veh'!N296</f>
        <v/>
      </c>
      <c r="N285" s="943" t="str">
        <f>IFERROR(IFS(E285='BBDD R'!$F$2,'BBDD R'!$G$2,E285='BBDD R'!$F$3,'BBDD R'!$G$3,E285='BBDD R'!$F$4,'BBDD R'!$G$4,E285='BBDD R'!$F$5,'BBDD R'!$G$5,E285='BBDD R'!$F$6,'BBDD R'!$G$6,E285='BBDD R'!$F$7,'BBDD R'!$G$7),"")</f>
        <v/>
      </c>
      <c r="O285" s="943" t="str">
        <f>IFERROR(IFS(E285='BBDD R'!$F$2,'BBDD R'!$H$2,E285='BBDD R'!$F$3,'BBDD R'!$H$3,E285='BBDD R'!$F$4,'BBDD R'!$H$4,E285='BBDD R'!$F$5,'BBDD R'!$H$5,E285='BBDD R'!$F$6,'BBDD R'!$H$6,E285='BBDD R'!$F$7,'BBDD R'!$H$7),"")</f>
        <v/>
      </c>
      <c r="P285" s="944" t="str">
        <f>IFERROR(IFS(E285='BBDD R'!$F$2,'BBDD R'!$I$2,E285='BBDD R'!$F$3,'BBDD R'!$I$3,E285='BBDD R'!$F$4,'BBDD R'!$I$4,E285='BBDD R'!$F$5,'BBDD R'!$I$5,E285='BBDD R'!$F$6,'BBDD R'!$I$6,E285='BBDD R'!$F$7,'BBDD R'!$I$7),"")</f>
        <v/>
      </c>
      <c r="Q285" s="945" t="str">
        <f>IFERROR(IFS(E285='BBDD R'!$F$2,'BBDD R'!$J$2,E285='BBDD R'!$F$3,'BBDD R'!$J$3,E285='BBDD R'!$F$4,'BBDD R'!$J$4,E285='BBDD R'!$F$5,'BBDD R'!$J$5,E285='BBDD R'!$F$6,'BBDD R'!$J$6,E285='BBDD R'!$F$7,'BBDD R'!$J$7))</f>
        <v/>
      </c>
      <c r="R285" s="945" t="str">
        <f>IFERROR(IFS(E285='BBDD R'!$F$2,'BBDD R'!$K$2,E285='BBDD R'!$F$3,'BBDD R'!$K$3,E285='BBDD R'!$F$4,'BBDD R'!$K$4,E285='BBDD R'!$F$5,'BBDD R'!$K$5,E285='BBDD R'!$F$6,'BBDD R'!$K$6,E285='BBDD R'!$F$7,'BBDD R'!$K$7),"")</f>
        <v/>
      </c>
      <c r="S285" s="944" t="str">
        <f>IFERROR(IFS(E285='BBDD R'!$F$2,'BBDD R'!$L$2,E285='BBDD R'!$F$3,'BBDD R'!$L$3,E285='BBDD R'!$F$4,'BBDD R'!$L$4,E285='BBDD R'!$F$5,'BBDD R'!$L$5,E285='BBDD R'!$F$6,'BBDD R'!$L$6,E285='BBDD R'!$F$7,'BBDD R'!$L$7),"")</f>
        <v/>
      </c>
      <c r="T285" s="944" t="str">
        <f>IFERROR(IFS(E285='BBDD R'!$F$2,'BBDD R'!$M$2,E285='BBDD R'!$F$3,'BBDD R'!$M$3,E285='BBDD R'!$F$4,'BBDD R'!$M$4,E285='BBDD R'!$F$5,'BBDD R'!$M$5,E285='BBDD R'!$F$6,'BBDD R'!$M$6,E285='BBDD R'!$F$7,'BBDD R'!$M$7),"")</f>
        <v/>
      </c>
      <c r="U285" s="944" t="str">
        <f>IFERROR(IFS(E285='BBDD R'!$F$2,'BBDD R'!$N$2,E285='BBDD R'!$F$3,'BBDD R'!$N$3,E285='BBDD R'!$F$4,'BBDD R'!$N$4,E285='BBDD R'!$F$5,'BBDD R'!$N$5,E285='BBDD R'!$F$6,'BBDD R'!$N$6,E285='BBDD R'!$F$7,'BBDD R'!$N$7),"")</f>
        <v/>
      </c>
      <c r="V285" s="944" t="str">
        <f>IFERROR(IFS(E285='BBDD R'!$F$2,'BBDD R'!$O$2,E285='BBDD R'!$F$3,'BBDD R'!$O$3,E285='BBDD R'!$F$4,'BBDD R'!$O$4,E285='BBDD R'!$F$5,'BBDD R'!$O$5,E285='BBDD R'!$F$6,'BBDD R'!$O$6,E285='BBDD R'!$F$7,'BBDD R'!$O$7),"")</f>
        <v/>
      </c>
      <c r="W285" s="946" t="str">
        <f>IFERROR(IFS(E285='BBDD R'!$F$2,'BBDD R'!$P$2,E285='BBDD R'!$F$3,'BBDD R'!$P$3,E285='BBDD R'!$F$4,'BBDD R'!$P$4,E285='BBDD R'!$F$5,'BBDD R'!$P$5,E285='BBDD R'!$F$6,'BBDD R'!$P$6,E285='BBDD R'!$F$7,'BBDD R'!$P$7),"")</f>
        <v/>
      </c>
      <c r="X285" s="944" t="str">
        <f>IFERROR(IFS(E285='BBDD R'!$F$2,'BBDD R'!$Q$2,E285='BBDD R'!$F$3,'BBDD R'!$Q$3,E285='BBDD R'!$F$4,'BBDD R'!$Q$4,E285='BBDD R'!$F$5,'BBDD R'!$Q$5,E285='BBDD R'!$F$6,'BBDD R'!$Q$6,E285='BBDD R'!$F$7,'BBDD R'!$Q$7),"")</f>
        <v/>
      </c>
      <c r="Y285" s="944" t="str">
        <f>IFERROR(IFS(E285='BBDD R'!$F$2,'BBDD R'!$R$2,E285='BBDD R'!$F$3,'BBDD R'!$R$3,E285='BBDD R'!$F$4,'BBDD R'!$R$4,E285='BBDD R'!$F$5,'BBDD R'!$R$5,E285='BBDD R'!$F$6,'BBDD R'!$R$6,E285='BBDD R'!$F$7,'BBDD R'!$R$7),"")</f>
        <v/>
      </c>
      <c r="Z285" s="944" t="str">
        <f t="array" ref="Z285">IFERROR(ifs(AND(M285="Gasolina",O285="Vehículo Liviano (Sedán, Compacto)"),1
,AND(M285="Gasolina",O285="Vehículo Liviano (SUV, Jeep, Station Wagon)"),2
,AND(M285="Gasolina",O285="Utilitario, Furgón"),3
,AND(M285="Gasolina",O285="Camioneta 4x2"),4
,AND(M285="Gasolina",O285="Camioneta 4x4"),5
,AND(M285="Gasolina",O285="Camión liviano (hasta 3.5 ton)"),6
,AND(M285="Gasolina",O285="Camión mediano"),7
,AND(M285="Gasolina",O285="Camión pesado"),8
,AND(M285="Gasolina",O285="Maquinaria"),9
,AND(M285="Gasolina",O285="Otro (especifique): "),10
,AND(M285="Diesel",O285="Vehículo Liviano (Sedán, Compacto)"),11
,AND(M285="Diesel",O285="Vehículo Liviano (SUV, Jeep, Station Wagon)"),12
,AND(M285="Diesel",O285="Utilitario, Furgón"),13
,AND(M285="Diesel",O285="Camioneta 4x2"),14
,AND(M285="Diesel",O285="Camioneta 4x4"),15
,AND(M285="Diesel",O285="Camión liviano (hasta 3.5 ton)"),16
,AND(M285="Diesel",O285="Camión mediano"),17
,AND(M285="Diesel",O285="Camión pesado"),18
,AND(M285="Diesel",O285="Maquinaria"),19
,AND(M285="Diesel",O285="Otro (especifique): "),20
,O285="Selecciona...",21),"")</f>
        <v/>
      </c>
      <c r="AA285" s="947" t="str">
        <f>IFERROR((ifs(Z285=1,Data!$D$100,Z285=2,Data!$D$101,Z285=3,Data!$D$102,Z285=4,Data!$D$103,Z285=5,Data!$D$104,Z285=6,Data!$D$105,Z285=7,Data!$D$106,Z285=8,Data!$D$107,Z285=9,Data!$D$108,Z285=10,Data!$D$109,Z285=11,Data!$D$110,Z285=12,Data!$D$111,Z285=13,Data!$D$112,Z285=14,Data!$D$113,Z285=15,Data!$D$114,Z285=16,Data!$D$115,Z285=17,Data!$D$116,Z285=18,Data!$D$117,Z285=19,Data!$D$118,Z285=20,Data!$D$119,Z285=21,Data!$D$120,Z285=0,Data!$D$121))*K285,"")</f>
        <v/>
      </c>
      <c r="AB285" s="947" t="str">
        <f>IFERROR((ifs(Z285=1,Data!$E$100,Z285=2,Data!$E$101,Z285=3,Data!$E$102,Z285=4,Data!$E$103,Z285=5,Data!$E$104,Z285=6,Data!$E$105,Z285=7,Data!$E$106,Z285=8,Data!$E$107,Z285=9,Data!$E$108,Z285=10,Data!$E$109,Z285=11,Data!$E$110,Z285=12,Data!$E$111,Z285=13,Data!$E$112,Z285=14,Data!$E$113,Z285=15,Data!$E$114,Z285=16,Data!$E$115,Z285=17,Data!$E$116,Z285=18,Data!$E$117,Z285=19,Data!$E$118,Z285=20,Data!$E$119,Z285=21,Data!$E$120,Z285=0,Data!$E$121))*K285/1000,"")</f>
        <v/>
      </c>
      <c r="AC285" s="948" t="str">
        <f>IFERROR((ifs(
Z285=1,Data!$G$100,
Z285=2,Data!$G$101,
Z285=3,Data!$G$102,
Z285=4,Data!$G$103,
Z285=5,Data!$G$104,
Z285=6,Data!$G$105,
Z285=7,Data!$G$106,
Z285=8,Data!$G$107,
Z285=9,Data!$G$108,
Z285=10,Data!G$109,
Z285=11,Data!G$110,
Z285=12,Data!G$111,
Z285=13,Data!$G$112,
Z285=14,Data!$G$113,
Z285=15,Data!$G$114,
Z285=16,Data!$G$115,
Z285=17,Data!$G$116,
Z285=18,Data!$G$117,
Z285=19,Data!$G$118,
Z285=20,Data!$G$119,
Z285=21,Data!$G$120,
Z285=0,Data!$G$121))
*K285/1000,"")</f>
        <v/>
      </c>
      <c r="AD285" s="949" t="str">
        <f>IFERROR((ifs(
Z285=1,Data!$H$100,
Z285=2,Data!$H$101,
Z285=3,Data!$H$102,
Z285=4,Data!$H$103,
Z285=5,Data!$H$104,
Z285=6,Data!$H$105,
Z285=7,Data!$H$106,
Z285=8,Data!$H$107,
Z285=9,Data!$H$108,
Z285=10,Data!H$109,
Z285=11,Data!H$110,
Z285=12,Data!H$111,
Z285=13,Data!$H$112,
Z285=14,Data!$H$113,
Z285=15,Data!$H$114,
Z285=16,Data!$H$115,
Z285=17,Data!$H$116,
Z285=18,Data!$H$117,
Z285=19,Data!$H$118,
Z285=20,Data!$H$119,
Z285=21,Data!$H$120,
Z285=0,Data!$H$121))*K285/1000,"")</f>
        <v/>
      </c>
      <c r="AE285" s="948" t="str">
        <f>IFERROR((ifs(
Z285=1,Data!$I$100,
Z285=2,Data!$I$101,
Z285=3,Data!$I$102,
Z285=4,Data!$I$103,
Z285=5,Data!$I$104,
Z285=6,Data!$I$105,
Z285=7,Data!$I$106,
Z285=8,Data!$I$107,
Z285=9,Data!$I$108,
Z285=10,Data!I$109,
Z285=11,Data!I$110,
Z285=12,Data!I$111,
Z285=13,Data!$I$112,
Z285=14,Data!$I$113,
Z285=15,Data!$I$114,
Z285=16,Data!$I$115,
Z285=17,Data!$I$116,
Z285=18,Data!$I$117,
Z285=19,Data!$I$118,
Z285=20,Data!$I$119,
Z285=21,Data!$I$120,
Z285=0,Data!$I$121)*K285/1000),"")</f>
        <v/>
      </c>
      <c r="AF285" s="947" t="str">
        <f>IFERROR((ifs(
Z285=1,Data!$J$100,
Z285=2,Data!$J$101,
Z285=3,Data!$J$102,
Z285=4,Data!$J$103,
Z285=5,Data!$J$104,
Z285=6,Data!$J$105,
Z285=7,Data!$J$106,
Z285=8,Data!$J$107,
Z285=9,Data!$J$108,
Z285=10,Data!J$109,
Z285=11,Data!J$110,
Z285=12,Data!J$111,
Z285=13,Data!J$112,
Z285=14,Data!$J$113,
Z285=15,Data!$J$114,
Z285=16,Data!$J$115,
Z285=17,Data!$J$116,
Z285=18,Data!$J$117,
Z285=19,Data!$J$118,
Z285=20,Data!$J$119,
Z285=21,Data!$J$120,
Z285=0,Data!$J$121)*K285),"")</f>
        <v/>
      </c>
      <c r="AG285" s="947" t="str">
        <f>IFERROR((ifs(
Z285=1,Data!$K$100,
Z285=2,Data!$K$101,
Z285=3,Data!$K$102,
Z285=4,Data!$K$103,
Z285=5,Data!$K$104,
Z285=6,Data!$K$105,
Z285=7,Data!$K$106,
Z285=8,Data!$K$107,
Z285=9,Data!$K$108,
Z285=10,Data!K$109,
Z285=11,Data!K$110,
Z285=12,Data!K$111,
Z285=13,Data!$K$112,
Z285=14,Data!$K$113,
Z285=15,Data!$K$114,
Z285=16,Data!$K$115,
Z285=17,Data!$K$116,
Z285=18,Data!$K$117,
Z285=19,Data!$K$118,
Z285=20,Data!$K$119,
Z285=21,Data!$K$120,
Z285=0,Data!$K$121)*K285),"")</f>
        <v/>
      </c>
      <c r="AH285" s="947" t="str">
        <f>IFERROR((ifs(
Z285=1,Data!$L$100,
Z285=2,Data!$L$101,
Z285=3,Data!$L$102,
Z285=4,Data!$L$103,
Z285=5,Data!$L$104,
Z285=6,Data!$L$105,
Z285=7,Data!$L$106,
Z285=8,Data!$L$107,
Z285=9,Data!$L$108,
Z285=10,Data!L$109,
Z285=11,Data!L$110,
Z285=12,Data!L$111,
Z285=13,Data!$L$112,
Z285=14,Data!$L$113,
Z285=15,Data!$L$114,
Z285=16,Data!$L$115,
Z285=17,Data!$L$116,
Z285=18,Data!$L$117,
Z285=19,Data!$L$118,
Z285=20,Data!$L$119,
Z285=21,Data!$L$120,
Z285=0,Data!$L$121)*K285),"")</f>
        <v/>
      </c>
      <c r="AI285" s="950" t="str">
        <f>'Registro Veh'!J297</f>
        <v/>
      </c>
      <c r="AJ285" s="950" t="str">
        <f>'Registro Veh'!M297</f>
        <v/>
      </c>
      <c r="AK285" s="951"/>
      <c r="AL285" s="951"/>
      <c r="AM285" s="951"/>
      <c r="AN285" s="951"/>
    </row>
    <row r="286">
      <c r="A286" s="941" t="str">
        <f>'Registro Veh'!B297</f>
        <v/>
      </c>
      <c r="B286" s="941" t="str">
        <f>Equipo!$F$2</f>
        <v>4.0</v>
      </c>
      <c r="C286" s="941" t="str">
        <f>Equipo!$E$14</f>
        <v/>
      </c>
      <c r="D286" s="941" t="str">
        <f>Equipo!$E$10</f>
        <v/>
      </c>
      <c r="E286" s="941" t="str">
        <f>'Registro Veh'!C297</f>
        <v/>
      </c>
      <c r="F286" s="941" t="str">
        <f>'Registro Veh'!D297</f>
        <v/>
      </c>
      <c r="G286" s="941" t="str">
        <f>'Registro Veh'!E297</f>
        <v/>
      </c>
      <c r="H286" s="941" t="str">
        <f>'Registro Veh'!F297</f>
        <v/>
      </c>
      <c r="I286" s="942" t="str">
        <f>'Registro Veh'!G297</f>
        <v/>
      </c>
      <c r="J286" s="942" t="str">
        <f>'Registro Veh'!I297</f>
        <v/>
      </c>
      <c r="K286" s="942" t="str">
        <f>'Registro Veh'!K297</f>
        <v/>
      </c>
      <c r="L286" s="942" t="str">
        <f>'Registro Veh'!L297</f>
        <v/>
      </c>
      <c r="M286" s="942" t="str">
        <f>'Registro Veh'!N297</f>
        <v/>
      </c>
      <c r="N286" s="943" t="str">
        <f>IFERROR(IFS(E286='BBDD R'!$F$2,'BBDD R'!$G$2,E286='BBDD R'!$F$3,'BBDD R'!$G$3,E286='BBDD R'!$F$4,'BBDD R'!$G$4,E286='BBDD R'!$F$5,'BBDD R'!$G$5,E286='BBDD R'!$F$6,'BBDD R'!$G$6,E286='BBDD R'!$F$7,'BBDD R'!$G$7),"")</f>
        <v/>
      </c>
      <c r="O286" s="943" t="str">
        <f>IFERROR(IFS(E286='BBDD R'!$F$2,'BBDD R'!$H$2,E286='BBDD R'!$F$3,'BBDD R'!$H$3,E286='BBDD R'!$F$4,'BBDD R'!$H$4,E286='BBDD R'!$F$5,'BBDD R'!$H$5,E286='BBDD R'!$F$6,'BBDD R'!$H$6,E286='BBDD R'!$F$7,'BBDD R'!$H$7),"")</f>
        <v/>
      </c>
      <c r="P286" s="944" t="str">
        <f>IFERROR(IFS(E286='BBDD R'!$F$2,'BBDD R'!$I$2,E286='BBDD R'!$F$3,'BBDD R'!$I$3,E286='BBDD R'!$F$4,'BBDD R'!$I$4,E286='BBDD R'!$F$5,'BBDD R'!$I$5,E286='BBDD R'!$F$6,'BBDD R'!$I$6,E286='BBDD R'!$F$7,'BBDD R'!$I$7),"")</f>
        <v/>
      </c>
      <c r="Q286" s="945" t="str">
        <f>IFERROR(IFS(E286='BBDD R'!$F$2,'BBDD R'!$J$2,E286='BBDD R'!$F$3,'BBDD R'!$J$3,E286='BBDD R'!$F$4,'BBDD R'!$J$4,E286='BBDD R'!$F$5,'BBDD R'!$J$5,E286='BBDD R'!$F$6,'BBDD R'!$J$6,E286='BBDD R'!$F$7,'BBDD R'!$J$7))</f>
        <v/>
      </c>
      <c r="R286" s="945" t="str">
        <f>IFERROR(IFS(E286='BBDD R'!$F$2,'BBDD R'!$K$2,E286='BBDD R'!$F$3,'BBDD R'!$K$3,E286='BBDD R'!$F$4,'BBDD R'!$K$4,E286='BBDD R'!$F$5,'BBDD R'!$K$5,E286='BBDD R'!$F$6,'BBDD R'!$K$6,E286='BBDD R'!$F$7,'BBDD R'!$K$7),"")</f>
        <v/>
      </c>
      <c r="S286" s="944" t="str">
        <f>IFERROR(IFS(E286='BBDD R'!$F$2,'BBDD R'!$L$2,E286='BBDD R'!$F$3,'BBDD R'!$L$3,E286='BBDD R'!$F$4,'BBDD R'!$L$4,E286='BBDD R'!$F$5,'BBDD R'!$L$5,E286='BBDD R'!$F$6,'BBDD R'!$L$6,E286='BBDD R'!$F$7,'BBDD R'!$L$7),"")</f>
        <v/>
      </c>
      <c r="T286" s="944" t="str">
        <f>IFERROR(IFS(E286='BBDD R'!$F$2,'BBDD R'!$M$2,E286='BBDD R'!$F$3,'BBDD R'!$M$3,E286='BBDD R'!$F$4,'BBDD R'!$M$4,E286='BBDD R'!$F$5,'BBDD R'!$M$5,E286='BBDD R'!$F$6,'BBDD R'!$M$6,E286='BBDD R'!$F$7,'BBDD R'!$M$7),"")</f>
        <v/>
      </c>
      <c r="U286" s="944" t="str">
        <f>IFERROR(IFS(E286='BBDD R'!$F$2,'BBDD R'!$N$2,E286='BBDD R'!$F$3,'BBDD R'!$N$3,E286='BBDD R'!$F$4,'BBDD R'!$N$4,E286='BBDD R'!$F$5,'BBDD R'!$N$5,E286='BBDD R'!$F$6,'BBDD R'!$N$6,E286='BBDD R'!$F$7,'BBDD R'!$N$7),"")</f>
        <v/>
      </c>
      <c r="V286" s="944" t="str">
        <f>IFERROR(IFS(E286='BBDD R'!$F$2,'BBDD R'!$O$2,E286='BBDD R'!$F$3,'BBDD R'!$O$3,E286='BBDD R'!$F$4,'BBDD R'!$O$4,E286='BBDD R'!$F$5,'BBDD R'!$O$5,E286='BBDD R'!$F$6,'BBDD R'!$O$6,E286='BBDD R'!$F$7,'BBDD R'!$O$7),"")</f>
        <v/>
      </c>
      <c r="W286" s="946" t="str">
        <f>IFERROR(IFS(E286='BBDD R'!$F$2,'BBDD R'!$P$2,E286='BBDD R'!$F$3,'BBDD R'!$P$3,E286='BBDD R'!$F$4,'BBDD R'!$P$4,E286='BBDD R'!$F$5,'BBDD R'!$P$5,E286='BBDD R'!$F$6,'BBDD R'!$P$6,E286='BBDD R'!$F$7,'BBDD R'!$P$7),"")</f>
        <v/>
      </c>
      <c r="X286" s="944" t="str">
        <f>IFERROR(IFS(E286='BBDD R'!$F$2,'BBDD R'!$Q$2,E286='BBDD R'!$F$3,'BBDD R'!$Q$3,E286='BBDD R'!$F$4,'BBDD R'!$Q$4,E286='BBDD R'!$F$5,'BBDD R'!$Q$5,E286='BBDD R'!$F$6,'BBDD R'!$Q$6,E286='BBDD R'!$F$7,'BBDD R'!$Q$7),"")</f>
        <v/>
      </c>
      <c r="Y286" s="944" t="str">
        <f>IFERROR(IFS(E286='BBDD R'!$F$2,'BBDD R'!$R$2,E286='BBDD R'!$F$3,'BBDD R'!$R$3,E286='BBDD R'!$F$4,'BBDD R'!$R$4,E286='BBDD R'!$F$5,'BBDD R'!$R$5,E286='BBDD R'!$F$6,'BBDD R'!$R$6,E286='BBDD R'!$F$7,'BBDD R'!$R$7),"")</f>
        <v/>
      </c>
      <c r="Z286" s="944" t="str">
        <f t="array" ref="Z286">IFERROR(ifs(AND(M286="Gasolina",O286="Vehículo Liviano (Sedán, Compacto)"),1
,AND(M286="Gasolina",O286="Vehículo Liviano (SUV, Jeep, Station Wagon)"),2
,AND(M286="Gasolina",O286="Utilitario, Furgón"),3
,AND(M286="Gasolina",O286="Camioneta 4x2"),4
,AND(M286="Gasolina",O286="Camioneta 4x4"),5
,AND(M286="Gasolina",O286="Camión liviano (hasta 3.5 ton)"),6
,AND(M286="Gasolina",O286="Camión mediano"),7
,AND(M286="Gasolina",O286="Camión pesado"),8
,AND(M286="Gasolina",O286="Maquinaria"),9
,AND(M286="Gasolina",O286="Otro (especifique): "),10
,AND(M286="Diesel",O286="Vehículo Liviano (Sedán, Compacto)"),11
,AND(M286="Diesel",O286="Vehículo Liviano (SUV, Jeep, Station Wagon)"),12
,AND(M286="Diesel",O286="Utilitario, Furgón"),13
,AND(M286="Diesel",O286="Camioneta 4x2"),14
,AND(M286="Diesel",O286="Camioneta 4x4"),15
,AND(M286="Diesel",O286="Camión liviano (hasta 3.5 ton)"),16
,AND(M286="Diesel",O286="Camión mediano"),17
,AND(M286="Diesel",O286="Camión pesado"),18
,AND(M286="Diesel",O286="Maquinaria"),19
,AND(M286="Diesel",O286="Otro (especifique): "),20
,O286="Selecciona...",21),"")</f>
        <v/>
      </c>
      <c r="AA286" s="947" t="str">
        <f>IFERROR((ifs(Z286=1,Data!$D$100,Z286=2,Data!$D$101,Z286=3,Data!$D$102,Z286=4,Data!$D$103,Z286=5,Data!$D$104,Z286=6,Data!$D$105,Z286=7,Data!$D$106,Z286=8,Data!$D$107,Z286=9,Data!$D$108,Z286=10,Data!$D$109,Z286=11,Data!$D$110,Z286=12,Data!$D$111,Z286=13,Data!$D$112,Z286=14,Data!$D$113,Z286=15,Data!$D$114,Z286=16,Data!$D$115,Z286=17,Data!$D$116,Z286=18,Data!$D$117,Z286=19,Data!$D$118,Z286=20,Data!$D$119,Z286=21,Data!$D$120,Z286=0,Data!$D$121))*K286,"")</f>
        <v/>
      </c>
      <c r="AB286" s="947" t="str">
        <f>IFERROR((ifs(Z286=1,Data!$E$100,Z286=2,Data!$E$101,Z286=3,Data!$E$102,Z286=4,Data!$E$103,Z286=5,Data!$E$104,Z286=6,Data!$E$105,Z286=7,Data!$E$106,Z286=8,Data!$E$107,Z286=9,Data!$E$108,Z286=10,Data!$E$109,Z286=11,Data!$E$110,Z286=12,Data!$E$111,Z286=13,Data!$E$112,Z286=14,Data!$E$113,Z286=15,Data!$E$114,Z286=16,Data!$E$115,Z286=17,Data!$E$116,Z286=18,Data!$E$117,Z286=19,Data!$E$118,Z286=20,Data!$E$119,Z286=21,Data!$E$120,Z286=0,Data!$E$121))*K286/1000,"")</f>
        <v/>
      </c>
      <c r="AC286" s="948" t="str">
        <f>IFERROR((ifs(
Z286=1,Data!$G$100,
Z286=2,Data!$G$101,
Z286=3,Data!$G$102,
Z286=4,Data!$G$103,
Z286=5,Data!$G$104,
Z286=6,Data!$G$105,
Z286=7,Data!$G$106,
Z286=8,Data!$G$107,
Z286=9,Data!$G$108,
Z286=10,Data!G$109,
Z286=11,Data!G$110,
Z286=12,Data!G$111,
Z286=13,Data!$G$112,
Z286=14,Data!$G$113,
Z286=15,Data!$G$114,
Z286=16,Data!$G$115,
Z286=17,Data!$G$116,
Z286=18,Data!$G$117,
Z286=19,Data!$G$118,
Z286=20,Data!$G$119,
Z286=21,Data!$G$120,
Z286=0,Data!$G$121))
*K286/1000,"")</f>
        <v/>
      </c>
      <c r="AD286" s="949" t="str">
        <f>IFERROR((ifs(
Z286=1,Data!$H$100,
Z286=2,Data!$H$101,
Z286=3,Data!$H$102,
Z286=4,Data!$H$103,
Z286=5,Data!$H$104,
Z286=6,Data!$H$105,
Z286=7,Data!$H$106,
Z286=8,Data!$H$107,
Z286=9,Data!$H$108,
Z286=10,Data!H$109,
Z286=11,Data!H$110,
Z286=12,Data!H$111,
Z286=13,Data!$H$112,
Z286=14,Data!$H$113,
Z286=15,Data!$H$114,
Z286=16,Data!$H$115,
Z286=17,Data!$H$116,
Z286=18,Data!$H$117,
Z286=19,Data!$H$118,
Z286=20,Data!$H$119,
Z286=21,Data!$H$120,
Z286=0,Data!$H$121))*K286/1000,"")</f>
        <v/>
      </c>
      <c r="AE286" s="948" t="str">
        <f>IFERROR((ifs(
Z286=1,Data!$I$100,
Z286=2,Data!$I$101,
Z286=3,Data!$I$102,
Z286=4,Data!$I$103,
Z286=5,Data!$I$104,
Z286=6,Data!$I$105,
Z286=7,Data!$I$106,
Z286=8,Data!$I$107,
Z286=9,Data!$I$108,
Z286=10,Data!I$109,
Z286=11,Data!I$110,
Z286=12,Data!I$111,
Z286=13,Data!$I$112,
Z286=14,Data!$I$113,
Z286=15,Data!$I$114,
Z286=16,Data!$I$115,
Z286=17,Data!$I$116,
Z286=18,Data!$I$117,
Z286=19,Data!$I$118,
Z286=20,Data!$I$119,
Z286=21,Data!$I$120,
Z286=0,Data!$I$121)*K286/1000),"")</f>
        <v/>
      </c>
      <c r="AF286" s="947" t="str">
        <f>IFERROR((ifs(
Z286=1,Data!$J$100,
Z286=2,Data!$J$101,
Z286=3,Data!$J$102,
Z286=4,Data!$J$103,
Z286=5,Data!$J$104,
Z286=6,Data!$J$105,
Z286=7,Data!$J$106,
Z286=8,Data!$J$107,
Z286=9,Data!$J$108,
Z286=10,Data!J$109,
Z286=11,Data!J$110,
Z286=12,Data!J$111,
Z286=13,Data!J$112,
Z286=14,Data!$J$113,
Z286=15,Data!$J$114,
Z286=16,Data!$J$115,
Z286=17,Data!$J$116,
Z286=18,Data!$J$117,
Z286=19,Data!$J$118,
Z286=20,Data!$J$119,
Z286=21,Data!$J$120,
Z286=0,Data!$J$121)*K286),"")</f>
        <v/>
      </c>
      <c r="AG286" s="947" t="str">
        <f>IFERROR((ifs(
Z286=1,Data!$K$100,
Z286=2,Data!$K$101,
Z286=3,Data!$K$102,
Z286=4,Data!$K$103,
Z286=5,Data!$K$104,
Z286=6,Data!$K$105,
Z286=7,Data!$K$106,
Z286=8,Data!$K$107,
Z286=9,Data!$K$108,
Z286=10,Data!K$109,
Z286=11,Data!K$110,
Z286=12,Data!K$111,
Z286=13,Data!$K$112,
Z286=14,Data!$K$113,
Z286=15,Data!$K$114,
Z286=16,Data!$K$115,
Z286=17,Data!$K$116,
Z286=18,Data!$K$117,
Z286=19,Data!$K$118,
Z286=20,Data!$K$119,
Z286=21,Data!$K$120,
Z286=0,Data!$K$121)*K286),"")</f>
        <v/>
      </c>
      <c r="AH286" s="947" t="str">
        <f>IFERROR((ifs(
Z286=1,Data!$L$100,
Z286=2,Data!$L$101,
Z286=3,Data!$L$102,
Z286=4,Data!$L$103,
Z286=5,Data!$L$104,
Z286=6,Data!$L$105,
Z286=7,Data!$L$106,
Z286=8,Data!$L$107,
Z286=9,Data!$L$108,
Z286=10,Data!L$109,
Z286=11,Data!L$110,
Z286=12,Data!L$111,
Z286=13,Data!$L$112,
Z286=14,Data!$L$113,
Z286=15,Data!$L$114,
Z286=16,Data!$L$115,
Z286=17,Data!$L$116,
Z286=18,Data!$L$117,
Z286=19,Data!$L$118,
Z286=20,Data!$L$119,
Z286=21,Data!$L$120,
Z286=0,Data!$L$121)*K286),"")</f>
        <v/>
      </c>
      <c r="AI286" s="950" t="str">
        <f>'Registro Veh'!J298</f>
        <v/>
      </c>
      <c r="AJ286" s="950" t="str">
        <f>'Registro Veh'!M298</f>
        <v/>
      </c>
      <c r="AK286" s="951"/>
      <c r="AL286" s="951"/>
      <c r="AM286" s="951"/>
      <c r="AN286" s="951"/>
    </row>
    <row r="287">
      <c r="A287" s="941" t="str">
        <f>'Registro Veh'!B298</f>
        <v/>
      </c>
      <c r="B287" s="941" t="str">
        <f>Equipo!$F$2</f>
        <v>4.0</v>
      </c>
      <c r="C287" s="941" t="str">
        <f>Equipo!$E$14</f>
        <v/>
      </c>
      <c r="D287" s="941" t="str">
        <f>Equipo!$E$10</f>
        <v/>
      </c>
      <c r="E287" s="941" t="str">
        <f>'Registro Veh'!C298</f>
        <v/>
      </c>
      <c r="F287" s="941" t="str">
        <f>'Registro Veh'!D298</f>
        <v/>
      </c>
      <c r="G287" s="941" t="str">
        <f>'Registro Veh'!E298</f>
        <v/>
      </c>
      <c r="H287" s="941" t="str">
        <f>'Registro Veh'!F298</f>
        <v/>
      </c>
      <c r="I287" s="942" t="str">
        <f>'Registro Veh'!G298</f>
        <v/>
      </c>
      <c r="J287" s="942" t="str">
        <f>'Registro Veh'!I298</f>
        <v/>
      </c>
      <c r="K287" s="942" t="str">
        <f>'Registro Veh'!K298</f>
        <v/>
      </c>
      <c r="L287" s="942" t="str">
        <f>'Registro Veh'!L298</f>
        <v/>
      </c>
      <c r="M287" s="942" t="str">
        <f>'Registro Veh'!N298</f>
        <v/>
      </c>
      <c r="N287" s="943" t="str">
        <f>IFERROR(IFS(E287='BBDD R'!$F$2,'BBDD R'!$G$2,E287='BBDD R'!$F$3,'BBDD R'!$G$3,E287='BBDD R'!$F$4,'BBDD R'!$G$4,E287='BBDD R'!$F$5,'BBDD R'!$G$5,E287='BBDD R'!$F$6,'BBDD R'!$G$6,E287='BBDD R'!$F$7,'BBDD R'!$G$7),"")</f>
        <v/>
      </c>
      <c r="O287" s="943" t="str">
        <f>IFERROR(IFS(E287='BBDD R'!$F$2,'BBDD R'!$H$2,E287='BBDD R'!$F$3,'BBDD R'!$H$3,E287='BBDD R'!$F$4,'BBDD R'!$H$4,E287='BBDD R'!$F$5,'BBDD R'!$H$5,E287='BBDD R'!$F$6,'BBDD R'!$H$6,E287='BBDD R'!$F$7,'BBDD R'!$H$7),"")</f>
        <v/>
      </c>
      <c r="P287" s="944" t="str">
        <f>IFERROR(IFS(E287='BBDD R'!$F$2,'BBDD R'!$I$2,E287='BBDD R'!$F$3,'BBDD R'!$I$3,E287='BBDD R'!$F$4,'BBDD R'!$I$4,E287='BBDD R'!$F$5,'BBDD R'!$I$5,E287='BBDD R'!$F$6,'BBDD R'!$I$6,E287='BBDD R'!$F$7,'BBDD R'!$I$7),"")</f>
        <v/>
      </c>
      <c r="Q287" s="945" t="str">
        <f>IFERROR(IFS(E287='BBDD R'!$F$2,'BBDD R'!$J$2,E287='BBDD R'!$F$3,'BBDD R'!$J$3,E287='BBDD R'!$F$4,'BBDD R'!$J$4,E287='BBDD R'!$F$5,'BBDD R'!$J$5,E287='BBDD R'!$F$6,'BBDD R'!$J$6,E287='BBDD R'!$F$7,'BBDD R'!$J$7))</f>
        <v/>
      </c>
      <c r="R287" s="945" t="str">
        <f>IFERROR(IFS(E287='BBDD R'!$F$2,'BBDD R'!$K$2,E287='BBDD R'!$F$3,'BBDD R'!$K$3,E287='BBDD R'!$F$4,'BBDD R'!$K$4,E287='BBDD R'!$F$5,'BBDD R'!$K$5,E287='BBDD R'!$F$6,'BBDD R'!$K$6,E287='BBDD R'!$F$7,'BBDD R'!$K$7),"")</f>
        <v/>
      </c>
      <c r="S287" s="944" t="str">
        <f>IFERROR(IFS(E287='BBDD R'!$F$2,'BBDD R'!$L$2,E287='BBDD R'!$F$3,'BBDD R'!$L$3,E287='BBDD R'!$F$4,'BBDD R'!$L$4,E287='BBDD R'!$F$5,'BBDD R'!$L$5,E287='BBDD R'!$F$6,'BBDD R'!$L$6,E287='BBDD R'!$F$7,'BBDD R'!$L$7),"")</f>
        <v/>
      </c>
      <c r="T287" s="944" t="str">
        <f>IFERROR(IFS(E287='BBDD R'!$F$2,'BBDD R'!$M$2,E287='BBDD R'!$F$3,'BBDD R'!$M$3,E287='BBDD R'!$F$4,'BBDD R'!$M$4,E287='BBDD R'!$F$5,'BBDD R'!$M$5,E287='BBDD R'!$F$6,'BBDD R'!$M$6,E287='BBDD R'!$F$7,'BBDD R'!$M$7),"")</f>
        <v/>
      </c>
      <c r="U287" s="944" t="str">
        <f>IFERROR(IFS(E287='BBDD R'!$F$2,'BBDD R'!$N$2,E287='BBDD R'!$F$3,'BBDD R'!$N$3,E287='BBDD R'!$F$4,'BBDD R'!$N$4,E287='BBDD R'!$F$5,'BBDD R'!$N$5,E287='BBDD R'!$F$6,'BBDD R'!$N$6,E287='BBDD R'!$F$7,'BBDD R'!$N$7),"")</f>
        <v/>
      </c>
      <c r="V287" s="944" t="str">
        <f>IFERROR(IFS(E287='BBDD R'!$F$2,'BBDD R'!$O$2,E287='BBDD R'!$F$3,'BBDD R'!$O$3,E287='BBDD R'!$F$4,'BBDD R'!$O$4,E287='BBDD R'!$F$5,'BBDD R'!$O$5,E287='BBDD R'!$F$6,'BBDD R'!$O$6,E287='BBDD R'!$F$7,'BBDD R'!$O$7),"")</f>
        <v/>
      </c>
      <c r="W287" s="946" t="str">
        <f>IFERROR(IFS(E287='BBDD R'!$F$2,'BBDD R'!$P$2,E287='BBDD R'!$F$3,'BBDD R'!$P$3,E287='BBDD R'!$F$4,'BBDD R'!$P$4,E287='BBDD R'!$F$5,'BBDD R'!$P$5,E287='BBDD R'!$F$6,'BBDD R'!$P$6,E287='BBDD R'!$F$7,'BBDD R'!$P$7),"")</f>
        <v/>
      </c>
      <c r="X287" s="944" t="str">
        <f>IFERROR(IFS(E287='BBDD R'!$F$2,'BBDD R'!$Q$2,E287='BBDD R'!$F$3,'BBDD R'!$Q$3,E287='BBDD R'!$F$4,'BBDD R'!$Q$4,E287='BBDD R'!$F$5,'BBDD R'!$Q$5,E287='BBDD R'!$F$6,'BBDD R'!$Q$6,E287='BBDD R'!$F$7,'BBDD R'!$Q$7),"")</f>
        <v/>
      </c>
      <c r="Y287" s="944" t="str">
        <f>IFERROR(IFS(E287='BBDD R'!$F$2,'BBDD R'!$R$2,E287='BBDD R'!$F$3,'BBDD R'!$R$3,E287='BBDD R'!$F$4,'BBDD R'!$R$4,E287='BBDD R'!$F$5,'BBDD R'!$R$5,E287='BBDD R'!$F$6,'BBDD R'!$R$6,E287='BBDD R'!$F$7,'BBDD R'!$R$7),"")</f>
        <v/>
      </c>
      <c r="Z287" s="944" t="str">
        <f t="array" ref="Z287">IFERROR(ifs(AND(M287="Gasolina",O287="Vehículo Liviano (Sedán, Compacto)"),1
,AND(M287="Gasolina",O287="Vehículo Liviano (SUV, Jeep, Station Wagon)"),2
,AND(M287="Gasolina",O287="Utilitario, Furgón"),3
,AND(M287="Gasolina",O287="Camioneta 4x2"),4
,AND(M287="Gasolina",O287="Camioneta 4x4"),5
,AND(M287="Gasolina",O287="Camión liviano (hasta 3.5 ton)"),6
,AND(M287="Gasolina",O287="Camión mediano"),7
,AND(M287="Gasolina",O287="Camión pesado"),8
,AND(M287="Gasolina",O287="Maquinaria"),9
,AND(M287="Gasolina",O287="Otro (especifique): "),10
,AND(M287="Diesel",O287="Vehículo Liviano (Sedán, Compacto)"),11
,AND(M287="Diesel",O287="Vehículo Liviano (SUV, Jeep, Station Wagon)"),12
,AND(M287="Diesel",O287="Utilitario, Furgón"),13
,AND(M287="Diesel",O287="Camioneta 4x2"),14
,AND(M287="Diesel",O287="Camioneta 4x4"),15
,AND(M287="Diesel",O287="Camión liviano (hasta 3.5 ton)"),16
,AND(M287="Diesel",O287="Camión mediano"),17
,AND(M287="Diesel",O287="Camión pesado"),18
,AND(M287="Diesel",O287="Maquinaria"),19
,AND(M287="Diesel",O287="Otro (especifique): "),20
,O287="Selecciona...",21),"")</f>
        <v/>
      </c>
      <c r="AA287" s="947" t="str">
        <f>IFERROR((ifs(Z287=1,Data!$D$100,Z287=2,Data!$D$101,Z287=3,Data!$D$102,Z287=4,Data!$D$103,Z287=5,Data!$D$104,Z287=6,Data!$D$105,Z287=7,Data!$D$106,Z287=8,Data!$D$107,Z287=9,Data!$D$108,Z287=10,Data!$D$109,Z287=11,Data!$D$110,Z287=12,Data!$D$111,Z287=13,Data!$D$112,Z287=14,Data!$D$113,Z287=15,Data!$D$114,Z287=16,Data!$D$115,Z287=17,Data!$D$116,Z287=18,Data!$D$117,Z287=19,Data!$D$118,Z287=20,Data!$D$119,Z287=21,Data!$D$120,Z287=0,Data!$D$121))*K287,"")</f>
        <v/>
      </c>
      <c r="AB287" s="947" t="str">
        <f>IFERROR((ifs(Z287=1,Data!$E$100,Z287=2,Data!$E$101,Z287=3,Data!$E$102,Z287=4,Data!$E$103,Z287=5,Data!$E$104,Z287=6,Data!$E$105,Z287=7,Data!$E$106,Z287=8,Data!$E$107,Z287=9,Data!$E$108,Z287=10,Data!$E$109,Z287=11,Data!$E$110,Z287=12,Data!$E$111,Z287=13,Data!$E$112,Z287=14,Data!$E$113,Z287=15,Data!$E$114,Z287=16,Data!$E$115,Z287=17,Data!$E$116,Z287=18,Data!$E$117,Z287=19,Data!$E$118,Z287=20,Data!$E$119,Z287=21,Data!$E$120,Z287=0,Data!$E$121))*K287/1000,"")</f>
        <v/>
      </c>
      <c r="AC287" s="948" t="str">
        <f>IFERROR((ifs(
Z287=1,Data!$G$100,
Z287=2,Data!$G$101,
Z287=3,Data!$G$102,
Z287=4,Data!$G$103,
Z287=5,Data!$G$104,
Z287=6,Data!$G$105,
Z287=7,Data!$G$106,
Z287=8,Data!$G$107,
Z287=9,Data!$G$108,
Z287=10,Data!G$109,
Z287=11,Data!G$110,
Z287=12,Data!G$111,
Z287=13,Data!$G$112,
Z287=14,Data!$G$113,
Z287=15,Data!$G$114,
Z287=16,Data!$G$115,
Z287=17,Data!$G$116,
Z287=18,Data!$G$117,
Z287=19,Data!$G$118,
Z287=20,Data!$G$119,
Z287=21,Data!$G$120,
Z287=0,Data!$G$121))
*K287/1000,"")</f>
        <v/>
      </c>
      <c r="AD287" s="949" t="str">
        <f>IFERROR((ifs(
Z287=1,Data!$H$100,
Z287=2,Data!$H$101,
Z287=3,Data!$H$102,
Z287=4,Data!$H$103,
Z287=5,Data!$H$104,
Z287=6,Data!$H$105,
Z287=7,Data!$H$106,
Z287=8,Data!$H$107,
Z287=9,Data!$H$108,
Z287=10,Data!H$109,
Z287=11,Data!H$110,
Z287=12,Data!H$111,
Z287=13,Data!$H$112,
Z287=14,Data!$H$113,
Z287=15,Data!$H$114,
Z287=16,Data!$H$115,
Z287=17,Data!$H$116,
Z287=18,Data!$H$117,
Z287=19,Data!$H$118,
Z287=20,Data!$H$119,
Z287=21,Data!$H$120,
Z287=0,Data!$H$121))*K287/1000,"")</f>
        <v/>
      </c>
      <c r="AE287" s="948" t="str">
        <f>IFERROR((ifs(
Z287=1,Data!$I$100,
Z287=2,Data!$I$101,
Z287=3,Data!$I$102,
Z287=4,Data!$I$103,
Z287=5,Data!$I$104,
Z287=6,Data!$I$105,
Z287=7,Data!$I$106,
Z287=8,Data!$I$107,
Z287=9,Data!$I$108,
Z287=10,Data!I$109,
Z287=11,Data!I$110,
Z287=12,Data!I$111,
Z287=13,Data!$I$112,
Z287=14,Data!$I$113,
Z287=15,Data!$I$114,
Z287=16,Data!$I$115,
Z287=17,Data!$I$116,
Z287=18,Data!$I$117,
Z287=19,Data!$I$118,
Z287=20,Data!$I$119,
Z287=21,Data!$I$120,
Z287=0,Data!$I$121)*K287/1000),"")</f>
        <v/>
      </c>
      <c r="AF287" s="947" t="str">
        <f>IFERROR((ifs(
Z287=1,Data!$J$100,
Z287=2,Data!$J$101,
Z287=3,Data!$J$102,
Z287=4,Data!$J$103,
Z287=5,Data!$J$104,
Z287=6,Data!$J$105,
Z287=7,Data!$J$106,
Z287=8,Data!$J$107,
Z287=9,Data!$J$108,
Z287=10,Data!J$109,
Z287=11,Data!J$110,
Z287=12,Data!J$111,
Z287=13,Data!J$112,
Z287=14,Data!$J$113,
Z287=15,Data!$J$114,
Z287=16,Data!$J$115,
Z287=17,Data!$J$116,
Z287=18,Data!$J$117,
Z287=19,Data!$J$118,
Z287=20,Data!$J$119,
Z287=21,Data!$J$120,
Z287=0,Data!$J$121)*K287),"")</f>
        <v/>
      </c>
      <c r="AG287" s="947" t="str">
        <f>IFERROR((ifs(
Z287=1,Data!$K$100,
Z287=2,Data!$K$101,
Z287=3,Data!$K$102,
Z287=4,Data!$K$103,
Z287=5,Data!$K$104,
Z287=6,Data!$K$105,
Z287=7,Data!$K$106,
Z287=8,Data!$K$107,
Z287=9,Data!$K$108,
Z287=10,Data!K$109,
Z287=11,Data!K$110,
Z287=12,Data!K$111,
Z287=13,Data!$K$112,
Z287=14,Data!$K$113,
Z287=15,Data!$K$114,
Z287=16,Data!$K$115,
Z287=17,Data!$K$116,
Z287=18,Data!$K$117,
Z287=19,Data!$K$118,
Z287=20,Data!$K$119,
Z287=21,Data!$K$120,
Z287=0,Data!$K$121)*K287),"")</f>
        <v/>
      </c>
      <c r="AH287" s="947" t="str">
        <f>IFERROR((ifs(
Z287=1,Data!$L$100,
Z287=2,Data!$L$101,
Z287=3,Data!$L$102,
Z287=4,Data!$L$103,
Z287=5,Data!$L$104,
Z287=6,Data!$L$105,
Z287=7,Data!$L$106,
Z287=8,Data!$L$107,
Z287=9,Data!$L$108,
Z287=10,Data!L$109,
Z287=11,Data!L$110,
Z287=12,Data!L$111,
Z287=13,Data!$L$112,
Z287=14,Data!$L$113,
Z287=15,Data!$L$114,
Z287=16,Data!$L$115,
Z287=17,Data!$L$116,
Z287=18,Data!$L$117,
Z287=19,Data!$L$118,
Z287=20,Data!$L$119,
Z287=21,Data!$L$120,
Z287=0,Data!$L$121)*K287),"")</f>
        <v/>
      </c>
      <c r="AI287" s="950" t="str">
        <f>'Registro Veh'!J299</f>
        <v/>
      </c>
      <c r="AJ287" s="950" t="str">
        <f>'Registro Veh'!M299</f>
        <v/>
      </c>
      <c r="AK287" s="951"/>
      <c r="AL287" s="951"/>
      <c r="AM287" s="951"/>
      <c r="AN287" s="951"/>
    </row>
    <row r="288">
      <c r="A288" s="941" t="str">
        <f>'Registro Veh'!B299</f>
        <v/>
      </c>
      <c r="B288" s="941" t="str">
        <f>Equipo!$F$2</f>
        <v>4.0</v>
      </c>
      <c r="C288" s="941" t="str">
        <f>Equipo!$E$14</f>
        <v/>
      </c>
      <c r="D288" s="941" t="str">
        <f>Equipo!$E$10</f>
        <v/>
      </c>
      <c r="E288" s="941" t="str">
        <f>'Registro Veh'!C299</f>
        <v/>
      </c>
      <c r="F288" s="941" t="str">
        <f>'Registro Veh'!D299</f>
        <v/>
      </c>
      <c r="G288" s="941" t="str">
        <f>'Registro Veh'!E299</f>
        <v/>
      </c>
      <c r="H288" s="941" t="str">
        <f>'Registro Veh'!F299</f>
        <v/>
      </c>
      <c r="I288" s="942" t="str">
        <f>'Registro Veh'!G299</f>
        <v/>
      </c>
      <c r="J288" s="942" t="str">
        <f>'Registro Veh'!I299</f>
        <v/>
      </c>
      <c r="K288" s="942" t="str">
        <f>'Registro Veh'!K299</f>
        <v/>
      </c>
      <c r="L288" s="942" t="str">
        <f>'Registro Veh'!L299</f>
        <v/>
      </c>
      <c r="M288" s="942" t="str">
        <f>'Registro Veh'!N299</f>
        <v/>
      </c>
      <c r="N288" s="943" t="str">
        <f>IFERROR(IFS(E288='BBDD R'!$F$2,'BBDD R'!$G$2,E288='BBDD R'!$F$3,'BBDD R'!$G$3,E288='BBDD R'!$F$4,'BBDD R'!$G$4,E288='BBDD R'!$F$5,'BBDD R'!$G$5,E288='BBDD R'!$F$6,'BBDD R'!$G$6,E288='BBDD R'!$F$7,'BBDD R'!$G$7),"")</f>
        <v/>
      </c>
      <c r="O288" s="943" t="str">
        <f>IFERROR(IFS(E288='BBDD R'!$F$2,'BBDD R'!$H$2,E288='BBDD R'!$F$3,'BBDD R'!$H$3,E288='BBDD R'!$F$4,'BBDD R'!$H$4,E288='BBDD R'!$F$5,'BBDD R'!$H$5,E288='BBDD R'!$F$6,'BBDD R'!$H$6,E288='BBDD R'!$F$7,'BBDD R'!$H$7),"")</f>
        <v/>
      </c>
      <c r="P288" s="944" t="str">
        <f>IFERROR(IFS(E288='BBDD R'!$F$2,'BBDD R'!$I$2,E288='BBDD R'!$F$3,'BBDD R'!$I$3,E288='BBDD R'!$F$4,'BBDD R'!$I$4,E288='BBDD R'!$F$5,'BBDD R'!$I$5,E288='BBDD R'!$F$6,'BBDD R'!$I$6,E288='BBDD R'!$F$7,'BBDD R'!$I$7),"")</f>
        <v/>
      </c>
      <c r="Q288" s="945" t="str">
        <f>IFERROR(IFS(E288='BBDD R'!$F$2,'BBDD R'!$J$2,E288='BBDD R'!$F$3,'BBDD R'!$J$3,E288='BBDD R'!$F$4,'BBDD R'!$J$4,E288='BBDD R'!$F$5,'BBDD R'!$J$5,E288='BBDD R'!$F$6,'BBDD R'!$J$6,E288='BBDD R'!$F$7,'BBDD R'!$J$7))</f>
        <v/>
      </c>
      <c r="R288" s="945" t="str">
        <f>IFERROR(IFS(E288='BBDD R'!$F$2,'BBDD R'!$K$2,E288='BBDD R'!$F$3,'BBDD R'!$K$3,E288='BBDD R'!$F$4,'BBDD R'!$K$4,E288='BBDD R'!$F$5,'BBDD R'!$K$5,E288='BBDD R'!$F$6,'BBDD R'!$K$6,E288='BBDD R'!$F$7,'BBDD R'!$K$7),"")</f>
        <v/>
      </c>
      <c r="S288" s="944" t="str">
        <f>IFERROR(IFS(E288='BBDD R'!$F$2,'BBDD R'!$L$2,E288='BBDD R'!$F$3,'BBDD R'!$L$3,E288='BBDD R'!$F$4,'BBDD R'!$L$4,E288='BBDD R'!$F$5,'BBDD R'!$L$5,E288='BBDD R'!$F$6,'BBDD R'!$L$6,E288='BBDD R'!$F$7,'BBDD R'!$L$7),"")</f>
        <v/>
      </c>
      <c r="T288" s="944" t="str">
        <f>IFERROR(IFS(E288='BBDD R'!$F$2,'BBDD R'!$M$2,E288='BBDD R'!$F$3,'BBDD R'!$M$3,E288='BBDD R'!$F$4,'BBDD R'!$M$4,E288='BBDD R'!$F$5,'BBDD R'!$M$5,E288='BBDD R'!$F$6,'BBDD R'!$M$6,E288='BBDD R'!$F$7,'BBDD R'!$M$7),"")</f>
        <v/>
      </c>
      <c r="U288" s="944" t="str">
        <f>IFERROR(IFS(E288='BBDD R'!$F$2,'BBDD R'!$N$2,E288='BBDD R'!$F$3,'BBDD R'!$N$3,E288='BBDD R'!$F$4,'BBDD R'!$N$4,E288='BBDD R'!$F$5,'BBDD R'!$N$5,E288='BBDD R'!$F$6,'BBDD R'!$N$6,E288='BBDD R'!$F$7,'BBDD R'!$N$7),"")</f>
        <v/>
      </c>
      <c r="V288" s="944" t="str">
        <f>IFERROR(IFS(E288='BBDD R'!$F$2,'BBDD R'!$O$2,E288='BBDD R'!$F$3,'BBDD R'!$O$3,E288='BBDD R'!$F$4,'BBDD R'!$O$4,E288='BBDD R'!$F$5,'BBDD R'!$O$5,E288='BBDD R'!$F$6,'BBDD R'!$O$6,E288='BBDD R'!$F$7,'BBDD R'!$O$7),"")</f>
        <v/>
      </c>
      <c r="W288" s="946" t="str">
        <f>IFERROR(IFS(E288='BBDD R'!$F$2,'BBDD R'!$P$2,E288='BBDD R'!$F$3,'BBDD R'!$P$3,E288='BBDD R'!$F$4,'BBDD R'!$P$4,E288='BBDD R'!$F$5,'BBDD R'!$P$5,E288='BBDD R'!$F$6,'BBDD R'!$P$6,E288='BBDD R'!$F$7,'BBDD R'!$P$7),"")</f>
        <v/>
      </c>
      <c r="X288" s="944" t="str">
        <f>IFERROR(IFS(E288='BBDD R'!$F$2,'BBDD R'!$Q$2,E288='BBDD R'!$F$3,'BBDD R'!$Q$3,E288='BBDD R'!$F$4,'BBDD R'!$Q$4,E288='BBDD R'!$F$5,'BBDD R'!$Q$5,E288='BBDD R'!$F$6,'BBDD R'!$Q$6,E288='BBDD R'!$F$7,'BBDD R'!$Q$7),"")</f>
        <v/>
      </c>
      <c r="Y288" s="944" t="str">
        <f>IFERROR(IFS(E288='BBDD R'!$F$2,'BBDD R'!$R$2,E288='BBDD R'!$F$3,'BBDD R'!$R$3,E288='BBDD R'!$F$4,'BBDD R'!$R$4,E288='BBDD R'!$F$5,'BBDD R'!$R$5,E288='BBDD R'!$F$6,'BBDD R'!$R$6,E288='BBDD R'!$F$7,'BBDD R'!$R$7),"")</f>
        <v/>
      </c>
      <c r="Z288" s="944" t="str">
        <f t="array" ref="Z288">IFERROR(ifs(AND(M288="Gasolina",O288="Vehículo Liviano (Sedán, Compacto)"),1
,AND(M288="Gasolina",O288="Vehículo Liviano (SUV, Jeep, Station Wagon)"),2
,AND(M288="Gasolina",O288="Utilitario, Furgón"),3
,AND(M288="Gasolina",O288="Camioneta 4x2"),4
,AND(M288="Gasolina",O288="Camioneta 4x4"),5
,AND(M288="Gasolina",O288="Camión liviano (hasta 3.5 ton)"),6
,AND(M288="Gasolina",O288="Camión mediano"),7
,AND(M288="Gasolina",O288="Camión pesado"),8
,AND(M288="Gasolina",O288="Maquinaria"),9
,AND(M288="Gasolina",O288="Otro (especifique): "),10
,AND(M288="Diesel",O288="Vehículo Liviano (Sedán, Compacto)"),11
,AND(M288="Diesel",O288="Vehículo Liviano (SUV, Jeep, Station Wagon)"),12
,AND(M288="Diesel",O288="Utilitario, Furgón"),13
,AND(M288="Diesel",O288="Camioneta 4x2"),14
,AND(M288="Diesel",O288="Camioneta 4x4"),15
,AND(M288="Diesel",O288="Camión liviano (hasta 3.5 ton)"),16
,AND(M288="Diesel",O288="Camión mediano"),17
,AND(M288="Diesel",O288="Camión pesado"),18
,AND(M288="Diesel",O288="Maquinaria"),19
,AND(M288="Diesel",O288="Otro (especifique): "),20
,O288="Selecciona...",21),"")</f>
        <v/>
      </c>
      <c r="AA288" s="947" t="str">
        <f>IFERROR((ifs(Z288=1,Data!$D$100,Z288=2,Data!$D$101,Z288=3,Data!$D$102,Z288=4,Data!$D$103,Z288=5,Data!$D$104,Z288=6,Data!$D$105,Z288=7,Data!$D$106,Z288=8,Data!$D$107,Z288=9,Data!$D$108,Z288=10,Data!$D$109,Z288=11,Data!$D$110,Z288=12,Data!$D$111,Z288=13,Data!$D$112,Z288=14,Data!$D$113,Z288=15,Data!$D$114,Z288=16,Data!$D$115,Z288=17,Data!$D$116,Z288=18,Data!$D$117,Z288=19,Data!$D$118,Z288=20,Data!$D$119,Z288=21,Data!$D$120,Z288=0,Data!$D$121))*K288,"")</f>
        <v/>
      </c>
      <c r="AB288" s="947" t="str">
        <f>IFERROR((ifs(Z288=1,Data!$E$100,Z288=2,Data!$E$101,Z288=3,Data!$E$102,Z288=4,Data!$E$103,Z288=5,Data!$E$104,Z288=6,Data!$E$105,Z288=7,Data!$E$106,Z288=8,Data!$E$107,Z288=9,Data!$E$108,Z288=10,Data!$E$109,Z288=11,Data!$E$110,Z288=12,Data!$E$111,Z288=13,Data!$E$112,Z288=14,Data!$E$113,Z288=15,Data!$E$114,Z288=16,Data!$E$115,Z288=17,Data!$E$116,Z288=18,Data!$E$117,Z288=19,Data!$E$118,Z288=20,Data!$E$119,Z288=21,Data!$E$120,Z288=0,Data!$E$121))*K288/1000,"")</f>
        <v/>
      </c>
      <c r="AC288" s="948" t="str">
        <f>IFERROR((ifs(
Z288=1,Data!$G$100,
Z288=2,Data!$G$101,
Z288=3,Data!$G$102,
Z288=4,Data!$G$103,
Z288=5,Data!$G$104,
Z288=6,Data!$G$105,
Z288=7,Data!$G$106,
Z288=8,Data!$G$107,
Z288=9,Data!$G$108,
Z288=10,Data!G$109,
Z288=11,Data!G$110,
Z288=12,Data!G$111,
Z288=13,Data!$G$112,
Z288=14,Data!$G$113,
Z288=15,Data!$G$114,
Z288=16,Data!$G$115,
Z288=17,Data!$G$116,
Z288=18,Data!$G$117,
Z288=19,Data!$G$118,
Z288=20,Data!$G$119,
Z288=21,Data!$G$120,
Z288=0,Data!$G$121))
*K288/1000,"")</f>
        <v/>
      </c>
      <c r="AD288" s="949" t="str">
        <f>IFERROR((ifs(
Z288=1,Data!$H$100,
Z288=2,Data!$H$101,
Z288=3,Data!$H$102,
Z288=4,Data!$H$103,
Z288=5,Data!$H$104,
Z288=6,Data!$H$105,
Z288=7,Data!$H$106,
Z288=8,Data!$H$107,
Z288=9,Data!$H$108,
Z288=10,Data!H$109,
Z288=11,Data!H$110,
Z288=12,Data!H$111,
Z288=13,Data!$H$112,
Z288=14,Data!$H$113,
Z288=15,Data!$H$114,
Z288=16,Data!$H$115,
Z288=17,Data!$H$116,
Z288=18,Data!$H$117,
Z288=19,Data!$H$118,
Z288=20,Data!$H$119,
Z288=21,Data!$H$120,
Z288=0,Data!$H$121))*K288/1000,"")</f>
        <v/>
      </c>
      <c r="AE288" s="948" t="str">
        <f>IFERROR((ifs(
Z288=1,Data!$I$100,
Z288=2,Data!$I$101,
Z288=3,Data!$I$102,
Z288=4,Data!$I$103,
Z288=5,Data!$I$104,
Z288=6,Data!$I$105,
Z288=7,Data!$I$106,
Z288=8,Data!$I$107,
Z288=9,Data!$I$108,
Z288=10,Data!I$109,
Z288=11,Data!I$110,
Z288=12,Data!I$111,
Z288=13,Data!$I$112,
Z288=14,Data!$I$113,
Z288=15,Data!$I$114,
Z288=16,Data!$I$115,
Z288=17,Data!$I$116,
Z288=18,Data!$I$117,
Z288=19,Data!$I$118,
Z288=20,Data!$I$119,
Z288=21,Data!$I$120,
Z288=0,Data!$I$121)*K288/1000),"")</f>
        <v/>
      </c>
      <c r="AF288" s="947" t="str">
        <f>IFERROR((ifs(
Z288=1,Data!$J$100,
Z288=2,Data!$J$101,
Z288=3,Data!$J$102,
Z288=4,Data!$J$103,
Z288=5,Data!$J$104,
Z288=6,Data!$J$105,
Z288=7,Data!$J$106,
Z288=8,Data!$J$107,
Z288=9,Data!$J$108,
Z288=10,Data!J$109,
Z288=11,Data!J$110,
Z288=12,Data!J$111,
Z288=13,Data!J$112,
Z288=14,Data!$J$113,
Z288=15,Data!$J$114,
Z288=16,Data!$J$115,
Z288=17,Data!$J$116,
Z288=18,Data!$J$117,
Z288=19,Data!$J$118,
Z288=20,Data!$J$119,
Z288=21,Data!$J$120,
Z288=0,Data!$J$121)*K288),"")</f>
        <v/>
      </c>
      <c r="AG288" s="947" t="str">
        <f>IFERROR((ifs(
Z288=1,Data!$K$100,
Z288=2,Data!$K$101,
Z288=3,Data!$K$102,
Z288=4,Data!$K$103,
Z288=5,Data!$K$104,
Z288=6,Data!$K$105,
Z288=7,Data!$K$106,
Z288=8,Data!$K$107,
Z288=9,Data!$K$108,
Z288=10,Data!K$109,
Z288=11,Data!K$110,
Z288=12,Data!K$111,
Z288=13,Data!$K$112,
Z288=14,Data!$K$113,
Z288=15,Data!$K$114,
Z288=16,Data!$K$115,
Z288=17,Data!$K$116,
Z288=18,Data!$K$117,
Z288=19,Data!$K$118,
Z288=20,Data!$K$119,
Z288=21,Data!$K$120,
Z288=0,Data!$K$121)*K288),"")</f>
        <v/>
      </c>
      <c r="AH288" s="947" t="str">
        <f>IFERROR((ifs(
Z288=1,Data!$L$100,
Z288=2,Data!$L$101,
Z288=3,Data!$L$102,
Z288=4,Data!$L$103,
Z288=5,Data!$L$104,
Z288=6,Data!$L$105,
Z288=7,Data!$L$106,
Z288=8,Data!$L$107,
Z288=9,Data!$L$108,
Z288=10,Data!L$109,
Z288=11,Data!L$110,
Z288=12,Data!L$111,
Z288=13,Data!$L$112,
Z288=14,Data!$L$113,
Z288=15,Data!$L$114,
Z288=16,Data!$L$115,
Z288=17,Data!$L$116,
Z288=18,Data!$L$117,
Z288=19,Data!$L$118,
Z288=20,Data!$L$119,
Z288=21,Data!$L$120,
Z288=0,Data!$L$121)*K288),"")</f>
        <v/>
      </c>
      <c r="AI288" s="950" t="str">
        <f>'Registro Veh'!J300</f>
        <v/>
      </c>
      <c r="AJ288" s="950" t="str">
        <f>'Registro Veh'!M300</f>
        <v/>
      </c>
      <c r="AK288" s="951"/>
      <c r="AL288" s="951"/>
      <c r="AM288" s="951"/>
      <c r="AN288" s="951"/>
    </row>
    <row r="289">
      <c r="A289" s="941" t="str">
        <f>'Registro Veh'!B300</f>
        <v/>
      </c>
      <c r="B289" s="941" t="str">
        <f>Equipo!$F$2</f>
        <v>4.0</v>
      </c>
      <c r="C289" s="941" t="str">
        <f>Equipo!$E$14</f>
        <v/>
      </c>
      <c r="D289" s="941" t="str">
        <f>Equipo!$E$10</f>
        <v/>
      </c>
      <c r="E289" s="941" t="str">
        <f>'Registro Veh'!C300</f>
        <v/>
      </c>
      <c r="F289" s="941" t="str">
        <f>'Registro Veh'!D300</f>
        <v/>
      </c>
      <c r="G289" s="941" t="str">
        <f>'Registro Veh'!E300</f>
        <v/>
      </c>
      <c r="H289" s="941" t="str">
        <f>'Registro Veh'!F300</f>
        <v/>
      </c>
      <c r="I289" s="942" t="str">
        <f>'Registro Veh'!G300</f>
        <v/>
      </c>
      <c r="J289" s="942" t="str">
        <f>'Registro Veh'!I300</f>
        <v/>
      </c>
      <c r="K289" s="942" t="str">
        <f>'Registro Veh'!K300</f>
        <v/>
      </c>
      <c r="L289" s="942" t="str">
        <f>'Registro Veh'!L300</f>
        <v/>
      </c>
      <c r="M289" s="942" t="str">
        <f>'Registro Veh'!N300</f>
        <v/>
      </c>
      <c r="N289" s="943" t="str">
        <f>IFERROR(IFS(E289='BBDD R'!$F$2,'BBDD R'!$G$2,E289='BBDD R'!$F$3,'BBDD R'!$G$3,E289='BBDD R'!$F$4,'BBDD R'!$G$4,E289='BBDD R'!$F$5,'BBDD R'!$G$5,E289='BBDD R'!$F$6,'BBDD R'!$G$6,E289='BBDD R'!$F$7,'BBDD R'!$G$7),"")</f>
        <v/>
      </c>
      <c r="O289" s="943" t="str">
        <f>IFERROR(IFS(E289='BBDD R'!$F$2,'BBDD R'!$H$2,E289='BBDD R'!$F$3,'BBDD R'!$H$3,E289='BBDD R'!$F$4,'BBDD R'!$H$4,E289='BBDD R'!$F$5,'BBDD R'!$H$5,E289='BBDD R'!$F$6,'BBDD R'!$H$6,E289='BBDD R'!$F$7,'BBDD R'!$H$7),"")</f>
        <v/>
      </c>
      <c r="P289" s="944" t="str">
        <f>IFERROR(IFS(E289='BBDD R'!$F$2,'BBDD R'!$I$2,E289='BBDD R'!$F$3,'BBDD R'!$I$3,E289='BBDD R'!$F$4,'BBDD R'!$I$4,E289='BBDD R'!$F$5,'BBDD R'!$I$5,E289='BBDD R'!$F$6,'BBDD R'!$I$6,E289='BBDD R'!$F$7,'BBDD R'!$I$7),"")</f>
        <v/>
      </c>
      <c r="Q289" s="945" t="str">
        <f>IFERROR(IFS(E289='BBDD R'!$F$2,'BBDD R'!$J$2,E289='BBDD R'!$F$3,'BBDD R'!$J$3,E289='BBDD R'!$F$4,'BBDD R'!$J$4,E289='BBDD R'!$F$5,'BBDD R'!$J$5,E289='BBDD R'!$F$6,'BBDD R'!$J$6,E289='BBDD R'!$F$7,'BBDD R'!$J$7))</f>
        <v/>
      </c>
      <c r="R289" s="945" t="str">
        <f>IFERROR(IFS(E289='BBDD R'!$F$2,'BBDD R'!$K$2,E289='BBDD R'!$F$3,'BBDD R'!$K$3,E289='BBDD R'!$F$4,'BBDD R'!$K$4,E289='BBDD R'!$F$5,'BBDD R'!$K$5,E289='BBDD R'!$F$6,'BBDD R'!$K$6,E289='BBDD R'!$F$7,'BBDD R'!$K$7),"")</f>
        <v/>
      </c>
      <c r="S289" s="944" t="str">
        <f>IFERROR(IFS(E289='BBDD R'!$F$2,'BBDD R'!$L$2,E289='BBDD R'!$F$3,'BBDD R'!$L$3,E289='BBDD R'!$F$4,'BBDD R'!$L$4,E289='BBDD R'!$F$5,'BBDD R'!$L$5,E289='BBDD R'!$F$6,'BBDD R'!$L$6,E289='BBDD R'!$F$7,'BBDD R'!$L$7),"")</f>
        <v/>
      </c>
      <c r="T289" s="944" t="str">
        <f>IFERROR(IFS(E289='BBDD R'!$F$2,'BBDD R'!$M$2,E289='BBDD R'!$F$3,'BBDD R'!$M$3,E289='BBDD R'!$F$4,'BBDD R'!$M$4,E289='BBDD R'!$F$5,'BBDD R'!$M$5,E289='BBDD R'!$F$6,'BBDD R'!$M$6,E289='BBDD R'!$F$7,'BBDD R'!$M$7),"")</f>
        <v/>
      </c>
      <c r="U289" s="944" t="str">
        <f>IFERROR(IFS(E289='BBDD R'!$F$2,'BBDD R'!$N$2,E289='BBDD R'!$F$3,'BBDD R'!$N$3,E289='BBDD R'!$F$4,'BBDD R'!$N$4,E289='BBDD R'!$F$5,'BBDD R'!$N$5,E289='BBDD R'!$F$6,'BBDD R'!$N$6,E289='BBDD R'!$F$7,'BBDD R'!$N$7),"")</f>
        <v/>
      </c>
      <c r="V289" s="944" t="str">
        <f>IFERROR(IFS(E289='BBDD R'!$F$2,'BBDD R'!$O$2,E289='BBDD R'!$F$3,'BBDD R'!$O$3,E289='BBDD R'!$F$4,'BBDD R'!$O$4,E289='BBDD R'!$F$5,'BBDD R'!$O$5,E289='BBDD R'!$F$6,'BBDD R'!$O$6,E289='BBDD R'!$F$7,'BBDD R'!$O$7),"")</f>
        <v/>
      </c>
      <c r="W289" s="946" t="str">
        <f>IFERROR(IFS(E289='BBDD R'!$F$2,'BBDD R'!$P$2,E289='BBDD R'!$F$3,'BBDD R'!$P$3,E289='BBDD R'!$F$4,'BBDD R'!$P$4,E289='BBDD R'!$F$5,'BBDD R'!$P$5,E289='BBDD R'!$F$6,'BBDD R'!$P$6,E289='BBDD R'!$F$7,'BBDD R'!$P$7),"")</f>
        <v/>
      </c>
      <c r="X289" s="944" t="str">
        <f>IFERROR(IFS(E289='BBDD R'!$F$2,'BBDD R'!$Q$2,E289='BBDD R'!$F$3,'BBDD R'!$Q$3,E289='BBDD R'!$F$4,'BBDD R'!$Q$4,E289='BBDD R'!$F$5,'BBDD R'!$Q$5,E289='BBDD R'!$F$6,'BBDD R'!$Q$6,E289='BBDD R'!$F$7,'BBDD R'!$Q$7),"")</f>
        <v/>
      </c>
      <c r="Y289" s="944" t="str">
        <f>IFERROR(IFS(E289='BBDD R'!$F$2,'BBDD R'!$R$2,E289='BBDD R'!$F$3,'BBDD R'!$R$3,E289='BBDD R'!$F$4,'BBDD R'!$R$4,E289='BBDD R'!$F$5,'BBDD R'!$R$5,E289='BBDD R'!$F$6,'BBDD R'!$R$6,E289='BBDD R'!$F$7,'BBDD R'!$R$7),"")</f>
        <v/>
      </c>
      <c r="Z289" s="944" t="str">
        <f t="array" ref="Z289">IFERROR(ifs(AND(M289="Gasolina",O289="Vehículo Liviano (Sedán, Compacto)"),1
,AND(M289="Gasolina",O289="Vehículo Liviano (SUV, Jeep, Station Wagon)"),2
,AND(M289="Gasolina",O289="Utilitario, Furgón"),3
,AND(M289="Gasolina",O289="Camioneta 4x2"),4
,AND(M289="Gasolina",O289="Camioneta 4x4"),5
,AND(M289="Gasolina",O289="Camión liviano (hasta 3.5 ton)"),6
,AND(M289="Gasolina",O289="Camión mediano"),7
,AND(M289="Gasolina",O289="Camión pesado"),8
,AND(M289="Gasolina",O289="Maquinaria"),9
,AND(M289="Gasolina",O289="Otro (especifique): "),10
,AND(M289="Diesel",O289="Vehículo Liviano (Sedán, Compacto)"),11
,AND(M289="Diesel",O289="Vehículo Liviano (SUV, Jeep, Station Wagon)"),12
,AND(M289="Diesel",O289="Utilitario, Furgón"),13
,AND(M289="Diesel",O289="Camioneta 4x2"),14
,AND(M289="Diesel",O289="Camioneta 4x4"),15
,AND(M289="Diesel",O289="Camión liviano (hasta 3.5 ton)"),16
,AND(M289="Diesel",O289="Camión mediano"),17
,AND(M289="Diesel",O289="Camión pesado"),18
,AND(M289="Diesel",O289="Maquinaria"),19
,AND(M289="Diesel",O289="Otro (especifique): "),20
,O289="Selecciona...",21),"")</f>
        <v/>
      </c>
      <c r="AA289" s="947" t="str">
        <f>IFERROR((ifs(Z289=1,Data!$D$100,Z289=2,Data!$D$101,Z289=3,Data!$D$102,Z289=4,Data!$D$103,Z289=5,Data!$D$104,Z289=6,Data!$D$105,Z289=7,Data!$D$106,Z289=8,Data!$D$107,Z289=9,Data!$D$108,Z289=10,Data!$D$109,Z289=11,Data!$D$110,Z289=12,Data!$D$111,Z289=13,Data!$D$112,Z289=14,Data!$D$113,Z289=15,Data!$D$114,Z289=16,Data!$D$115,Z289=17,Data!$D$116,Z289=18,Data!$D$117,Z289=19,Data!$D$118,Z289=20,Data!$D$119,Z289=21,Data!$D$120,Z289=0,Data!$D$121))*K289,"")</f>
        <v/>
      </c>
      <c r="AB289" s="947" t="str">
        <f>IFERROR((ifs(Z289=1,Data!$E$100,Z289=2,Data!$E$101,Z289=3,Data!$E$102,Z289=4,Data!$E$103,Z289=5,Data!$E$104,Z289=6,Data!$E$105,Z289=7,Data!$E$106,Z289=8,Data!$E$107,Z289=9,Data!$E$108,Z289=10,Data!$E$109,Z289=11,Data!$E$110,Z289=12,Data!$E$111,Z289=13,Data!$E$112,Z289=14,Data!$E$113,Z289=15,Data!$E$114,Z289=16,Data!$E$115,Z289=17,Data!$E$116,Z289=18,Data!$E$117,Z289=19,Data!$E$118,Z289=20,Data!$E$119,Z289=21,Data!$E$120,Z289=0,Data!$E$121))*K289/1000,"")</f>
        <v/>
      </c>
      <c r="AC289" s="948" t="str">
        <f>IFERROR((ifs(
Z289=1,Data!$G$100,
Z289=2,Data!$G$101,
Z289=3,Data!$G$102,
Z289=4,Data!$G$103,
Z289=5,Data!$G$104,
Z289=6,Data!$G$105,
Z289=7,Data!$G$106,
Z289=8,Data!$G$107,
Z289=9,Data!$G$108,
Z289=10,Data!G$109,
Z289=11,Data!G$110,
Z289=12,Data!G$111,
Z289=13,Data!$G$112,
Z289=14,Data!$G$113,
Z289=15,Data!$G$114,
Z289=16,Data!$G$115,
Z289=17,Data!$G$116,
Z289=18,Data!$G$117,
Z289=19,Data!$G$118,
Z289=20,Data!$G$119,
Z289=21,Data!$G$120,
Z289=0,Data!$G$121))
*K289/1000,"")</f>
        <v/>
      </c>
      <c r="AD289" s="949" t="str">
        <f>IFERROR((ifs(
Z289=1,Data!$H$100,
Z289=2,Data!$H$101,
Z289=3,Data!$H$102,
Z289=4,Data!$H$103,
Z289=5,Data!$H$104,
Z289=6,Data!$H$105,
Z289=7,Data!$H$106,
Z289=8,Data!$H$107,
Z289=9,Data!$H$108,
Z289=10,Data!H$109,
Z289=11,Data!H$110,
Z289=12,Data!H$111,
Z289=13,Data!$H$112,
Z289=14,Data!$H$113,
Z289=15,Data!$H$114,
Z289=16,Data!$H$115,
Z289=17,Data!$H$116,
Z289=18,Data!$H$117,
Z289=19,Data!$H$118,
Z289=20,Data!$H$119,
Z289=21,Data!$H$120,
Z289=0,Data!$H$121))*K289/1000,"")</f>
        <v/>
      </c>
      <c r="AE289" s="948" t="str">
        <f>IFERROR((ifs(
Z289=1,Data!$I$100,
Z289=2,Data!$I$101,
Z289=3,Data!$I$102,
Z289=4,Data!$I$103,
Z289=5,Data!$I$104,
Z289=6,Data!$I$105,
Z289=7,Data!$I$106,
Z289=8,Data!$I$107,
Z289=9,Data!$I$108,
Z289=10,Data!I$109,
Z289=11,Data!I$110,
Z289=12,Data!I$111,
Z289=13,Data!$I$112,
Z289=14,Data!$I$113,
Z289=15,Data!$I$114,
Z289=16,Data!$I$115,
Z289=17,Data!$I$116,
Z289=18,Data!$I$117,
Z289=19,Data!$I$118,
Z289=20,Data!$I$119,
Z289=21,Data!$I$120,
Z289=0,Data!$I$121)*K289/1000),"")</f>
        <v/>
      </c>
      <c r="AF289" s="947" t="str">
        <f>IFERROR((ifs(
Z289=1,Data!$J$100,
Z289=2,Data!$J$101,
Z289=3,Data!$J$102,
Z289=4,Data!$J$103,
Z289=5,Data!$J$104,
Z289=6,Data!$J$105,
Z289=7,Data!$J$106,
Z289=8,Data!$J$107,
Z289=9,Data!$J$108,
Z289=10,Data!J$109,
Z289=11,Data!J$110,
Z289=12,Data!J$111,
Z289=13,Data!J$112,
Z289=14,Data!$J$113,
Z289=15,Data!$J$114,
Z289=16,Data!$J$115,
Z289=17,Data!$J$116,
Z289=18,Data!$J$117,
Z289=19,Data!$J$118,
Z289=20,Data!$J$119,
Z289=21,Data!$J$120,
Z289=0,Data!$J$121)*K289),"")</f>
        <v/>
      </c>
      <c r="AG289" s="947" t="str">
        <f>IFERROR((ifs(
Z289=1,Data!$K$100,
Z289=2,Data!$K$101,
Z289=3,Data!$K$102,
Z289=4,Data!$K$103,
Z289=5,Data!$K$104,
Z289=6,Data!$K$105,
Z289=7,Data!$K$106,
Z289=8,Data!$K$107,
Z289=9,Data!$K$108,
Z289=10,Data!K$109,
Z289=11,Data!K$110,
Z289=12,Data!K$111,
Z289=13,Data!$K$112,
Z289=14,Data!$K$113,
Z289=15,Data!$K$114,
Z289=16,Data!$K$115,
Z289=17,Data!$K$116,
Z289=18,Data!$K$117,
Z289=19,Data!$K$118,
Z289=20,Data!$K$119,
Z289=21,Data!$K$120,
Z289=0,Data!$K$121)*K289),"")</f>
        <v/>
      </c>
      <c r="AH289" s="947" t="str">
        <f>IFERROR((ifs(
Z289=1,Data!$L$100,
Z289=2,Data!$L$101,
Z289=3,Data!$L$102,
Z289=4,Data!$L$103,
Z289=5,Data!$L$104,
Z289=6,Data!$L$105,
Z289=7,Data!$L$106,
Z289=8,Data!$L$107,
Z289=9,Data!$L$108,
Z289=10,Data!L$109,
Z289=11,Data!L$110,
Z289=12,Data!L$111,
Z289=13,Data!$L$112,
Z289=14,Data!$L$113,
Z289=15,Data!$L$114,
Z289=16,Data!$L$115,
Z289=17,Data!$L$116,
Z289=18,Data!$L$117,
Z289=19,Data!$L$118,
Z289=20,Data!$L$119,
Z289=21,Data!$L$120,
Z289=0,Data!$L$121)*K289),"")</f>
        <v/>
      </c>
      <c r="AI289" s="950" t="str">
        <f>'Registro Veh'!J301</f>
        <v/>
      </c>
      <c r="AJ289" s="950" t="str">
        <f>'Registro Veh'!M301</f>
        <v/>
      </c>
      <c r="AK289" s="951"/>
      <c r="AL289" s="951"/>
      <c r="AM289" s="951"/>
      <c r="AN289" s="951"/>
    </row>
    <row r="290">
      <c r="A290" s="941" t="str">
        <f>'Registro Veh'!B301</f>
        <v/>
      </c>
      <c r="B290" s="941" t="str">
        <f>Equipo!$F$2</f>
        <v>4.0</v>
      </c>
      <c r="C290" s="941" t="str">
        <f>Equipo!$E$14</f>
        <v/>
      </c>
      <c r="D290" s="941" t="str">
        <f>Equipo!$E$10</f>
        <v/>
      </c>
      <c r="E290" s="941" t="str">
        <f>'Registro Veh'!C301</f>
        <v/>
      </c>
      <c r="F290" s="941" t="str">
        <f>'Registro Veh'!D301</f>
        <v/>
      </c>
      <c r="G290" s="941" t="str">
        <f>'Registro Veh'!E301</f>
        <v/>
      </c>
      <c r="H290" s="941" t="str">
        <f>'Registro Veh'!F301</f>
        <v/>
      </c>
      <c r="I290" s="942" t="str">
        <f>'Registro Veh'!G301</f>
        <v/>
      </c>
      <c r="J290" s="942" t="str">
        <f>'Registro Veh'!I301</f>
        <v/>
      </c>
      <c r="K290" s="942" t="str">
        <f>'Registro Veh'!K301</f>
        <v/>
      </c>
      <c r="L290" s="942" t="str">
        <f>'Registro Veh'!L301</f>
        <v/>
      </c>
      <c r="M290" s="942" t="str">
        <f>'Registro Veh'!N301</f>
        <v/>
      </c>
      <c r="N290" s="943" t="str">
        <f>IFERROR(IFS(E290='BBDD R'!$F$2,'BBDD R'!$G$2,E290='BBDD R'!$F$3,'BBDD R'!$G$3,E290='BBDD R'!$F$4,'BBDD R'!$G$4,E290='BBDD R'!$F$5,'BBDD R'!$G$5,E290='BBDD R'!$F$6,'BBDD R'!$G$6,E290='BBDD R'!$F$7,'BBDD R'!$G$7),"")</f>
        <v/>
      </c>
      <c r="O290" s="943" t="str">
        <f>IFERROR(IFS(E290='BBDD R'!$F$2,'BBDD R'!$H$2,E290='BBDD R'!$F$3,'BBDD R'!$H$3,E290='BBDD R'!$F$4,'BBDD R'!$H$4,E290='BBDD R'!$F$5,'BBDD R'!$H$5,E290='BBDD R'!$F$6,'BBDD R'!$H$6,E290='BBDD R'!$F$7,'BBDD R'!$H$7),"")</f>
        <v/>
      </c>
      <c r="P290" s="944" t="str">
        <f>IFERROR(IFS(E290='BBDD R'!$F$2,'BBDD R'!$I$2,E290='BBDD R'!$F$3,'BBDD R'!$I$3,E290='BBDD R'!$F$4,'BBDD R'!$I$4,E290='BBDD R'!$F$5,'BBDD R'!$I$5,E290='BBDD R'!$F$6,'BBDD R'!$I$6,E290='BBDD R'!$F$7,'BBDD R'!$I$7),"")</f>
        <v/>
      </c>
      <c r="Q290" s="945" t="str">
        <f>IFERROR(IFS(E290='BBDD R'!$F$2,'BBDD R'!$J$2,E290='BBDD R'!$F$3,'BBDD R'!$J$3,E290='BBDD R'!$F$4,'BBDD R'!$J$4,E290='BBDD R'!$F$5,'BBDD R'!$J$5,E290='BBDD R'!$F$6,'BBDD R'!$J$6,E290='BBDD R'!$F$7,'BBDD R'!$J$7))</f>
        <v/>
      </c>
      <c r="R290" s="945" t="str">
        <f>IFERROR(IFS(E290='BBDD R'!$F$2,'BBDD R'!$K$2,E290='BBDD R'!$F$3,'BBDD R'!$K$3,E290='BBDD R'!$F$4,'BBDD R'!$K$4,E290='BBDD R'!$F$5,'BBDD R'!$K$5,E290='BBDD R'!$F$6,'BBDD R'!$K$6,E290='BBDD R'!$F$7,'BBDD R'!$K$7),"")</f>
        <v/>
      </c>
      <c r="S290" s="944" t="str">
        <f>IFERROR(IFS(E290='BBDD R'!$F$2,'BBDD R'!$L$2,E290='BBDD R'!$F$3,'BBDD R'!$L$3,E290='BBDD R'!$F$4,'BBDD R'!$L$4,E290='BBDD R'!$F$5,'BBDD R'!$L$5,E290='BBDD R'!$F$6,'BBDD R'!$L$6,E290='BBDD R'!$F$7,'BBDD R'!$L$7),"")</f>
        <v/>
      </c>
      <c r="T290" s="944" t="str">
        <f>IFERROR(IFS(E290='BBDD R'!$F$2,'BBDD R'!$M$2,E290='BBDD R'!$F$3,'BBDD R'!$M$3,E290='BBDD R'!$F$4,'BBDD R'!$M$4,E290='BBDD R'!$F$5,'BBDD R'!$M$5,E290='BBDD R'!$F$6,'BBDD R'!$M$6,E290='BBDD R'!$F$7,'BBDD R'!$M$7),"")</f>
        <v/>
      </c>
      <c r="U290" s="944" t="str">
        <f>IFERROR(IFS(E290='BBDD R'!$F$2,'BBDD R'!$N$2,E290='BBDD R'!$F$3,'BBDD R'!$N$3,E290='BBDD R'!$F$4,'BBDD R'!$N$4,E290='BBDD R'!$F$5,'BBDD R'!$N$5,E290='BBDD R'!$F$6,'BBDD R'!$N$6,E290='BBDD R'!$F$7,'BBDD R'!$N$7),"")</f>
        <v/>
      </c>
      <c r="V290" s="944" t="str">
        <f>IFERROR(IFS(E290='BBDD R'!$F$2,'BBDD R'!$O$2,E290='BBDD R'!$F$3,'BBDD R'!$O$3,E290='BBDD R'!$F$4,'BBDD R'!$O$4,E290='BBDD R'!$F$5,'BBDD R'!$O$5,E290='BBDD R'!$F$6,'BBDD R'!$O$6,E290='BBDD R'!$F$7,'BBDD R'!$O$7),"")</f>
        <v/>
      </c>
      <c r="W290" s="946" t="str">
        <f>IFERROR(IFS(E290='BBDD R'!$F$2,'BBDD R'!$P$2,E290='BBDD R'!$F$3,'BBDD R'!$P$3,E290='BBDD R'!$F$4,'BBDD R'!$P$4,E290='BBDD R'!$F$5,'BBDD R'!$P$5,E290='BBDD R'!$F$6,'BBDD R'!$P$6,E290='BBDD R'!$F$7,'BBDD R'!$P$7),"")</f>
        <v/>
      </c>
      <c r="X290" s="944" t="str">
        <f>IFERROR(IFS(E290='BBDD R'!$F$2,'BBDD R'!$Q$2,E290='BBDD R'!$F$3,'BBDD R'!$Q$3,E290='BBDD R'!$F$4,'BBDD R'!$Q$4,E290='BBDD R'!$F$5,'BBDD R'!$Q$5,E290='BBDD R'!$F$6,'BBDD R'!$Q$6,E290='BBDD R'!$F$7,'BBDD R'!$Q$7),"")</f>
        <v/>
      </c>
      <c r="Y290" s="944" t="str">
        <f>IFERROR(IFS(E290='BBDD R'!$F$2,'BBDD R'!$R$2,E290='BBDD R'!$F$3,'BBDD R'!$R$3,E290='BBDD R'!$F$4,'BBDD R'!$R$4,E290='BBDD R'!$F$5,'BBDD R'!$R$5,E290='BBDD R'!$F$6,'BBDD R'!$R$6,E290='BBDD R'!$F$7,'BBDD R'!$R$7),"")</f>
        <v/>
      </c>
      <c r="Z290" s="944" t="str">
        <f t="array" ref="Z290">IFERROR(ifs(AND(M290="Gasolina",O290="Vehículo Liviano (Sedán, Compacto)"),1
,AND(M290="Gasolina",O290="Vehículo Liviano (SUV, Jeep, Station Wagon)"),2
,AND(M290="Gasolina",O290="Utilitario, Furgón"),3
,AND(M290="Gasolina",O290="Camioneta 4x2"),4
,AND(M290="Gasolina",O290="Camioneta 4x4"),5
,AND(M290="Gasolina",O290="Camión liviano (hasta 3.5 ton)"),6
,AND(M290="Gasolina",O290="Camión mediano"),7
,AND(M290="Gasolina",O290="Camión pesado"),8
,AND(M290="Gasolina",O290="Maquinaria"),9
,AND(M290="Gasolina",O290="Otro (especifique): "),10
,AND(M290="Diesel",O290="Vehículo Liviano (Sedán, Compacto)"),11
,AND(M290="Diesel",O290="Vehículo Liviano (SUV, Jeep, Station Wagon)"),12
,AND(M290="Diesel",O290="Utilitario, Furgón"),13
,AND(M290="Diesel",O290="Camioneta 4x2"),14
,AND(M290="Diesel",O290="Camioneta 4x4"),15
,AND(M290="Diesel",O290="Camión liviano (hasta 3.5 ton)"),16
,AND(M290="Diesel",O290="Camión mediano"),17
,AND(M290="Diesel",O290="Camión pesado"),18
,AND(M290="Diesel",O290="Maquinaria"),19
,AND(M290="Diesel",O290="Otro (especifique): "),20
,O290="Selecciona...",21),"")</f>
        <v/>
      </c>
      <c r="AA290" s="947" t="str">
        <f>IFERROR((ifs(Z290=1,Data!$D$100,Z290=2,Data!$D$101,Z290=3,Data!$D$102,Z290=4,Data!$D$103,Z290=5,Data!$D$104,Z290=6,Data!$D$105,Z290=7,Data!$D$106,Z290=8,Data!$D$107,Z290=9,Data!$D$108,Z290=10,Data!$D$109,Z290=11,Data!$D$110,Z290=12,Data!$D$111,Z290=13,Data!$D$112,Z290=14,Data!$D$113,Z290=15,Data!$D$114,Z290=16,Data!$D$115,Z290=17,Data!$D$116,Z290=18,Data!$D$117,Z290=19,Data!$D$118,Z290=20,Data!$D$119,Z290=21,Data!$D$120,Z290=0,Data!$D$121))*K290,"")</f>
        <v/>
      </c>
      <c r="AB290" s="947" t="str">
        <f>IFERROR((ifs(Z290=1,Data!$E$100,Z290=2,Data!$E$101,Z290=3,Data!$E$102,Z290=4,Data!$E$103,Z290=5,Data!$E$104,Z290=6,Data!$E$105,Z290=7,Data!$E$106,Z290=8,Data!$E$107,Z290=9,Data!$E$108,Z290=10,Data!$E$109,Z290=11,Data!$E$110,Z290=12,Data!$E$111,Z290=13,Data!$E$112,Z290=14,Data!$E$113,Z290=15,Data!$E$114,Z290=16,Data!$E$115,Z290=17,Data!$E$116,Z290=18,Data!$E$117,Z290=19,Data!$E$118,Z290=20,Data!$E$119,Z290=21,Data!$E$120,Z290=0,Data!$E$121))*K290/1000,"")</f>
        <v/>
      </c>
      <c r="AC290" s="948" t="str">
        <f>IFERROR((ifs(
Z290=1,Data!$G$100,
Z290=2,Data!$G$101,
Z290=3,Data!$G$102,
Z290=4,Data!$G$103,
Z290=5,Data!$G$104,
Z290=6,Data!$G$105,
Z290=7,Data!$G$106,
Z290=8,Data!$G$107,
Z290=9,Data!$G$108,
Z290=10,Data!G$109,
Z290=11,Data!G$110,
Z290=12,Data!G$111,
Z290=13,Data!$G$112,
Z290=14,Data!$G$113,
Z290=15,Data!$G$114,
Z290=16,Data!$G$115,
Z290=17,Data!$G$116,
Z290=18,Data!$G$117,
Z290=19,Data!$G$118,
Z290=20,Data!$G$119,
Z290=21,Data!$G$120,
Z290=0,Data!$G$121))
*K290/1000,"")</f>
        <v/>
      </c>
      <c r="AD290" s="949" t="str">
        <f>IFERROR((ifs(
Z290=1,Data!$H$100,
Z290=2,Data!$H$101,
Z290=3,Data!$H$102,
Z290=4,Data!$H$103,
Z290=5,Data!$H$104,
Z290=6,Data!$H$105,
Z290=7,Data!$H$106,
Z290=8,Data!$H$107,
Z290=9,Data!$H$108,
Z290=10,Data!H$109,
Z290=11,Data!H$110,
Z290=12,Data!H$111,
Z290=13,Data!$H$112,
Z290=14,Data!$H$113,
Z290=15,Data!$H$114,
Z290=16,Data!$H$115,
Z290=17,Data!$H$116,
Z290=18,Data!$H$117,
Z290=19,Data!$H$118,
Z290=20,Data!$H$119,
Z290=21,Data!$H$120,
Z290=0,Data!$H$121))*K290/1000,"")</f>
        <v/>
      </c>
      <c r="AE290" s="948" t="str">
        <f>IFERROR((ifs(
Z290=1,Data!$I$100,
Z290=2,Data!$I$101,
Z290=3,Data!$I$102,
Z290=4,Data!$I$103,
Z290=5,Data!$I$104,
Z290=6,Data!$I$105,
Z290=7,Data!$I$106,
Z290=8,Data!$I$107,
Z290=9,Data!$I$108,
Z290=10,Data!I$109,
Z290=11,Data!I$110,
Z290=12,Data!I$111,
Z290=13,Data!$I$112,
Z290=14,Data!$I$113,
Z290=15,Data!$I$114,
Z290=16,Data!$I$115,
Z290=17,Data!$I$116,
Z290=18,Data!$I$117,
Z290=19,Data!$I$118,
Z290=20,Data!$I$119,
Z290=21,Data!$I$120,
Z290=0,Data!$I$121)*K290/1000),"")</f>
        <v/>
      </c>
      <c r="AF290" s="947" t="str">
        <f>IFERROR((ifs(
Z290=1,Data!$J$100,
Z290=2,Data!$J$101,
Z290=3,Data!$J$102,
Z290=4,Data!$J$103,
Z290=5,Data!$J$104,
Z290=6,Data!$J$105,
Z290=7,Data!$J$106,
Z290=8,Data!$J$107,
Z290=9,Data!$J$108,
Z290=10,Data!J$109,
Z290=11,Data!J$110,
Z290=12,Data!J$111,
Z290=13,Data!J$112,
Z290=14,Data!$J$113,
Z290=15,Data!$J$114,
Z290=16,Data!$J$115,
Z290=17,Data!$J$116,
Z290=18,Data!$J$117,
Z290=19,Data!$J$118,
Z290=20,Data!$J$119,
Z290=21,Data!$J$120,
Z290=0,Data!$J$121)*K290),"")</f>
        <v/>
      </c>
      <c r="AG290" s="947" t="str">
        <f>IFERROR((ifs(
Z290=1,Data!$K$100,
Z290=2,Data!$K$101,
Z290=3,Data!$K$102,
Z290=4,Data!$K$103,
Z290=5,Data!$K$104,
Z290=6,Data!$K$105,
Z290=7,Data!$K$106,
Z290=8,Data!$K$107,
Z290=9,Data!$K$108,
Z290=10,Data!K$109,
Z290=11,Data!K$110,
Z290=12,Data!K$111,
Z290=13,Data!$K$112,
Z290=14,Data!$K$113,
Z290=15,Data!$K$114,
Z290=16,Data!$K$115,
Z290=17,Data!$K$116,
Z290=18,Data!$K$117,
Z290=19,Data!$K$118,
Z290=20,Data!$K$119,
Z290=21,Data!$K$120,
Z290=0,Data!$K$121)*K290),"")</f>
        <v/>
      </c>
      <c r="AH290" s="947" t="str">
        <f>IFERROR((ifs(
Z290=1,Data!$L$100,
Z290=2,Data!$L$101,
Z290=3,Data!$L$102,
Z290=4,Data!$L$103,
Z290=5,Data!$L$104,
Z290=6,Data!$L$105,
Z290=7,Data!$L$106,
Z290=8,Data!$L$107,
Z290=9,Data!$L$108,
Z290=10,Data!L$109,
Z290=11,Data!L$110,
Z290=12,Data!L$111,
Z290=13,Data!$L$112,
Z290=14,Data!$L$113,
Z290=15,Data!$L$114,
Z290=16,Data!$L$115,
Z290=17,Data!$L$116,
Z290=18,Data!$L$117,
Z290=19,Data!$L$118,
Z290=20,Data!$L$119,
Z290=21,Data!$L$120,
Z290=0,Data!$L$121)*K290),"")</f>
        <v/>
      </c>
      <c r="AI290" s="950" t="str">
        <f>'Registro Veh'!J302</f>
        <v/>
      </c>
      <c r="AJ290" s="950" t="str">
        <f>'Registro Veh'!M302</f>
        <v/>
      </c>
      <c r="AK290" s="951"/>
      <c r="AL290" s="951"/>
      <c r="AM290" s="951"/>
      <c r="AN290" s="951"/>
    </row>
    <row r="291">
      <c r="A291" s="941" t="str">
        <f>'Registro Veh'!B302</f>
        <v/>
      </c>
      <c r="B291" s="941" t="str">
        <f>Equipo!$F$2</f>
        <v>4.0</v>
      </c>
      <c r="C291" s="941" t="str">
        <f>Equipo!$E$14</f>
        <v/>
      </c>
      <c r="D291" s="941" t="str">
        <f>Equipo!$E$10</f>
        <v/>
      </c>
      <c r="E291" s="941" t="str">
        <f>'Registro Veh'!C302</f>
        <v/>
      </c>
      <c r="F291" s="941" t="str">
        <f>'Registro Veh'!D302</f>
        <v/>
      </c>
      <c r="G291" s="941" t="str">
        <f>'Registro Veh'!E302</f>
        <v/>
      </c>
      <c r="H291" s="941" t="str">
        <f>'Registro Veh'!F302</f>
        <v/>
      </c>
      <c r="I291" s="942" t="str">
        <f>'Registro Veh'!G302</f>
        <v/>
      </c>
      <c r="J291" s="942" t="str">
        <f>'Registro Veh'!I302</f>
        <v/>
      </c>
      <c r="K291" s="942" t="str">
        <f>'Registro Veh'!K302</f>
        <v/>
      </c>
      <c r="L291" s="942" t="str">
        <f>'Registro Veh'!L302</f>
        <v/>
      </c>
      <c r="M291" s="942" t="str">
        <f>'Registro Veh'!N302</f>
        <v/>
      </c>
      <c r="N291" s="943" t="str">
        <f>IFERROR(IFS(E291='BBDD R'!$F$2,'BBDD R'!$G$2,E291='BBDD R'!$F$3,'BBDD R'!$G$3,E291='BBDD R'!$F$4,'BBDD R'!$G$4,E291='BBDD R'!$F$5,'BBDD R'!$G$5,E291='BBDD R'!$F$6,'BBDD R'!$G$6,E291='BBDD R'!$F$7,'BBDD R'!$G$7),"")</f>
        <v/>
      </c>
      <c r="O291" s="943" t="str">
        <f>IFERROR(IFS(E291='BBDD R'!$F$2,'BBDD R'!$H$2,E291='BBDD R'!$F$3,'BBDD R'!$H$3,E291='BBDD R'!$F$4,'BBDD R'!$H$4,E291='BBDD R'!$F$5,'BBDD R'!$H$5,E291='BBDD R'!$F$6,'BBDD R'!$H$6,E291='BBDD R'!$F$7,'BBDD R'!$H$7),"")</f>
        <v/>
      </c>
      <c r="P291" s="944" t="str">
        <f>IFERROR(IFS(E291='BBDD R'!$F$2,'BBDD R'!$I$2,E291='BBDD R'!$F$3,'BBDD R'!$I$3,E291='BBDD R'!$F$4,'BBDD R'!$I$4,E291='BBDD R'!$F$5,'BBDD R'!$I$5,E291='BBDD R'!$F$6,'BBDD R'!$I$6,E291='BBDD R'!$F$7,'BBDD R'!$I$7),"")</f>
        <v/>
      </c>
      <c r="Q291" s="945" t="str">
        <f>IFERROR(IFS(E291='BBDD R'!$F$2,'BBDD R'!$J$2,E291='BBDD R'!$F$3,'BBDD R'!$J$3,E291='BBDD R'!$F$4,'BBDD R'!$J$4,E291='BBDD R'!$F$5,'BBDD R'!$J$5,E291='BBDD R'!$F$6,'BBDD R'!$J$6,E291='BBDD R'!$F$7,'BBDD R'!$J$7))</f>
        <v/>
      </c>
      <c r="R291" s="945" t="str">
        <f>IFERROR(IFS(E291='BBDD R'!$F$2,'BBDD R'!$K$2,E291='BBDD R'!$F$3,'BBDD R'!$K$3,E291='BBDD R'!$F$4,'BBDD R'!$K$4,E291='BBDD R'!$F$5,'BBDD R'!$K$5,E291='BBDD R'!$F$6,'BBDD R'!$K$6,E291='BBDD R'!$F$7,'BBDD R'!$K$7),"")</f>
        <v/>
      </c>
      <c r="S291" s="944" t="str">
        <f>IFERROR(IFS(E291='BBDD R'!$F$2,'BBDD R'!$L$2,E291='BBDD R'!$F$3,'BBDD R'!$L$3,E291='BBDD R'!$F$4,'BBDD R'!$L$4,E291='BBDD R'!$F$5,'BBDD R'!$L$5,E291='BBDD R'!$F$6,'BBDD R'!$L$6,E291='BBDD R'!$F$7,'BBDD R'!$L$7),"")</f>
        <v/>
      </c>
      <c r="T291" s="944" t="str">
        <f>IFERROR(IFS(E291='BBDD R'!$F$2,'BBDD R'!$M$2,E291='BBDD R'!$F$3,'BBDD R'!$M$3,E291='BBDD R'!$F$4,'BBDD R'!$M$4,E291='BBDD R'!$F$5,'BBDD R'!$M$5,E291='BBDD R'!$F$6,'BBDD R'!$M$6,E291='BBDD R'!$F$7,'BBDD R'!$M$7),"")</f>
        <v/>
      </c>
      <c r="U291" s="944" t="str">
        <f>IFERROR(IFS(E291='BBDD R'!$F$2,'BBDD R'!$N$2,E291='BBDD R'!$F$3,'BBDD R'!$N$3,E291='BBDD R'!$F$4,'BBDD R'!$N$4,E291='BBDD R'!$F$5,'BBDD R'!$N$5,E291='BBDD R'!$F$6,'BBDD R'!$N$6,E291='BBDD R'!$F$7,'BBDD R'!$N$7),"")</f>
        <v/>
      </c>
      <c r="V291" s="944" t="str">
        <f>IFERROR(IFS(E291='BBDD R'!$F$2,'BBDD R'!$O$2,E291='BBDD R'!$F$3,'BBDD R'!$O$3,E291='BBDD R'!$F$4,'BBDD R'!$O$4,E291='BBDD R'!$F$5,'BBDD R'!$O$5,E291='BBDD R'!$F$6,'BBDD R'!$O$6,E291='BBDD R'!$F$7,'BBDD R'!$O$7),"")</f>
        <v/>
      </c>
      <c r="W291" s="946" t="str">
        <f>IFERROR(IFS(E291='BBDD R'!$F$2,'BBDD R'!$P$2,E291='BBDD R'!$F$3,'BBDD R'!$P$3,E291='BBDD R'!$F$4,'BBDD R'!$P$4,E291='BBDD R'!$F$5,'BBDD R'!$P$5,E291='BBDD R'!$F$6,'BBDD R'!$P$6,E291='BBDD R'!$F$7,'BBDD R'!$P$7),"")</f>
        <v/>
      </c>
      <c r="X291" s="944" t="str">
        <f>IFERROR(IFS(E291='BBDD R'!$F$2,'BBDD R'!$Q$2,E291='BBDD R'!$F$3,'BBDD R'!$Q$3,E291='BBDD R'!$F$4,'BBDD R'!$Q$4,E291='BBDD R'!$F$5,'BBDD R'!$Q$5,E291='BBDD R'!$F$6,'BBDD R'!$Q$6,E291='BBDD R'!$F$7,'BBDD R'!$Q$7),"")</f>
        <v/>
      </c>
      <c r="Y291" s="944" t="str">
        <f>IFERROR(IFS(E291='BBDD R'!$F$2,'BBDD R'!$R$2,E291='BBDD R'!$F$3,'BBDD R'!$R$3,E291='BBDD R'!$F$4,'BBDD R'!$R$4,E291='BBDD R'!$F$5,'BBDD R'!$R$5,E291='BBDD R'!$F$6,'BBDD R'!$R$6,E291='BBDD R'!$F$7,'BBDD R'!$R$7),"")</f>
        <v/>
      </c>
      <c r="Z291" s="944" t="str">
        <f t="array" ref="Z291">IFERROR(ifs(AND(M291="Gasolina",O291="Vehículo Liviano (Sedán, Compacto)"),1
,AND(M291="Gasolina",O291="Vehículo Liviano (SUV, Jeep, Station Wagon)"),2
,AND(M291="Gasolina",O291="Utilitario, Furgón"),3
,AND(M291="Gasolina",O291="Camioneta 4x2"),4
,AND(M291="Gasolina",O291="Camioneta 4x4"),5
,AND(M291="Gasolina",O291="Camión liviano (hasta 3.5 ton)"),6
,AND(M291="Gasolina",O291="Camión mediano"),7
,AND(M291="Gasolina",O291="Camión pesado"),8
,AND(M291="Gasolina",O291="Maquinaria"),9
,AND(M291="Gasolina",O291="Otro (especifique): "),10
,AND(M291="Diesel",O291="Vehículo Liviano (Sedán, Compacto)"),11
,AND(M291="Diesel",O291="Vehículo Liviano (SUV, Jeep, Station Wagon)"),12
,AND(M291="Diesel",O291="Utilitario, Furgón"),13
,AND(M291="Diesel",O291="Camioneta 4x2"),14
,AND(M291="Diesel",O291="Camioneta 4x4"),15
,AND(M291="Diesel",O291="Camión liviano (hasta 3.5 ton)"),16
,AND(M291="Diesel",O291="Camión mediano"),17
,AND(M291="Diesel",O291="Camión pesado"),18
,AND(M291="Diesel",O291="Maquinaria"),19
,AND(M291="Diesel",O291="Otro (especifique): "),20
,O291="Selecciona...",21),"")</f>
        <v/>
      </c>
      <c r="AA291" s="947" t="str">
        <f>IFERROR((ifs(Z291=1,Data!$D$100,Z291=2,Data!$D$101,Z291=3,Data!$D$102,Z291=4,Data!$D$103,Z291=5,Data!$D$104,Z291=6,Data!$D$105,Z291=7,Data!$D$106,Z291=8,Data!$D$107,Z291=9,Data!$D$108,Z291=10,Data!$D$109,Z291=11,Data!$D$110,Z291=12,Data!$D$111,Z291=13,Data!$D$112,Z291=14,Data!$D$113,Z291=15,Data!$D$114,Z291=16,Data!$D$115,Z291=17,Data!$D$116,Z291=18,Data!$D$117,Z291=19,Data!$D$118,Z291=20,Data!$D$119,Z291=21,Data!$D$120,Z291=0,Data!$D$121))*K291,"")</f>
        <v/>
      </c>
      <c r="AB291" s="947" t="str">
        <f>IFERROR((ifs(Z291=1,Data!$E$100,Z291=2,Data!$E$101,Z291=3,Data!$E$102,Z291=4,Data!$E$103,Z291=5,Data!$E$104,Z291=6,Data!$E$105,Z291=7,Data!$E$106,Z291=8,Data!$E$107,Z291=9,Data!$E$108,Z291=10,Data!$E$109,Z291=11,Data!$E$110,Z291=12,Data!$E$111,Z291=13,Data!$E$112,Z291=14,Data!$E$113,Z291=15,Data!$E$114,Z291=16,Data!$E$115,Z291=17,Data!$E$116,Z291=18,Data!$E$117,Z291=19,Data!$E$118,Z291=20,Data!$E$119,Z291=21,Data!$E$120,Z291=0,Data!$E$121))*K291/1000,"")</f>
        <v/>
      </c>
      <c r="AC291" s="948" t="str">
        <f>IFERROR((ifs(
Z291=1,Data!$G$100,
Z291=2,Data!$G$101,
Z291=3,Data!$G$102,
Z291=4,Data!$G$103,
Z291=5,Data!$G$104,
Z291=6,Data!$G$105,
Z291=7,Data!$G$106,
Z291=8,Data!$G$107,
Z291=9,Data!$G$108,
Z291=10,Data!G$109,
Z291=11,Data!G$110,
Z291=12,Data!G$111,
Z291=13,Data!$G$112,
Z291=14,Data!$G$113,
Z291=15,Data!$G$114,
Z291=16,Data!$G$115,
Z291=17,Data!$G$116,
Z291=18,Data!$G$117,
Z291=19,Data!$G$118,
Z291=20,Data!$G$119,
Z291=21,Data!$G$120,
Z291=0,Data!$G$121))
*K291/1000,"")</f>
        <v/>
      </c>
      <c r="AD291" s="949" t="str">
        <f>IFERROR((ifs(
Z291=1,Data!$H$100,
Z291=2,Data!$H$101,
Z291=3,Data!$H$102,
Z291=4,Data!$H$103,
Z291=5,Data!$H$104,
Z291=6,Data!$H$105,
Z291=7,Data!$H$106,
Z291=8,Data!$H$107,
Z291=9,Data!$H$108,
Z291=10,Data!H$109,
Z291=11,Data!H$110,
Z291=12,Data!H$111,
Z291=13,Data!$H$112,
Z291=14,Data!$H$113,
Z291=15,Data!$H$114,
Z291=16,Data!$H$115,
Z291=17,Data!$H$116,
Z291=18,Data!$H$117,
Z291=19,Data!$H$118,
Z291=20,Data!$H$119,
Z291=21,Data!$H$120,
Z291=0,Data!$H$121))*K291/1000,"")</f>
        <v/>
      </c>
      <c r="AE291" s="948" t="str">
        <f>IFERROR((ifs(
Z291=1,Data!$I$100,
Z291=2,Data!$I$101,
Z291=3,Data!$I$102,
Z291=4,Data!$I$103,
Z291=5,Data!$I$104,
Z291=6,Data!$I$105,
Z291=7,Data!$I$106,
Z291=8,Data!$I$107,
Z291=9,Data!$I$108,
Z291=10,Data!I$109,
Z291=11,Data!I$110,
Z291=12,Data!I$111,
Z291=13,Data!$I$112,
Z291=14,Data!$I$113,
Z291=15,Data!$I$114,
Z291=16,Data!$I$115,
Z291=17,Data!$I$116,
Z291=18,Data!$I$117,
Z291=19,Data!$I$118,
Z291=20,Data!$I$119,
Z291=21,Data!$I$120,
Z291=0,Data!$I$121)*K291/1000),"")</f>
        <v/>
      </c>
      <c r="AF291" s="947" t="str">
        <f>IFERROR((ifs(
Z291=1,Data!$J$100,
Z291=2,Data!$J$101,
Z291=3,Data!$J$102,
Z291=4,Data!$J$103,
Z291=5,Data!$J$104,
Z291=6,Data!$J$105,
Z291=7,Data!$J$106,
Z291=8,Data!$J$107,
Z291=9,Data!$J$108,
Z291=10,Data!J$109,
Z291=11,Data!J$110,
Z291=12,Data!J$111,
Z291=13,Data!J$112,
Z291=14,Data!$J$113,
Z291=15,Data!$J$114,
Z291=16,Data!$J$115,
Z291=17,Data!$J$116,
Z291=18,Data!$J$117,
Z291=19,Data!$J$118,
Z291=20,Data!$J$119,
Z291=21,Data!$J$120,
Z291=0,Data!$J$121)*K291),"")</f>
        <v/>
      </c>
      <c r="AG291" s="947" t="str">
        <f>IFERROR((ifs(
Z291=1,Data!$K$100,
Z291=2,Data!$K$101,
Z291=3,Data!$K$102,
Z291=4,Data!$K$103,
Z291=5,Data!$K$104,
Z291=6,Data!$K$105,
Z291=7,Data!$K$106,
Z291=8,Data!$K$107,
Z291=9,Data!$K$108,
Z291=10,Data!K$109,
Z291=11,Data!K$110,
Z291=12,Data!K$111,
Z291=13,Data!$K$112,
Z291=14,Data!$K$113,
Z291=15,Data!$K$114,
Z291=16,Data!$K$115,
Z291=17,Data!$K$116,
Z291=18,Data!$K$117,
Z291=19,Data!$K$118,
Z291=20,Data!$K$119,
Z291=21,Data!$K$120,
Z291=0,Data!$K$121)*K291),"")</f>
        <v/>
      </c>
      <c r="AH291" s="947" t="str">
        <f>IFERROR((ifs(
Z291=1,Data!$L$100,
Z291=2,Data!$L$101,
Z291=3,Data!$L$102,
Z291=4,Data!$L$103,
Z291=5,Data!$L$104,
Z291=6,Data!$L$105,
Z291=7,Data!$L$106,
Z291=8,Data!$L$107,
Z291=9,Data!$L$108,
Z291=10,Data!L$109,
Z291=11,Data!L$110,
Z291=12,Data!L$111,
Z291=13,Data!$L$112,
Z291=14,Data!$L$113,
Z291=15,Data!$L$114,
Z291=16,Data!$L$115,
Z291=17,Data!$L$116,
Z291=18,Data!$L$117,
Z291=19,Data!$L$118,
Z291=20,Data!$L$119,
Z291=21,Data!$L$120,
Z291=0,Data!$L$121)*K291),"")</f>
        <v/>
      </c>
      <c r="AI291" s="950" t="str">
        <f>'Registro Veh'!J303</f>
        <v/>
      </c>
      <c r="AJ291" s="950" t="str">
        <f>'Registro Veh'!M303</f>
        <v/>
      </c>
      <c r="AK291" s="951"/>
      <c r="AL291" s="951"/>
      <c r="AM291" s="951"/>
      <c r="AN291" s="951"/>
    </row>
    <row r="292">
      <c r="A292" s="941" t="str">
        <f>'Registro Veh'!B303</f>
        <v/>
      </c>
      <c r="B292" s="941" t="str">
        <f>Equipo!$F$2</f>
        <v>4.0</v>
      </c>
      <c r="C292" s="941" t="str">
        <f>Equipo!$E$14</f>
        <v/>
      </c>
      <c r="D292" s="941" t="str">
        <f>Equipo!$E$10</f>
        <v/>
      </c>
      <c r="E292" s="941" t="str">
        <f>'Registro Veh'!C303</f>
        <v/>
      </c>
      <c r="F292" s="941" t="str">
        <f>'Registro Veh'!D303</f>
        <v/>
      </c>
      <c r="G292" s="941" t="str">
        <f>'Registro Veh'!E303</f>
        <v/>
      </c>
      <c r="H292" s="941" t="str">
        <f>'Registro Veh'!F303</f>
        <v/>
      </c>
      <c r="I292" s="942" t="str">
        <f>'Registro Veh'!G303</f>
        <v/>
      </c>
      <c r="J292" s="942" t="str">
        <f>'Registro Veh'!I303</f>
        <v/>
      </c>
      <c r="K292" s="942" t="str">
        <f>'Registro Veh'!K303</f>
        <v/>
      </c>
      <c r="L292" s="942" t="str">
        <f>'Registro Veh'!L303</f>
        <v/>
      </c>
      <c r="M292" s="942" t="str">
        <f>'Registro Veh'!N303</f>
        <v/>
      </c>
      <c r="N292" s="943" t="str">
        <f>IFERROR(IFS(E292='BBDD R'!$F$2,'BBDD R'!$G$2,E292='BBDD R'!$F$3,'BBDD R'!$G$3,E292='BBDD R'!$F$4,'BBDD R'!$G$4,E292='BBDD R'!$F$5,'BBDD R'!$G$5,E292='BBDD R'!$F$6,'BBDD R'!$G$6,E292='BBDD R'!$F$7,'BBDD R'!$G$7),"")</f>
        <v/>
      </c>
      <c r="O292" s="943" t="str">
        <f>IFERROR(IFS(E292='BBDD R'!$F$2,'BBDD R'!$H$2,E292='BBDD R'!$F$3,'BBDD R'!$H$3,E292='BBDD R'!$F$4,'BBDD R'!$H$4,E292='BBDD R'!$F$5,'BBDD R'!$H$5,E292='BBDD R'!$F$6,'BBDD R'!$H$6,E292='BBDD R'!$F$7,'BBDD R'!$H$7),"")</f>
        <v/>
      </c>
      <c r="P292" s="944" t="str">
        <f>IFERROR(IFS(E292='BBDD R'!$F$2,'BBDD R'!$I$2,E292='BBDD R'!$F$3,'BBDD R'!$I$3,E292='BBDD R'!$F$4,'BBDD R'!$I$4,E292='BBDD R'!$F$5,'BBDD R'!$I$5,E292='BBDD R'!$F$6,'BBDD R'!$I$6,E292='BBDD R'!$F$7,'BBDD R'!$I$7),"")</f>
        <v/>
      </c>
      <c r="Q292" s="945" t="str">
        <f>IFERROR(IFS(E292='BBDD R'!$F$2,'BBDD R'!$J$2,E292='BBDD R'!$F$3,'BBDD R'!$J$3,E292='BBDD R'!$F$4,'BBDD R'!$J$4,E292='BBDD R'!$F$5,'BBDD R'!$J$5,E292='BBDD R'!$F$6,'BBDD R'!$J$6,E292='BBDD R'!$F$7,'BBDD R'!$J$7))</f>
        <v/>
      </c>
      <c r="R292" s="945" t="str">
        <f>IFERROR(IFS(E292='BBDD R'!$F$2,'BBDD R'!$K$2,E292='BBDD R'!$F$3,'BBDD R'!$K$3,E292='BBDD R'!$F$4,'BBDD R'!$K$4,E292='BBDD R'!$F$5,'BBDD R'!$K$5,E292='BBDD R'!$F$6,'BBDD R'!$K$6,E292='BBDD R'!$F$7,'BBDD R'!$K$7),"")</f>
        <v/>
      </c>
      <c r="S292" s="944" t="str">
        <f>IFERROR(IFS(E292='BBDD R'!$F$2,'BBDD R'!$L$2,E292='BBDD R'!$F$3,'BBDD R'!$L$3,E292='BBDD R'!$F$4,'BBDD R'!$L$4,E292='BBDD R'!$F$5,'BBDD R'!$L$5,E292='BBDD R'!$F$6,'BBDD R'!$L$6,E292='BBDD R'!$F$7,'BBDD R'!$L$7),"")</f>
        <v/>
      </c>
      <c r="T292" s="944" t="str">
        <f>IFERROR(IFS(E292='BBDD R'!$F$2,'BBDD R'!$M$2,E292='BBDD R'!$F$3,'BBDD R'!$M$3,E292='BBDD R'!$F$4,'BBDD R'!$M$4,E292='BBDD R'!$F$5,'BBDD R'!$M$5,E292='BBDD R'!$F$6,'BBDD R'!$M$6,E292='BBDD R'!$F$7,'BBDD R'!$M$7),"")</f>
        <v/>
      </c>
      <c r="U292" s="944" t="str">
        <f>IFERROR(IFS(E292='BBDD R'!$F$2,'BBDD R'!$N$2,E292='BBDD R'!$F$3,'BBDD R'!$N$3,E292='BBDD R'!$F$4,'BBDD R'!$N$4,E292='BBDD R'!$F$5,'BBDD R'!$N$5,E292='BBDD R'!$F$6,'BBDD R'!$N$6,E292='BBDD R'!$F$7,'BBDD R'!$N$7),"")</f>
        <v/>
      </c>
      <c r="V292" s="944" t="str">
        <f>IFERROR(IFS(E292='BBDD R'!$F$2,'BBDD R'!$O$2,E292='BBDD R'!$F$3,'BBDD R'!$O$3,E292='BBDD R'!$F$4,'BBDD R'!$O$4,E292='BBDD R'!$F$5,'BBDD R'!$O$5,E292='BBDD R'!$F$6,'BBDD R'!$O$6,E292='BBDD R'!$F$7,'BBDD R'!$O$7),"")</f>
        <v/>
      </c>
      <c r="W292" s="946" t="str">
        <f>IFERROR(IFS(E292='BBDD R'!$F$2,'BBDD R'!$P$2,E292='BBDD R'!$F$3,'BBDD R'!$P$3,E292='BBDD R'!$F$4,'BBDD R'!$P$4,E292='BBDD R'!$F$5,'BBDD R'!$P$5,E292='BBDD R'!$F$6,'BBDD R'!$P$6,E292='BBDD R'!$F$7,'BBDD R'!$P$7),"")</f>
        <v/>
      </c>
      <c r="X292" s="944" t="str">
        <f>IFERROR(IFS(E292='BBDD R'!$F$2,'BBDD R'!$Q$2,E292='BBDD R'!$F$3,'BBDD R'!$Q$3,E292='BBDD R'!$F$4,'BBDD R'!$Q$4,E292='BBDD R'!$F$5,'BBDD R'!$Q$5,E292='BBDD R'!$F$6,'BBDD R'!$Q$6,E292='BBDD R'!$F$7,'BBDD R'!$Q$7),"")</f>
        <v/>
      </c>
      <c r="Y292" s="944" t="str">
        <f>IFERROR(IFS(E292='BBDD R'!$F$2,'BBDD R'!$R$2,E292='BBDD R'!$F$3,'BBDD R'!$R$3,E292='BBDD R'!$F$4,'BBDD R'!$R$4,E292='BBDD R'!$F$5,'BBDD R'!$R$5,E292='BBDD R'!$F$6,'BBDD R'!$R$6,E292='BBDD R'!$F$7,'BBDD R'!$R$7),"")</f>
        <v/>
      </c>
      <c r="Z292" s="944" t="str">
        <f t="array" ref="Z292">IFERROR(ifs(AND(M292="Gasolina",O292="Vehículo Liviano (Sedán, Compacto)"),1
,AND(M292="Gasolina",O292="Vehículo Liviano (SUV, Jeep, Station Wagon)"),2
,AND(M292="Gasolina",O292="Utilitario, Furgón"),3
,AND(M292="Gasolina",O292="Camioneta 4x2"),4
,AND(M292="Gasolina",O292="Camioneta 4x4"),5
,AND(M292="Gasolina",O292="Camión liviano (hasta 3.5 ton)"),6
,AND(M292="Gasolina",O292="Camión mediano"),7
,AND(M292="Gasolina",O292="Camión pesado"),8
,AND(M292="Gasolina",O292="Maquinaria"),9
,AND(M292="Gasolina",O292="Otro (especifique): "),10
,AND(M292="Diesel",O292="Vehículo Liviano (Sedán, Compacto)"),11
,AND(M292="Diesel",O292="Vehículo Liviano (SUV, Jeep, Station Wagon)"),12
,AND(M292="Diesel",O292="Utilitario, Furgón"),13
,AND(M292="Diesel",O292="Camioneta 4x2"),14
,AND(M292="Diesel",O292="Camioneta 4x4"),15
,AND(M292="Diesel",O292="Camión liviano (hasta 3.5 ton)"),16
,AND(M292="Diesel",O292="Camión mediano"),17
,AND(M292="Diesel",O292="Camión pesado"),18
,AND(M292="Diesel",O292="Maquinaria"),19
,AND(M292="Diesel",O292="Otro (especifique): "),20
,O292="Selecciona...",21),"")</f>
        <v/>
      </c>
      <c r="AA292" s="947" t="str">
        <f>IFERROR((ifs(Z292=1,Data!$D$100,Z292=2,Data!$D$101,Z292=3,Data!$D$102,Z292=4,Data!$D$103,Z292=5,Data!$D$104,Z292=6,Data!$D$105,Z292=7,Data!$D$106,Z292=8,Data!$D$107,Z292=9,Data!$D$108,Z292=10,Data!$D$109,Z292=11,Data!$D$110,Z292=12,Data!$D$111,Z292=13,Data!$D$112,Z292=14,Data!$D$113,Z292=15,Data!$D$114,Z292=16,Data!$D$115,Z292=17,Data!$D$116,Z292=18,Data!$D$117,Z292=19,Data!$D$118,Z292=20,Data!$D$119,Z292=21,Data!$D$120,Z292=0,Data!$D$121))*K292,"")</f>
        <v/>
      </c>
      <c r="AB292" s="947" t="str">
        <f>IFERROR((ifs(Z292=1,Data!$E$100,Z292=2,Data!$E$101,Z292=3,Data!$E$102,Z292=4,Data!$E$103,Z292=5,Data!$E$104,Z292=6,Data!$E$105,Z292=7,Data!$E$106,Z292=8,Data!$E$107,Z292=9,Data!$E$108,Z292=10,Data!$E$109,Z292=11,Data!$E$110,Z292=12,Data!$E$111,Z292=13,Data!$E$112,Z292=14,Data!$E$113,Z292=15,Data!$E$114,Z292=16,Data!$E$115,Z292=17,Data!$E$116,Z292=18,Data!$E$117,Z292=19,Data!$E$118,Z292=20,Data!$E$119,Z292=21,Data!$E$120,Z292=0,Data!$E$121))*K292/1000,"")</f>
        <v/>
      </c>
      <c r="AC292" s="948" t="str">
        <f>IFERROR((ifs(
Z292=1,Data!$G$100,
Z292=2,Data!$G$101,
Z292=3,Data!$G$102,
Z292=4,Data!$G$103,
Z292=5,Data!$G$104,
Z292=6,Data!$G$105,
Z292=7,Data!$G$106,
Z292=8,Data!$G$107,
Z292=9,Data!$G$108,
Z292=10,Data!G$109,
Z292=11,Data!G$110,
Z292=12,Data!G$111,
Z292=13,Data!$G$112,
Z292=14,Data!$G$113,
Z292=15,Data!$G$114,
Z292=16,Data!$G$115,
Z292=17,Data!$G$116,
Z292=18,Data!$G$117,
Z292=19,Data!$G$118,
Z292=20,Data!$G$119,
Z292=21,Data!$G$120,
Z292=0,Data!$G$121))
*K292/1000,"")</f>
        <v/>
      </c>
      <c r="AD292" s="949" t="str">
        <f>IFERROR((ifs(
Z292=1,Data!$H$100,
Z292=2,Data!$H$101,
Z292=3,Data!$H$102,
Z292=4,Data!$H$103,
Z292=5,Data!$H$104,
Z292=6,Data!$H$105,
Z292=7,Data!$H$106,
Z292=8,Data!$H$107,
Z292=9,Data!$H$108,
Z292=10,Data!H$109,
Z292=11,Data!H$110,
Z292=12,Data!H$111,
Z292=13,Data!$H$112,
Z292=14,Data!$H$113,
Z292=15,Data!$H$114,
Z292=16,Data!$H$115,
Z292=17,Data!$H$116,
Z292=18,Data!$H$117,
Z292=19,Data!$H$118,
Z292=20,Data!$H$119,
Z292=21,Data!$H$120,
Z292=0,Data!$H$121))*K292/1000,"")</f>
        <v/>
      </c>
      <c r="AE292" s="948" t="str">
        <f>IFERROR((ifs(
Z292=1,Data!$I$100,
Z292=2,Data!$I$101,
Z292=3,Data!$I$102,
Z292=4,Data!$I$103,
Z292=5,Data!$I$104,
Z292=6,Data!$I$105,
Z292=7,Data!$I$106,
Z292=8,Data!$I$107,
Z292=9,Data!$I$108,
Z292=10,Data!I$109,
Z292=11,Data!I$110,
Z292=12,Data!I$111,
Z292=13,Data!$I$112,
Z292=14,Data!$I$113,
Z292=15,Data!$I$114,
Z292=16,Data!$I$115,
Z292=17,Data!$I$116,
Z292=18,Data!$I$117,
Z292=19,Data!$I$118,
Z292=20,Data!$I$119,
Z292=21,Data!$I$120,
Z292=0,Data!$I$121)*K292/1000),"")</f>
        <v/>
      </c>
      <c r="AF292" s="947" t="str">
        <f>IFERROR((ifs(
Z292=1,Data!$J$100,
Z292=2,Data!$J$101,
Z292=3,Data!$J$102,
Z292=4,Data!$J$103,
Z292=5,Data!$J$104,
Z292=6,Data!$J$105,
Z292=7,Data!$J$106,
Z292=8,Data!$J$107,
Z292=9,Data!$J$108,
Z292=10,Data!J$109,
Z292=11,Data!J$110,
Z292=12,Data!J$111,
Z292=13,Data!J$112,
Z292=14,Data!$J$113,
Z292=15,Data!$J$114,
Z292=16,Data!$J$115,
Z292=17,Data!$J$116,
Z292=18,Data!$J$117,
Z292=19,Data!$J$118,
Z292=20,Data!$J$119,
Z292=21,Data!$J$120,
Z292=0,Data!$J$121)*K292),"")</f>
        <v/>
      </c>
      <c r="AG292" s="947" t="str">
        <f>IFERROR((ifs(
Z292=1,Data!$K$100,
Z292=2,Data!$K$101,
Z292=3,Data!$K$102,
Z292=4,Data!$K$103,
Z292=5,Data!$K$104,
Z292=6,Data!$K$105,
Z292=7,Data!$K$106,
Z292=8,Data!$K$107,
Z292=9,Data!$K$108,
Z292=10,Data!K$109,
Z292=11,Data!K$110,
Z292=12,Data!K$111,
Z292=13,Data!$K$112,
Z292=14,Data!$K$113,
Z292=15,Data!$K$114,
Z292=16,Data!$K$115,
Z292=17,Data!$K$116,
Z292=18,Data!$K$117,
Z292=19,Data!$K$118,
Z292=20,Data!$K$119,
Z292=21,Data!$K$120,
Z292=0,Data!$K$121)*K292),"")</f>
        <v/>
      </c>
      <c r="AH292" s="947" t="str">
        <f>IFERROR((ifs(
Z292=1,Data!$L$100,
Z292=2,Data!$L$101,
Z292=3,Data!$L$102,
Z292=4,Data!$L$103,
Z292=5,Data!$L$104,
Z292=6,Data!$L$105,
Z292=7,Data!$L$106,
Z292=8,Data!$L$107,
Z292=9,Data!$L$108,
Z292=10,Data!L$109,
Z292=11,Data!L$110,
Z292=12,Data!L$111,
Z292=13,Data!$L$112,
Z292=14,Data!$L$113,
Z292=15,Data!$L$114,
Z292=16,Data!$L$115,
Z292=17,Data!$L$116,
Z292=18,Data!$L$117,
Z292=19,Data!$L$118,
Z292=20,Data!$L$119,
Z292=21,Data!$L$120,
Z292=0,Data!$L$121)*K292),"")</f>
        <v/>
      </c>
      <c r="AI292" s="950" t="str">
        <f>'Registro Veh'!J304</f>
        <v/>
      </c>
      <c r="AJ292" s="950" t="str">
        <f>'Registro Veh'!M304</f>
        <v/>
      </c>
      <c r="AK292" s="951"/>
      <c r="AL292" s="951"/>
      <c r="AM292" s="951"/>
      <c r="AN292" s="951"/>
    </row>
    <row r="293">
      <c r="A293" s="941" t="str">
        <f>'Registro Veh'!B304</f>
        <v/>
      </c>
      <c r="B293" s="941" t="str">
        <f>Equipo!$F$2</f>
        <v>4.0</v>
      </c>
      <c r="C293" s="941" t="str">
        <f>Equipo!$E$14</f>
        <v/>
      </c>
      <c r="D293" s="941" t="str">
        <f>Equipo!$E$10</f>
        <v/>
      </c>
      <c r="E293" s="941" t="str">
        <f>'Registro Veh'!C304</f>
        <v/>
      </c>
      <c r="F293" s="941" t="str">
        <f>'Registro Veh'!D304</f>
        <v/>
      </c>
      <c r="G293" s="941" t="str">
        <f>'Registro Veh'!E304</f>
        <v/>
      </c>
      <c r="H293" s="941" t="str">
        <f>'Registro Veh'!F304</f>
        <v/>
      </c>
      <c r="I293" s="942" t="str">
        <f>'Registro Veh'!G304</f>
        <v/>
      </c>
      <c r="J293" s="942" t="str">
        <f>'Registro Veh'!I304</f>
        <v/>
      </c>
      <c r="K293" s="942" t="str">
        <f>'Registro Veh'!K304</f>
        <v/>
      </c>
      <c r="L293" s="942" t="str">
        <f>'Registro Veh'!L304</f>
        <v/>
      </c>
      <c r="M293" s="942" t="str">
        <f>'Registro Veh'!N304</f>
        <v/>
      </c>
      <c r="N293" s="943" t="str">
        <f>IFERROR(IFS(E293='BBDD R'!$F$2,'BBDD R'!$G$2,E293='BBDD R'!$F$3,'BBDD R'!$G$3,E293='BBDD R'!$F$4,'BBDD R'!$G$4,E293='BBDD R'!$F$5,'BBDD R'!$G$5,E293='BBDD R'!$F$6,'BBDD R'!$G$6,E293='BBDD R'!$F$7,'BBDD R'!$G$7),"")</f>
        <v/>
      </c>
      <c r="O293" s="943" t="str">
        <f>IFERROR(IFS(E293='BBDD R'!$F$2,'BBDD R'!$H$2,E293='BBDD R'!$F$3,'BBDD R'!$H$3,E293='BBDD R'!$F$4,'BBDD R'!$H$4,E293='BBDD R'!$F$5,'BBDD R'!$H$5,E293='BBDD R'!$F$6,'BBDD R'!$H$6,E293='BBDD R'!$F$7,'BBDD R'!$H$7),"")</f>
        <v/>
      </c>
      <c r="P293" s="944" t="str">
        <f>IFERROR(IFS(E293='BBDD R'!$F$2,'BBDD R'!$I$2,E293='BBDD R'!$F$3,'BBDD R'!$I$3,E293='BBDD R'!$F$4,'BBDD R'!$I$4,E293='BBDD R'!$F$5,'BBDD R'!$I$5,E293='BBDD R'!$F$6,'BBDD R'!$I$6,E293='BBDD R'!$F$7,'BBDD R'!$I$7),"")</f>
        <v/>
      </c>
      <c r="Q293" s="945" t="str">
        <f>IFERROR(IFS(E293='BBDD R'!$F$2,'BBDD R'!$J$2,E293='BBDD R'!$F$3,'BBDD R'!$J$3,E293='BBDD R'!$F$4,'BBDD R'!$J$4,E293='BBDD R'!$F$5,'BBDD R'!$J$5,E293='BBDD R'!$F$6,'BBDD R'!$J$6,E293='BBDD R'!$F$7,'BBDD R'!$J$7))</f>
        <v/>
      </c>
      <c r="R293" s="945" t="str">
        <f>IFERROR(IFS(E293='BBDD R'!$F$2,'BBDD R'!$K$2,E293='BBDD R'!$F$3,'BBDD R'!$K$3,E293='BBDD R'!$F$4,'BBDD R'!$K$4,E293='BBDD R'!$F$5,'BBDD R'!$K$5,E293='BBDD R'!$F$6,'BBDD R'!$K$6,E293='BBDD R'!$F$7,'BBDD R'!$K$7),"")</f>
        <v/>
      </c>
      <c r="S293" s="944" t="str">
        <f>IFERROR(IFS(E293='BBDD R'!$F$2,'BBDD R'!$L$2,E293='BBDD R'!$F$3,'BBDD R'!$L$3,E293='BBDD R'!$F$4,'BBDD R'!$L$4,E293='BBDD R'!$F$5,'BBDD R'!$L$5,E293='BBDD R'!$F$6,'BBDD R'!$L$6,E293='BBDD R'!$F$7,'BBDD R'!$L$7),"")</f>
        <v/>
      </c>
      <c r="T293" s="944" t="str">
        <f>IFERROR(IFS(E293='BBDD R'!$F$2,'BBDD R'!$M$2,E293='BBDD R'!$F$3,'BBDD R'!$M$3,E293='BBDD R'!$F$4,'BBDD R'!$M$4,E293='BBDD R'!$F$5,'BBDD R'!$M$5,E293='BBDD R'!$F$6,'BBDD R'!$M$6,E293='BBDD R'!$F$7,'BBDD R'!$M$7),"")</f>
        <v/>
      </c>
      <c r="U293" s="944" t="str">
        <f>IFERROR(IFS(E293='BBDD R'!$F$2,'BBDD R'!$N$2,E293='BBDD R'!$F$3,'BBDD R'!$N$3,E293='BBDD R'!$F$4,'BBDD R'!$N$4,E293='BBDD R'!$F$5,'BBDD R'!$N$5,E293='BBDD R'!$F$6,'BBDD R'!$N$6,E293='BBDD R'!$F$7,'BBDD R'!$N$7),"")</f>
        <v/>
      </c>
      <c r="V293" s="944" t="str">
        <f>IFERROR(IFS(E293='BBDD R'!$F$2,'BBDD R'!$O$2,E293='BBDD R'!$F$3,'BBDD R'!$O$3,E293='BBDD R'!$F$4,'BBDD R'!$O$4,E293='BBDD R'!$F$5,'BBDD R'!$O$5,E293='BBDD R'!$F$6,'BBDD R'!$O$6,E293='BBDD R'!$F$7,'BBDD R'!$O$7),"")</f>
        <v/>
      </c>
      <c r="W293" s="946" t="str">
        <f>IFERROR(IFS(E293='BBDD R'!$F$2,'BBDD R'!$P$2,E293='BBDD R'!$F$3,'BBDD R'!$P$3,E293='BBDD R'!$F$4,'BBDD R'!$P$4,E293='BBDD R'!$F$5,'BBDD R'!$P$5,E293='BBDD R'!$F$6,'BBDD R'!$P$6,E293='BBDD R'!$F$7,'BBDD R'!$P$7),"")</f>
        <v/>
      </c>
      <c r="X293" s="944" t="str">
        <f>IFERROR(IFS(E293='BBDD R'!$F$2,'BBDD R'!$Q$2,E293='BBDD R'!$F$3,'BBDD R'!$Q$3,E293='BBDD R'!$F$4,'BBDD R'!$Q$4,E293='BBDD R'!$F$5,'BBDD R'!$Q$5,E293='BBDD R'!$F$6,'BBDD R'!$Q$6,E293='BBDD R'!$F$7,'BBDD R'!$Q$7),"")</f>
        <v/>
      </c>
      <c r="Y293" s="944" t="str">
        <f>IFERROR(IFS(E293='BBDD R'!$F$2,'BBDD R'!$R$2,E293='BBDD R'!$F$3,'BBDD R'!$R$3,E293='BBDD R'!$F$4,'BBDD R'!$R$4,E293='BBDD R'!$F$5,'BBDD R'!$R$5,E293='BBDD R'!$F$6,'BBDD R'!$R$6,E293='BBDD R'!$F$7,'BBDD R'!$R$7),"")</f>
        <v/>
      </c>
      <c r="Z293" s="944" t="str">
        <f t="array" ref="Z293">IFERROR(ifs(AND(M293="Gasolina",O293="Vehículo Liviano (Sedán, Compacto)"),1
,AND(M293="Gasolina",O293="Vehículo Liviano (SUV, Jeep, Station Wagon)"),2
,AND(M293="Gasolina",O293="Utilitario, Furgón"),3
,AND(M293="Gasolina",O293="Camioneta 4x2"),4
,AND(M293="Gasolina",O293="Camioneta 4x4"),5
,AND(M293="Gasolina",O293="Camión liviano (hasta 3.5 ton)"),6
,AND(M293="Gasolina",O293="Camión mediano"),7
,AND(M293="Gasolina",O293="Camión pesado"),8
,AND(M293="Gasolina",O293="Maquinaria"),9
,AND(M293="Gasolina",O293="Otro (especifique): "),10
,AND(M293="Diesel",O293="Vehículo Liviano (Sedán, Compacto)"),11
,AND(M293="Diesel",O293="Vehículo Liviano (SUV, Jeep, Station Wagon)"),12
,AND(M293="Diesel",O293="Utilitario, Furgón"),13
,AND(M293="Diesel",O293="Camioneta 4x2"),14
,AND(M293="Diesel",O293="Camioneta 4x4"),15
,AND(M293="Diesel",O293="Camión liviano (hasta 3.5 ton)"),16
,AND(M293="Diesel",O293="Camión mediano"),17
,AND(M293="Diesel",O293="Camión pesado"),18
,AND(M293="Diesel",O293="Maquinaria"),19
,AND(M293="Diesel",O293="Otro (especifique): "),20
,O293="Selecciona...",21),"")</f>
        <v/>
      </c>
      <c r="AA293" s="947" t="str">
        <f>IFERROR((ifs(Z293=1,Data!$D$100,Z293=2,Data!$D$101,Z293=3,Data!$D$102,Z293=4,Data!$D$103,Z293=5,Data!$D$104,Z293=6,Data!$D$105,Z293=7,Data!$D$106,Z293=8,Data!$D$107,Z293=9,Data!$D$108,Z293=10,Data!$D$109,Z293=11,Data!$D$110,Z293=12,Data!$D$111,Z293=13,Data!$D$112,Z293=14,Data!$D$113,Z293=15,Data!$D$114,Z293=16,Data!$D$115,Z293=17,Data!$D$116,Z293=18,Data!$D$117,Z293=19,Data!$D$118,Z293=20,Data!$D$119,Z293=21,Data!$D$120,Z293=0,Data!$D$121))*K293,"")</f>
        <v/>
      </c>
      <c r="AB293" s="947" t="str">
        <f>IFERROR((ifs(Z293=1,Data!$E$100,Z293=2,Data!$E$101,Z293=3,Data!$E$102,Z293=4,Data!$E$103,Z293=5,Data!$E$104,Z293=6,Data!$E$105,Z293=7,Data!$E$106,Z293=8,Data!$E$107,Z293=9,Data!$E$108,Z293=10,Data!$E$109,Z293=11,Data!$E$110,Z293=12,Data!$E$111,Z293=13,Data!$E$112,Z293=14,Data!$E$113,Z293=15,Data!$E$114,Z293=16,Data!$E$115,Z293=17,Data!$E$116,Z293=18,Data!$E$117,Z293=19,Data!$E$118,Z293=20,Data!$E$119,Z293=21,Data!$E$120,Z293=0,Data!$E$121))*K293/1000,"")</f>
        <v/>
      </c>
      <c r="AC293" s="948" t="str">
        <f>IFERROR((ifs(
Z293=1,Data!$G$100,
Z293=2,Data!$G$101,
Z293=3,Data!$G$102,
Z293=4,Data!$G$103,
Z293=5,Data!$G$104,
Z293=6,Data!$G$105,
Z293=7,Data!$G$106,
Z293=8,Data!$G$107,
Z293=9,Data!$G$108,
Z293=10,Data!G$109,
Z293=11,Data!G$110,
Z293=12,Data!G$111,
Z293=13,Data!$G$112,
Z293=14,Data!$G$113,
Z293=15,Data!$G$114,
Z293=16,Data!$G$115,
Z293=17,Data!$G$116,
Z293=18,Data!$G$117,
Z293=19,Data!$G$118,
Z293=20,Data!$G$119,
Z293=21,Data!$G$120,
Z293=0,Data!$G$121))
*K293/1000,"")</f>
        <v/>
      </c>
      <c r="AD293" s="949" t="str">
        <f>IFERROR((ifs(
Z293=1,Data!$H$100,
Z293=2,Data!$H$101,
Z293=3,Data!$H$102,
Z293=4,Data!$H$103,
Z293=5,Data!$H$104,
Z293=6,Data!$H$105,
Z293=7,Data!$H$106,
Z293=8,Data!$H$107,
Z293=9,Data!$H$108,
Z293=10,Data!H$109,
Z293=11,Data!H$110,
Z293=12,Data!H$111,
Z293=13,Data!$H$112,
Z293=14,Data!$H$113,
Z293=15,Data!$H$114,
Z293=16,Data!$H$115,
Z293=17,Data!$H$116,
Z293=18,Data!$H$117,
Z293=19,Data!$H$118,
Z293=20,Data!$H$119,
Z293=21,Data!$H$120,
Z293=0,Data!$H$121))*K293/1000,"")</f>
        <v/>
      </c>
      <c r="AE293" s="948" t="str">
        <f>IFERROR((ifs(
Z293=1,Data!$I$100,
Z293=2,Data!$I$101,
Z293=3,Data!$I$102,
Z293=4,Data!$I$103,
Z293=5,Data!$I$104,
Z293=6,Data!$I$105,
Z293=7,Data!$I$106,
Z293=8,Data!$I$107,
Z293=9,Data!$I$108,
Z293=10,Data!I$109,
Z293=11,Data!I$110,
Z293=12,Data!I$111,
Z293=13,Data!$I$112,
Z293=14,Data!$I$113,
Z293=15,Data!$I$114,
Z293=16,Data!$I$115,
Z293=17,Data!$I$116,
Z293=18,Data!$I$117,
Z293=19,Data!$I$118,
Z293=20,Data!$I$119,
Z293=21,Data!$I$120,
Z293=0,Data!$I$121)*K293/1000),"")</f>
        <v/>
      </c>
      <c r="AF293" s="947" t="str">
        <f>IFERROR((ifs(
Z293=1,Data!$J$100,
Z293=2,Data!$J$101,
Z293=3,Data!$J$102,
Z293=4,Data!$J$103,
Z293=5,Data!$J$104,
Z293=6,Data!$J$105,
Z293=7,Data!$J$106,
Z293=8,Data!$J$107,
Z293=9,Data!$J$108,
Z293=10,Data!J$109,
Z293=11,Data!J$110,
Z293=12,Data!J$111,
Z293=13,Data!J$112,
Z293=14,Data!$J$113,
Z293=15,Data!$J$114,
Z293=16,Data!$J$115,
Z293=17,Data!$J$116,
Z293=18,Data!$J$117,
Z293=19,Data!$J$118,
Z293=20,Data!$J$119,
Z293=21,Data!$J$120,
Z293=0,Data!$J$121)*K293),"")</f>
        <v/>
      </c>
      <c r="AG293" s="947" t="str">
        <f>IFERROR((ifs(
Z293=1,Data!$K$100,
Z293=2,Data!$K$101,
Z293=3,Data!$K$102,
Z293=4,Data!$K$103,
Z293=5,Data!$K$104,
Z293=6,Data!$K$105,
Z293=7,Data!$K$106,
Z293=8,Data!$K$107,
Z293=9,Data!$K$108,
Z293=10,Data!K$109,
Z293=11,Data!K$110,
Z293=12,Data!K$111,
Z293=13,Data!$K$112,
Z293=14,Data!$K$113,
Z293=15,Data!$K$114,
Z293=16,Data!$K$115,
Z293=17,Data!$K$116,
Z293=18,Data!$K$117,
Z293=19,Data!$K$118,
Z293=20,Data!$K$119,
Z293=21,Data!$K$120,
Z293=0,Data!$K$121)*K293),"")</f>
        <v/>
      </c>
      <c r="AH293" s="947" t="str">
        <f>IFERROR((ifs(
Z293=1,Data!$L$100,
Z293=2,Data!$L$101,
Z293=3,Data!$L$102,
Z293=4,Data!$L$103,
Z293=5,Data!$L$104,
Z293=6,Data!$L$105,
Z293=7,Data!$L$106,
Z293=8,Data!$L$107,
Z293=9,Data!$L$108,
Z293=10,Data!L$109,
Z293=11,Data!L$110,
Z293=12,Data!L$111,
Z293=13,Data!$L$112,
Z293=14,Data!$L$113,
Z293=15,Data!$L$114,
Z293=16,Data!$L$115,
Z293=17,Data!$L$116,
Z293=18,Data!$L$117,
Z293=19,Data!$L$118,
Z293=20,Data!$L$119,
Z293=21,Data!$L$120,
Z293=0,Data!$L$121)*K293),"")</f>
        <v/>
      </c>
      <c r="AI293" s="950" t="str">
        <f>'Registro Veh'!J305</f>
        <v/>
      </c>
      <c r="AJ293" s="950" t="str">
        <f>'Registro Veh'!M305</f>
        <v/>
      </c>
      <c r="AK293" s="951"/>
      <c r="AL293" s="951"/>
      <c r="AM293" s="951"/>
      <c r="AN293" s="951"/>
    </row>
    <row r="294">
      <c r="A294" s="941" t="str">
        <f>'Registro Veh'!B305</f>
        <v/>
      </c>
      <c r="B294" s="941" t="str">
        <f>Equipo!$F$2</f>
        <v>4.0</v>
      </c>
      <c r="C294" s="941" t="str">
        <f>Equipo!$E$14</f>
        <v/>
      </c>
      <c r="D294" s="941" t="str">
        <f>Equipo!$E$10</f>
        <v/>
      </c>
      <c r="E294" s="941" t="str">
        <f>'Registro Veh'!C305</f>
        <v/>
      </c>
      <c r="F294" s="941" t="str">
        <f>'Registro Veh'!D305</f>
        <v/>
      </c>
      <c r="G294" s="941" t="str">
        <f>'Registro Veh'!E305</f>
        <v/>
      </c>
      <c r="H294" s="941" t="str">
        <f>'Registro Veh'!F305</f>
        <v/>
      </c>
      <c r="I294" s="942" t="str">
        <f>'Registro Veh'!G305</f>
        <v/>
      </c>
      <c r="J294" s="942" t="str">
        <f>'Registro Veh'!I305</f>
        <v/>
      </c>
      <c r="K294" s="942" t="str">
        <f>'Registro Veh'!K305</f>
        <v/>
      </c>
      <c r="L294" s="942" t="str">
        <f>'Registro Veh'!L305</f>
        <v/>
      </c>
      <c r="M294" s="942" t="str">
        <f>'Registro Veh'!N305</f>
        <v/>
      </c>
      <c r="N294" s="943" t="str">
        <f>IFERROR(IFS(E294='BBDD R'!$F$2,'BBDD R'!$G$2,E294='BBDD R'!$F$3,'BBDD R'!$G$3,E294='BBDD R'!$F$4,'BBDD R'!$G$4,E294='BBDD R'!$F$5,'BBDD R'!$G$5,E294='BBDD R'!$F$6,'BBDD R'!$G$6,E294='BBDD R'!$F$7,'BBDD R'!$G$7),"")</f>
        <v/>
      </c>
      <c r="O294" s="943" t="str">
        <f>IFERROR(IFS(E294='BBDD R'!$F$2,'BBDD R'!$H$2,E294='BBDD R'!$F$3,'BBDD R'!$H$3,E294='BBDD R'!$F$4,'BBDD R'!$H$4,E294='BBDD R'!$F$5,'BBDD R'!$H$5,E294='BBDD R'!$F$6,'BBDD R'!$H$6,E294='BBDD R'!$F$7,'BBDD R'!$H$7),"")</f>
        <v/>
      </c>
      <c r="P294" s="944" t="str">
        <f>IFERROR(IFS(E294='BBDD R'!$F$2,'BBDD R'!$I$2,E294='BBDD R'!$F$3,'BBDD R'!$I$3,E294='BBDD R'!$F$4,'BBDD R'!$I$4,E294='BBDD R'!$F$5,'BBDD R'!$I$5,E294='BBDD R'!$F$6,'BBDD R'!$I$6,E294='BBDD R'!$F$7,'BBDD R'!$I$7),"")</f>
        <v/>
      </c>
      <c r="Q294" s="945" t="str">
        <f>IFERROR(IFS(E294='BBDD R'!$F$2,'BBDD R'!$J$2,E294='BBDD R'!$F$3,'BBDD R'!$J$3,E294='BBDD R'!$F$4,'BBDD R'!$J$4,E294='BBDD R'!$F$5,'BBDD R'!$J$5,E294='BBDD R'!$F$6,'BBDD R'!$J$6,E294='BBDD R'!$F$7,'BBDD R'!$J$7))</f>
        <v/>
      </c>
      <c r="R294" s="945" t="str">
        <f>IFERROR(IFS(E294='BBDD R'!$F$2,'BBDD R'!$K$2,E294='BBDD R'!$F$3,'BBDD R'!$K$3,E294='BBDD R'!$F$4,'BBDD R'!$K$4,E294='BBDD R'!$F$5,'BBDD R'!$K$5,E294='BBDD R'!$F$6,'BBDD R'!$K$6,E294='BBDD R'!$F$7,'BBDD R'!$K$7),"")</f>
        <v/>
      </c>
      <c r="S294" s="944" t="str">
        <f>IFERROR(IFS(E294='BBDD R'!$F$2,'BBDD R'!$L$2,E294='BBDD R'!$F$3,'BBDD R'!$L$3,E294='BBDD R'!$F$4,'BBDD R'!$L$4,E294='BBDD R'!$F$5,'BBDD R'!$L$5,E294='BBDD R'!$F$6,'BBDD R'!$L$6,E294='BBDD R'!$F$7,'BBDD R'!$L$7),"")</f>
        <v/>
      </c>
      <c r="T294" s="944" t="str">
        <f>IFERROR(IFS(E294='BBDD R'!$F$2,'BBDD R'!$M$2,E294='BBDD R'!$F$3,'BBDD R'!$M$3,E294='BBDD R'!$F$4,'BBDD R'!$M$4,E294='BBDD R'!$F$5,'BBDD R'!$M$5,E294='BBDD R'!$F$6,'BBDD R'!$M$6,E294='BBDD R'!$F$7,'BBDD R'!$M$7),"")</f>
        <v/>
      </c>
      <c r="U294" s="944" t="str">
        <f>IFERROR(IFS(E294='BBDD R'!$F$2,'BBDD R'!$N$2,E294='BBDD R'!$F$3,'BBDD R'!$N$3,E294='BBDD R'!$F$4,'BBDD R'!$N$4,E294='BBDD R'!$F$5,'BBDD R'!$N$5,E294='BBDD R'!$F$6,'BBDD R'!$N$6,E294='BBDD R'!$F$7,'BBDD R'!$N$7),"")</f>
        <v/>
      </c>
      <c r="V294" s="944" t="str">
        <f>IFERROR(IFS(E294='BBDD R'!$F$2,'BBDD R'!$O$2,E294='BBDD R'!$F$3,'BBDD R'!$O$3,E294='BBDD R'!$F$4,'BBDD R'!$O$4,E294='BBDD R'!$F$5,'BBDD R'!$O$5,E294='BBDD R'!$F$6,'BBDD R'!$O$6,E294='BBDD R'!$F$7,'BBDD R'!$O$7),"")</f>
        <v/>
      </c>
      <c r="W294" s="946" t="str">
        <f>IFERROR(IFS(E294='BBDD R'!$F$2,'BBDD R'!$P$2,E294='BBDD R'!$F$3,'BBDD R'!$P$3,E294='BBDD R'!$F$4,'BBDD R'!$P$4,E294='BBDD R'!$F$5,'BBDD R'!$P$5,E294='BBDD R'!$F$6,'BBDD R'!$P$6,E294='BBDD R'!$F$7,'BBDD R'!$P$7),"")</f>
        <v/>
      </c>
      <c r="X294" s="944" t="str">
        <f>IFERROR(IFS(E294='BBDD R'!$F$2,'BBDD R'!$Q$2,E294='BBDD R'!$F$3,'BBDD R'!$Q$3,E294='BBDD R'!$F$4,'BBDD R'!$Q$4,E294='BBDD R'!$F$5,'BBDD R'!$Q$5,E294='BBDD R'!$F$6,'BBDD R'!$Q$6,E294='BBDD R'!$F$7,'BBDD R'!$Q$7),"")</f>
        <v/>
      </c>
      <c r="Y294" s="944" t="str">
        <f>IFERROR(IFS(E294='BBDD R'!$F$2,'BBDD R'!$R$2,E294='BBDD R'!$F$3,'BBDD R'!$R$3,E294='BBDD R'!$F$4,'BBDD R'!$R$4,E294='BBDD R'!$F$5,'BBDD R'!$R$5,E294='BBDD R'!$F$6,'BBDD R'!$R$6,E294='BBDD R'!$F$7,'BBDD R'!$R$7),"")</f>
        <v/>
      </c>
      <c r="Z294" s="944" t="str">
        <f t="array" ref="Z294">IFERROR(ifs(AND(M294="Gasolina",O294="Vehículo Liviano (Sedán, Compacto)"),1
,AND(M294="Gasolina",O294="Vehículo Liviano (SUV, Jeep, Station Wagon)"),2
,AND(M294="Gasolina",O294="Utilitario, Furgón"),3
,AND(M294="Gasolina",O294="Camioneta 4x2"),4
,AND(M294="Gasolina",O294="Camioneta 4x4"),5
,AND(M294="Gasolina",O294="Camión liviano (hasta 3.5 ton)"),6
,AND(M294="Gasolina",O294="Camión mediano"),7
,AND(M294="Gasolina",O294="Camión pesado"),8
,AND(M294="Gasolina",O294="Maquinaria"),9
,AND(M294="Gasolina",O294="Otro (especifique): "),10
,AND(M294="Diesel",O294="Vehículo Liviano (Sedán, Compacto)"),11
,AND(M294="Diesel",O294="Vehículo Liviano (SUV, Jeep, Station Wagon)"),12
,AND(M294="Diesel",O294="Utilitario, Furgón"),13
,AND(M294="Diesel",O294="Camioneta 4x2"),14
,AND(M294="Diesel",O294="Camioneta 4x4"),15
,AND(M294="Diesel",O294="Camión liviano (hasta 3.5 ton)"),16
,AND(M294="Diesel",O294="Camión mediano"),17
,AND(M294="Diesel",O294="Camión pesado"),18
,AND(M294="Diesel",O294="Maquinaria"),19
,AND(M294="Diesel",O294="Otro (especifique): "),20
,O294="Selecciona...",21),"")</f>
        <v/>
      </c>
      <c r="AA294" s="947" t="str">
        <f>IFERROR((ifs(Z294=1,Data!$D$100,Z294=2,Data!$D$101,Z294=3,Data!$D$102,Z294=4,Data!$D$103,Z294=5,Data!$D$104,Z294=6,Data!$D$105,Z294=7,Data!$D$106,Z294=8,Data!$D$107,Z294=9,Data!$D$108,Z294=10,Data!$D$109,Z294=11,Data!$D$110,Z294=12,Data!$D$111,Z294=13,Data!$D$112,Z294=14,Data!$D$113,Z294=15,Data!$D$114,Z294=16,Data!$D$115,Z294=17,Data!$D$116,Z294=18,Data!$D$117,Z294=19,Data!$D$118,Z294=20,Data!$D$119,Z294=21,Data!$D$120,Z294=0,Data!$D$121))*K294,"")</f>
        <v/>
      </c>
      <c r="AB294" s="947" t="str">
        <f>IFERROR((ifs(Z294=1,Data!$E$100,Z294=2,Data!$E$101,Z294=3,Data!$E$102,Z294=4,Data!$E$103,Z294=5,Data!$E$104,Z294=6,Data!$E$105,Z294=7,Data!$E$106,Z294=8,Data!$E$107,Z294=9,Data!$E$108,Z294=10,Data!$E$109,Z294=11,Data!$E$110,Z294=12,Data!$E$111,Z294=13,Data!$E$112,Z294=14,Data!$E$113,Z294=15,Data!$E$114,Z294=16,Data!$E$115,Z294=17,Data!$E$116,Z294=18,Data!$E$117,Z294=19,Data!$E$118,Z294=20,Data!$E$119,Z294=21,Data!$E$120,Z294=0,Data!$E$121))*K294/1000,"")</f>
        <v/>
      </c>
      <c r="AC294" s="948" t="str">
        <f>IFERROR((ifs(
Z294=1,Data!$G$100,
Z294=2,Data!$G$101,
Z294=3,Data!$G$102,
Z294=4,Data!$G$103,
Z294=5,Data!$G$104,
Z294=6,Data!$G$105,
Z294=7,Data!$G$106,
Z294=8,Data!$G$107,
Z294=9,Data!$G$108,
Z294=10,Data!G$109,
Z294=11,Data!G$110,
Z294=12,Data!G$111,
Z294=13,Data!$G$112,
Z294=14,Data!$G$113,
Z294=15,Data!$G$114,
Z294=16,Data!$G$115,
Z294=17,Data!$G$116,
Z294=18,Data!$G$117,
Z294=19,Data!$G$118,
Z294=20,Data!$G$119,
Z294=21,Data!$G$120,
Z294=0,Data!$G$121))
*K294/1000,"")</f>
        <v/>
      </c>
      <c r="AD294" s="949" t="str">
        <f>IFERROR((ifs(
Z294=1,Data!$H$100,
Z294=2,Data!$H$101,
Z294=3,Data!$H$102,
Z294=4,Data!$H$103,
Z294=5,Data!$H$104,
Z294=6,Data!$H$105,
Z294=7,Data!$H$106,
Z294=8,Data!$H$107,
Z294=9,Data!$H$108,
Z294=10,Data!H$109,
Z294=11,Data!H$110,
Z294=12,Data!H$111,
Z294=13,Data!$H$112,
Z294=14,Data!$H$113,
Z294=15,Data!$H$114,
Z294=16,Data!$H$115,
Z294=17,Data!$H$116,
Z294=18,Data!$H$117,
Z294=19,Data!$H$118,
Z294=20,Data!$H$119,
Z294=21,Data!$H$120,
Z294=0,Data!$H$121))*K294/1000,"")</f>
        <v/>
      </c>
      <c r="AE294" s="948" t="str">
        <f>IFERROR((ifs(
Z294=1,Data!$I$100,
Z294=2,Data!$I$101,
Z294=3,Data!$I$102,
Z294=4,Data!$I$103,
Z294=5,Data!$I$104,
Z294=6,Data!$I$105,
Z294=7,Data!$I$106,
Z294=8,Data!$I$107,
Z294=9,Data!$I$108,
Z294=10,Data!I$109,
Z294=11,Data!I$110,
Z294=12,Data!I$111,
Z294=13,Data!$I$112,
Z294=14,Data!$I$113,
Z294=15,Data!$I$114,
Z294=16,Data!$I$115,
Z294=17,Data!$I$116,
Z294=18,Data!$I$117,
Z294=19,Data!$I$118,
Z294=20,Data!$I$119,
Z294=21,Data!$I$120,
Z294=0,Data!$I$121)*K294/1000),"")</f>
        <v/>
      </c>
      <c r="AF294" s="947" t="str">
        <f>IFERROR((ifs(
Z294=1,Data!$J$100,
Z294=2,Data!$J$101,
Z294=3,Data!$J$102,
Z294=4,Data!$J$103,
Z294=5,Data!$J$104,
Z294=6,Data!$J$105,
Z294=7,Data!$J$106,
Z294=8,Data!$J$107,
Z294=9,Data!$J$108,
Z294=10,Data!J$109,
Z294=11,Data!J$110,
Z294=12,Data!J$111,
Z294=13,Data!J$112,
Z294=14,Data!$J$113,
Z294=15,Data!$J$114,
Z294=16,Data!$J$115,
Z294=17,Data!$J$116,
Z294=18,Data!$J$117,
Z294=19,Data!$J$118,
Z294=20,Data!$J$119,
Z294=21,Data!$J$120,
Z294=0,Data!$J$121)*K294),"")</f>
        <v/>
      </c>
      <c r="AG294" s="947" t="str">
        <f>IFERROR((ifs(
Z294=1,Data!$K$100,
Z294=2,Data!$K$101,
Z294=3,Data!$K$102,
Z294=4,Data!$K$103,
Z294=5,Data!$K$104,
Z294=6,Data!$K$105,
Z294=7,Data!$K$106,
Z294=8,Data!$K$107,
Z294=9,Data!$K$108,
Z294=10,Data!K$109,
Z294=11,Data!K$110,
Z294=12,Data!K$111,
Z294=13,Data!$K$112,
Z294=14,Data!$K$113,
Z294=15,Data!$K$114,
Z294=16,Data!$K$115,
Z294=17,Data!$K$116,
Z294=18,Data!$K$117,
Z294=19,Data!$K$118,
Z294=20,Data!$K$119,
Z294=21,Data!$K$120,
Z294=0,Data!$K$121)*K294),"")</f>
        <v/>
      </c>
      <c r="AH294" s="947" t="str">
        <f>IFERROR((ifs(
Z294=1,Data!$L$100,
Z294=2,Data!$L$101,
Z294=3,Data!$L$102,
Z294=4,Data!$L$103,
Z294=5,Data!$L$104,
Z294=6,Data!$L$105,
Z294=7,Data!$L$106,
Z294=8,Data!$L$107,
Z294=9,Data!$L$108,
Z294=10,Data!L$109,
Z294=11,Data!L$110,
Z294=12,Data!L$111,
Z294=13,Data!$L$112,
Z294=14,Data!$L$113,
Z294=15,Data!$L$114,
Z294=16,Data!$L$115,
Z294=17,Data!$L$116,
Z294=18,Data!$L$117,
Z294=19,Data!$L$118,
Z294=20,Data!$L$119,
Z294=21,Data!$L$120,
Z294=0,Data!$L$121)*K294),"")</f>
        <v/>
      </c>
      <c r="AI294" s="950" t="str">
        <f>'Registro Veh'!J306</f>
        <v/>
      </c>
      <c r="AJ294" s="950" t="str">
        <f>'Registro Veh'!M306</f>
        <v/>
      </c>
      <c r="AK294" s="951"/>
      <c r="AL294" s="951"/>
      <c r="AM294" s="951"/>
      <c r="AN294" s="951"/>
    </row>
    <row r="295">
      <c r="A295" s="941" t="str">
        <f>'Registro Veh'!B306</f>
        <v/>
      </c>
      <c r="B295" s="941" t="str">
        <f>Equipo!$F$2</f>
        <v>4.0</v>
      </c>
      <c r="C295" s="941" t="str">
        <f>Equipo!$E$14</f>
        <v/>
      </c>
      <c r="D295" s="941" t="str">
        <f>Equipo!$E$10</f>
        <v/>
      </c>
      <c r="E295" s="941" t="str">
        <f>'Registro Veh'!C306</f>
        <v/>
      </c>
      <c r="F295" s="941" t="str">
        <f>'Registro Veh'!D306</f>
        <v/>
      </c>
      <c r="G295" s="941" t="str">
        <f>'Registro Veh'!E306</f>
        <v/>
      </c>
      <c r="H295" s="941" t="str">
        <f>'Registro Veh'!F306</f>
        <v/>
      </c>
      <c r="I295" s="942" t="str">
        <f>'Registro Veh'!G306</f>
        <v/>
      </c>
      <c r="J295" s="942" t="str">
        <f>'Registro Veh'!I306</f>
        <v/>
      </c>
      <c r="K295" s="942" t="str">
        <f>'Registro Veh'!K306</f>
        <v/>
      </c>
      <c r="L295" s="942" t="str">
        <f>'Registro Veh'!L306</f>
        <v/>
      </c>
      <c r="M295" s="942" t="str">
        <f>'Registro Veh'!N306</f>
        <v/>
      </c>
      <c r="N295" s="943" t="str">
        <f>IFERROR(IFS(E295='BBDD R'!$F$2,'BBDD R'!$G$2,E295='BBDD R'!$F$3,'BBDD R'!$G$3,E295='BBDD R'!$F$4,'BBDD R'!$G$4,E295='BBDD R'!$F$5,'BBDD R'!$G$5,E295='BBDD R'!$F$6,'BBDD R'!$G$6,E295='BBDD R'!$F$7,'BBDD R'!$G$7),"")</f>
        <v/>
      </c>
      <c r="O295" s="943" t="str">
        <f>IFERROR(IFS(E295='BBDD R'!$F$2,'BBDD R'!$H$2,E295='BBDD R'!$F$3,'BBDD R'!$H$3,E295='BBDD R'!$F$4,'BBDD R'!$H$4,E295='BBDD R'!$F$5,'BBDD R'!$H$5,E295='BBDD R'!$F$6,'BBDD R'!$H$6,E295='BBDD R'!$F$7,'BBDD R'!$H$7),"")</f>
        <v/>
      </c>
      <c r="P295" s="944" t="str">
        <f>IFERROR(IFS(E295='BBDD R'!$F$2,'BBDD R'!$I$2,E295='BBDD R'!$F$3,'BBDD R'!$I$3,E295='BBDD R'!$F$4,'BBDD R'!$I$4,E295='BBDD R'!$F$5,'BBDD R'!$I$5,E295='BBDD R'!$F$6,'BBDD R'!$I$6,E295='BBDD R'!$F$7,'BBDD R'!$I$7),"")</f>
        <v/>
      </c>
      <c r="Q295" s="945" t="str">
        <f>IFERROR(IFS(E295='BBDD R'!$F$2,'BBDD R'!$J$2,E295='BBDD R'!$F$3,'BBDD R'!$J$3,E295='BBDD R'!$F$4,'BBDD R'!$J$4,E295='BBDD R'!$F$5,'BBDD R'!$J$5,E295='BBDD R'!$F$6,'BBDD R'!$J$6,E295='BBDD R'!$F$7,'BBDD R'!$J$7))</f>
        <v/>
      </c>
      <c r="R295" s="945" t="str">
        <f>IFERROR(IFS(E295='BBDD R'!$F$2,'BBDD R'!$K$2,E295='BBDD R'!$F$3,'BBDD R'!$K$3,E295='BBDD R'!$F$4,'BBDD R'!$K$4,E295='BBDD R'!$F$5,'BBDD R'!$K$5,E295='BBDD R'!$F$6,'BBDD R'!$K$6,E295='BBDD R'!$F$7,'BBDD R'!$K$7),"")</f>
        <v/>
      </c>
      <c r="S295" s="944" t="str">
        <f>IFERROR(IFS(E295='BBDD R'!$F$2,'BBDD R'!$L$2,E295='BBDD R'!$F$3,'BBDD R'!$L$3,E295='BBDD R'!$F$4,'BBDD R'!$L$4,E295='BBDD R'!$F$5,'BBDD R'!$L$5,E295='BBDD R'!$F$6,'BBDD R'!$L$6,E295='BBDD R'!$F$7,'BBDD R'!$L$7),"")</f>
        <v/>
      </c>
      <c r="T295" s="944" t="str">
        <f>IFERROR(IFS(E295='BBDD R'!$F$2,'BBDD R'!$M$2,E295='BBDD R'!$F$3,'BBDD R'!$M$3,E295='BBDD R'!$F$4,'BBDD R'!$M$4,E295='BBDD R'!$F$5,'BBDD R'!$M$5,E295='BBDD R'!$F$6,'BBDD R'!$M$6,E295='BBDD R'!$F$7,'BBDD R'!$M$7),"")</f>
        <v/>
      </c>
      <c r="U295" s="944" t="str">
        <f>IFERROR(IFS(E295='BBDD R'!$F$2,'BBDD R'!$N$2,E295='BBDD R'!$F$3,'BBDD R'!$N$3,E295='BBDD R'!$F$4,'BBDD R'!$N$4,E295='BBDD R'!$F$5,'BBDD R'!$N$5,E295='BBDD R'!$F$6,'BBDD R'!$N$6,E295='BBDD R'!$F$7,'BBDD R'!$N$7),"")</f>
        <v/>
      </c>
      <c r="V295" s="944" t="str">
        <f>IFERROR(IFS(E295='BBDD R'!$F$2,'BBDD R'!$O$2,E295='BBDD R'!$F$3,'BBDD R'!$O$3,E295='BBDD R'!$F$4,'BBDD R'!$O$4,E295='BBDD R'!$F$5,'BBDD R'!$O$5,E295='BBDD R'!$F$6,'BBDD R'!$O$6,E295='BBDD R'!$F$7,'BBDD R'!$O$7),"")</f>
        <v/>
      </c>
      <c r="W295" s="946" t="str">
        <f>IFERROR(IFS(E295='BBDD R'!$F$2,'BBDD R'!$P$2,E295='BBDD R'!$F$3,'BBDD R'!$P$3,E295='BBDD R'!$F$4,'BBDD R'!$P$4,E295='BBDD R'!$F$5,'BBDD R'!$P$5,E295='BBDD R'!$F$6,'BBDD R'!$P$6,E295='BBDD R'!$F$7,'BBDD R'!$P$7),"")</f>
        <v/>
      </c>
      <c r="X295" s="944" t="str">
        <f>IFERROR(IFS(E295='BBDD R'!$F$2,'BBDD R'!$Q$2,E295='BBDD R'!$F$3,'BBDD R'!$Q$3,E295='BBDD R'!$F$4,'BBDD R'!$Q$4,E295='BBDD R'!$F$5,'BBDD R'!$Q$5,E295='BBDD R'!$F$6,'BBDD R'!$Q$6,E295='BBDD R'!$F$7,'BBDD R'!$Q$7),"")</f>
        <v/>
      </c>
      <c r="Y295" s="944" t="str">
        <f>IFERROR(IFS(E295='BBDD R'!$F$2,'BBDD R'!$R$2,E295='BBDD R'!$F$3,'BBDD R'!$R$3,E295='BBDD R'!$F$4,'BBDD R'!$R$4,E295='BBDD R'!$F$5,'BBDD R'!$R$5,E295='BBDD R'!$F$6,'BBDD R'!$R$6,E295='BBDD R'!$F$7,'BBDD R'!$R$7),"")</f>
        <v/>
      </c>
      <c r="Z295" s="944" t="str">
        <f t="array" ref="Z295">IFERROR(ifs(AND(M295="Gasolina",O295="Vehículo Liviano (Sedán, Compacto)"),1
,AND(M295="Gasolina",O295="Vehículo Liviano (SUV, Jeep, Station Wagon)"),2
,AND(M295="Gasolina",O295="Utilitario, Furgón"),3
,AND(M295="Gasolina",O295="Camioneta 4x2"),4
,AND(M295="Gasolina",O295="Camioneta 4x4"),5
,AND(M295="Gasolina",O295="Camión liviano (hasta 3.5 ton)"),6
,AND(M295="Gasolina",O295="Camión mediano"),7
,AND(M295="Gasolina",O295="Camión pesado"),8
,AND(M295="Gasolina",O295="Maquinaria"),9
,AND(M295="Gasolina",O295="Otro (especifique): "),10
,AND(M295="Diesel",O295="Vehículo Liviano (Sedán, Compacto)"),11
,AND(M295="Diesel",O295="Vehículo Liviano (SUV, Jeep, Station Wagon)"),12
,AND(M295="Diesel",O295="Utilitario, Furgón"),13
,AND(M295="Diesel",O295="Camioneta 4x2"),14
,AND(M295="Diesel",O295="Camioneta 4x4"),15
,AND(M295="Diesel",O295="Camión liviano (hasta 3.5 ton)"),16
,AND(M295="Diesel",O295="Camión mediano"),17
,AND(M295="Diesel",O295="Camión pesado"),18
,AND(M295="Diesel",O295="Maquinaria"),19
,AND(M295="Diesel",O295="Otro (especifique): "),20
,O295="Selecciona...",21),"")</f>
        <v/>
      </c>
      <c r="AA295" s="947" t="str">
        <f>IFERROR((ifs(Z295=1,Data!$D$100,Z295=2,Data!$D$101,Z295=3,Data!$D$102,Z295=4,Data!$D$103,Z295=5,Data!$D$104,Z295=6,Data!$D$105,Z295=7,Data!$D$106,Z295=8,Data!$D$107,Z295=9,Data!$D$108,Z295=10,Data!$D$109,Z295=11,Data!$D$110,Z295=12,Data!$D$111,Z295=13,Data!$D$112,Z295=14,Data!$D$113,Z295=15,Data!$D$114,Z295=16,Data!$D$115,Z295=17,Data!$D$116,Z295=18,Data!$D$117,Z295=19,Data!$D$118,Z295=20,Data!$D$119,Z295=21,Data!$D$120,Z295=0,Data!$D$121))*K295,"")</f>
        <v/>
      </c>
      <c r="AB295" s="947" t="str">
        <f>IFERROR((ifs(Z295=1,Data!$E$100,Z295=2,Data!$E$101,Z295=3,Data!$E$102,Z295=4,Data!$E$103,Z295=5,Data!$E$104,Z295=6,Data!$E$105,Z295=7,Data!$E$106,Z295=8,Data!$E$107,Z295=9,Data!$E$108,Z295=10,Data!$E$109,Z295=11,Data!$E$110,Z295=12,Data!$E$111,Z295=13,Data!$E$112,Z295=14,Data!$E$113,Z295=15,Data!$E$114,Z295=16,Data!$E$115,Z295=17,Data!$E$116,Z295=18,Data!$E$117,Z295=19,Data!$E$118,Z295=20,Data!$E$119,Z295=21,Data!$E$120,Z295=0,Data!$E$121))*K295/1000,"")</f>
        <v/>
      </c>
      <c r="AC295" s="948" t="str">
        <f>IFERROR((ifs(
Z295=1,Data!$G$100,
Z295=2,Data!$G$101,
Z295=3,Data!$G$102,
Z295=4,Data!$G$103,
Z295=5,Data!$G$104,
Z295=6,Data!$G$105,
Z295=7,Data!$G$106,
Z295=8,Data!$G$107,
Z295=9,Data!$G$108,
Z295=10,Data!G$109,
Z295=11,Data!G$110,
Z295=12,Data!G$111,
Z295=13,Data!$G$112,
Z295=14,Data!$G$113,
Z295=15,Data!$G$114,
Z295=16,Data!$G$115,
Z295=17,Data!$G$116,
Z295=18,Data!$G$117,
Z295=19,Data!$G$118,
Z295=20,Data!$G$119,
Z295=21,Data!$G$120,
Z295=0,Data!$G$121))
*K295/1000,"")</f>
        <v/>
      </c>
      <c r="AD295" s="949" t="str">
        <f>IFERROR((ifs(
Z295=1,Data!$H$100,
Z295=2,Data!$H$101,
Z295=3,Data!$H$102,
Z295=4,Data!$H$103,
Z295=5,Data!$H$104,
Z295=6,Data!$H$105,
Z295=7,Data!$H$106,
Z295=8,Data!$H$107,
Z295=9,Data!$H$108,
Z295=10,Data!H$109,
Z295=11,Data!H$110,
Z295=12,Data!H$111,
Z295=13,Data!$H$112,
Z295=14,Data!$H$113,
Z295=15,Data!$H$114,
Z295=16,Data!$H$115,
Z295=17,Data!$H$116,
Z295=18,Data!$H$117,
Z295=19,Data!$H$118,
Z295=20,Data!$H$119,
Z295=21,Data!$H$120,
Z295=0,Data!$H$121))*K295/1000,"")</f>
        <v/>
      </c>
      <c r="AE295" s="948" t="str">
        <f>IFERROR((ifs(
Z295=1,Data!$I$100,
Z295=2,Data!$I$101,
Z295=3,Data!$I$102,
Z295=4,Data!$I$103,
Z295=5,Data!$I$104,
Z295=6,Data!$I$105,
Z295=7,Data!$I$106,
Z295=8,Data!$I$107,
Z295=9,Data!$I$108,
Z295=10,Data!I$109,
Z295=11,Data!I$110,
Z295=12,Data!I$111,
Z295=13,Data!$I$112,
Z295=14,Data!$I$113,
Z295=15,Data!$I$114,
Z295=16,Data!$I$115,
Z295=17,Data!$I$116,
Z295=18,Data!$I$117,
Z295=19,Data!$I$118,
Z295=20,Data!$I$119,
Z295=21,Data!$I$120,
Z295=0,Data!$I$121)*K295/1000),"")</f>
        <v/>
      </c>
      <c r="AF295" s="947" t="str">
        <f>IFERROR((ifs(
Z295=1,Data!$J$100,
Z295=2,Data!$J$101,
Z295=3,Data!$J$102,
Z295=4,Data!$J$103,
Z295=5,Data!$J$104,
Z295=6,Data!$J$105,
Z295=7,Data!$J$106,
Z295=8,Data!$J$107,
Z295=9,Data!$J$108,
Z295=10,Data!J$109,
Z295=11,Data!J$110,
Z295=12,Data!J$111,
Z295=13,Data!J$112,
Z295=14,Data!$J$113,
Z295=15,Data!$J$114,
Z295=16,Data!$J$115,
Z295=17,Data!$J$116,
Z295=18,Data!$J$117,
Z295=19,Data!$J$118,
Z295=20,Data!$J$119,
Z295=21,Data!$J$120,
Z295=0,Data!$J$121)*K295),"")</f>
        <v/>
      </c>
      <c r="AG295" s="947" t="str">
        <f>IFERROR((ifs(
Z295=1,Data!$K$100,
Z295=2,Data!$K$101,
Z295=3,Data!$K$102,
Z295=4,Data!$K$103,
Z295=5,Data!$K$104,
Z295=6,Data!$K$105,
Z295=7,Data!$K$106,
Z295=8,Data!$K$107,
Z295=9,Data!$K$108,
Z295=10,Data!K$109,
Z295=11,Data!K$110,
Z295=12,Data!K$111,
Z295=13,Data!$K$112,
Z295=14,Data!$K$113,
Z295=15,Data!$K$114,
Z295=16,Data!$K$115,
Z295=17,Data!$K$116,
Z295=18,Data!$K$117,
Z295=19,Data!$K$118,
Z295=20,Data!$K$119,
Z295=21,Data!$K$120,
Z295=0,Data!$K$121)*K295),"")</f>
        <v/>
      </c>
      <c r="AH295" s="947" t="str">
        <f>IFERROR((ifs(
Z295=1,Data!$L$100,
Z295=2,Data!$L$101,
Z295=3,Data!$L$102,
Z295=4,Data!$L$103,
Z295=5,Data!$L$104,
Z295=6,Data!$L$105,
Z295=7,Data!$L$106,
Z295=8,Data!$L$107,
Z295=9,Data!$L$108,
Z295=10,Data!L$109,
Z295=11,Data!L$110,
Z295=12,Data!L$111,
Z295=13,Data!$L$112,
Z295=14,Data!$L$113,
Z295=15,Data!$L$114,
Z295=16,Data!$L$115,
Z295=17,Data!$L$116,
Z295=18,Data!$L$117,
Z295=19,Data!$L$118,
Z295=20,Data!$L$119,
Z295=21,Data!$L$120,
Z295=0,Data!$L$121)*K295),"")</f>
        <v/>
      </c>
      <c r="AI295" s="950" t="str">
        <f>'Registro Veh'!J307</f>
        <v/>
      </c>
      <c r="AJ295" s="950" t="str">
        <f>'Registro Veh'!M307</f>
        <v/>
      </c>
      <c r="AK295" s="951"/>
      <c r="AL295" s="951"/>
      <c r="AM295" s="951"/>
      <c r="AN295" s="951"/>
    </row>
    <row r="296">
      <c r="A296" s="941" t="str">
        <f>'Registro Veh'!B307</f>
        <v/>
      </c>
      <c r="B296" s="941" t="str">
        <f>Equipo!$F$2</f>
        <v>4.0</v>
      </c>
      <c r="C296" s="941" t="str">
        <f>Equipo!$E$14</f>
        <v/>
      </c>
      <c r="D296" s="941" t="str">
        <f>Equipo!$E$10</f>
        <v/>
      </c>
      <c r="E296" s="941" t="str">
        <f>'Registro Veh'!C307</f>
        <v/>
      </c>
      <c r="F296" s="941" t="str">
        <f>'Registro Veh'!D307</f>
        <v/>
      </c>
      <c r="G296" s="941" t="str">
        <f>'Registro Veh'!E307</f>
        <v/>
      </c>
      <c r="H296" s="941" t="str">
        <f>'Registro Veh'!F307</f>
        <v/>
      </c>
      <c r="I296" s="942" t="str">
        <f>'Registro Veh'!G307</f>
        <v/>
      </c>
      <c r="J296" s="942" t="str">
        <f>'Registro Veh'!I307</f>
        <v/>
      </c>
      <c r="K296" s="942" t="str">
        <f>'Registro Veh'!K307</f>
        <v/>
      </c>
      <c r="L296" s="942" t="str">
        <f>'Registro Veh'!L307</f>
        <v/>
      </c>
      <c r="M296" s="942" t="str">
        <f>'Registro Veh'!N307</f>
        <v/>
      </c>
      <c r="N296" s="943" t="str">
        <f>IFERROR(IFS(E296='BBDD R'!$F$2,'BBDD R'!$G$2,E296='BBDD R'!$F$3,'BBDD R'!$G$3,E296='BBDD R'!$F$4,'BBDD R'!$G$4,E296='BBDD R'!$F$5,'BBDD R'!$G$5,E296='BBDD R'!$F$6,'BBDD R'!$G$6,E296='BBDD R'!$F$7,'BBDD R'!$G$7),"")</f>
        <v/>
      </c>
      <c r="O296" s="943" t="str">
        <f>IFERROR(IFS(E296='BBDD R'!$F$2,'BBDD R'!$H$2,E296='BBDD R'!$F$3,'BBDD R'!$H$3,E296='BBDD R'!$F$4,'BBDD R'!$H$4,E296='BBDD R'!$F$5,'BBDD R'!$H$5,E296='BBDD R'!$F$6,'BBDD R'!$H$6,E296='BBDD R'!$F$7,'BBDD R'!$H$7),"")</f>
        <v/>
      </c>
      <c r="P296" s="944" t="str">
        <f>IFERROR(IFS(E296='BBDD R'!$F$2,'BBDD R'!$I$2,E296='BBDD R'!$F$3,'BBDD R'!$I$3,E296='BBDD R'!$F$4,'BBDD R'!$I$4,E296='BBDD R'!$F$5,'BBDD R'!$I$5,E296='BBDD R'!$F$6,'BBDD R'!$I$6,E296='BBDD R'!$F$7,'BBDD R'!$I$7),"")</f>
        <v/>
      </c>
      <c r="Q296" s="945" t="str">
        <f>IFERROR(IFS(E296='BBDD R'!$F$2,'BBDD R'!$J$2,E296='BBDD R'!$F$3,'BBDD R'!$J$3,E296='BBDD R'!$F$4,'BBDD R'!$J$4,E296='BBDD R'!$F$5,'BBDD R'!$J$5,E296='BBDD R'!$F$6,'BBDD R'!$J$6,E296='BBDD R'!$F$7,'BBDD R'!$J$7))</f>
        <v/>
      </c>
      <c r="R296" s="945" t="str">
        <f>IFERROR(IFS(E296='BBDD R'!$F$2,'BBDD R'!$K$2,E296='BBDD R'!$F$3,'BBDD R'!$K$3,E296='BBDD R'!$F$4,'BBDD R'!$K$4,E296='BBDD R'!$F$5,'BBDD R'!$K$5,E296='BBDD R'!$F$6,'BBDD R'!$K$6,E296='BBDD R'!$F$7,'BBDD R'!$K$7),"")</f>
        <v/>
      </c>
      <c r="S296" s="944" t="str">
        <f>IFERROR(IFS(E296='BBDD R'!$F$2,'BBDD R'!$L$2,E296='BBDD R'!$F$3,'BBDD R'!$L$3,E296='BBDD R'!$F$4,'BBDD R'!$L$4,E296='BBDD R'!$F$5,'BBDD R'!$L$5,E296='BBDD R'!$F$6,'BBDD R'!$L$6,E296='BBDD R'!$F$7,'BBDD R'!$L$7),"")</f>
        <v/>
      </c>
      <c r="T296" s="944" t="str">
        <f>IFERROR(IFS(E296='BBDD R'!$F$2,'BBDD R'!$M$2,E296='BBDD R'!$F$3,'BBDD R'!$M$3,E296='BBDD R'!$F$4,'BBDD R'!$M$4,E296='BBDD R'!$F$5,'BBDD R'!$M$5,E296='BBDD R'!$F$6,'BBDD R'!$M$6,E296='BBDD R'!$F$7,'BBDD R'!$M$7),"")</f>
        <v/>
      </c>
      <c r="U296" s="944" t="str">
        <f>IFERROR(IFS(E296='BBDD R'!$F$2,'BBDD R'!$N$2,E296='BBDD R'!$F$3,'BBDD R'!$N$3,E296='BBDD R'!$F$4,'BBDD R'!$N$4,E296='BBDD R'!$F$5,'BBDD R'!$N$5,E296='BBDD R'!$F$6,'BBDD R'!$N$6,E296='BBDD R'!$F$7,'BBDD R'!$N$7),"")</f>
        <v/>
      </c>
      <c r="V296" s="944" t="str">
        <f>IFERROR(IFS(E296='BBDD R'!$F$2,'BBDD R'!$O$2,E296='BBDD R'!$F$3,'BBDD R'!$O$3,E296='BBDD R'!$F$4,'BBDD R'!$O$4,E296='BBDD R'!$F$5,'BBDD R'!$O$5,E296='BBDD R'!$F$6,'BBDD R'!$O$6,E296='BBDD R'!$F$7,'BBDD R'!$O$7),"")</f>
        <v/>
      </c>
      <c r="W296" s="946" t="str">
        <f>IFERROR(IFS(E296='BBDD R'!$F$2,'BBDD R'!$P$2,E296='BBDD R'!$F$3,'BBDD R'!$P$3,E296='BBDD R'!$F$4,'BBDD R'!$P$4,E296='BBDD R'!$F$5,'BBDD R'!$P$5,E296='BBDD R'!$F$6,'BBDD R'!$P$6,E296='BBDD R'!$F$7,'BBDD R'!$P$7),"")</f>
        <v/>
      </c>
      <c r="X296" s="944" t="str">
        <f>IFERROR(IFS(E296='BBDD R'!$F$2,'BBDD R'!$Q$2,E296='BBDD R'!$F$3,'BBDD R'!$Q$3,E296='BBDD R'!$F$4,'BBDD R'!$Q$4,E296='BBDD R'!$F$5,'BBDD R'!$Q$5,E296='BBDD R'!$F$6,'BBDD R'!$Q$6,E296='BBDD R'!$F$7,'BBDD R'!$Q$7),"")</f>
        <v/>
      </c>
      <c r="Y296" s="944" t="str">
        <f>IFERROR(IFS(E296='BBDD R'!$F$2,'BBDD R'!$R$2,E296='BBDD R'!$F$3,'BBDD R'!$R$3,E296='BBDD R'!$F$4,'BBDD R'!$R$4,E296='BBDD R'!$F$5,'BBDD R'!$R$5,E296='BBDD R'!$F$6,'BBDD R'!$R$6,E296='BBDD R'!$F$7,'BBDD R'!$R$7),"")</f>
        <v/>
      </c>
      <c r="Z296" s="944" t="str">
        <f t="array" ref="Z296">IFERROR(ifs(AND(M296="Gasolina",O296="Vehículo Liviano (Sedán, Compacto)"),1
,AND(M296="Gasolina",O296="Vehículo Liviano (SUV, Jeep, Station Wagon)"),2
,AND(M296="Gasolina",O296="Utilitario, Furgón"),3
,AND(M296="Gasolina",O296="Camioneta 4x2"),4
,AND(M296="Gasolina",O296="Camioneta 4x4"),5
,AND(M296="Gasolina",O296="Camión liviano (hasta 3.5 ton)"),6
,AND(M296="Gasolina",O296="Camión mediano"),7
,AND(M296="Gasolina",O296="Camión pesado"),8
,AND(M296="Gasolina",O296="Maquinaria"),9
,AND(M296="Gasolina",O296="Otro (especifique): "),10
,AND(M296="Diesel",O296="Vehículo Liviano (Sedán, Compacto)"),11
,AND(M296="Diesel",O296="Vehículo Liviano (SUV, Jeep, Station Wagon)"),12
,AND(M296="Diesel",O296="Utilitario, Furgón"),13
,AND(M296="Diesel",O296="Camioneta 4x2"),14
,AND(M296="Diesel",O296="Camioneta 4x4"),15
,AND(M296="Diesel",O296="Camión liviano (hasta 3.5 ton)"),16
,AND(M296="Diesel",O296="Camión mediano"),17
,AND(M296="Diesel",O296="Camión pesado"),18
,AND(M296="Diesel",O296="Maquinaria"),19
,AND(M296="Diesel",O296="Otro (especifique): "),20
,O296="Selecciona...",21),"")</f>
        <v/>
      </c>
      <c r="AA296" s="947" t="str">
        <f>IFERROR((ifs(Z296=1,Data!$D$100,Z296=2,Data!$D$101,Z296=3,Data!$D$102,Z296=4,Data!$D$103,Z296=5,Data!$D$104,Z296=6,Data!$D$105,Z296=7,Data!$D$106,Z296=8,Data!$D$107,Z296=9,Data!$D$108,Z296=10,Data!$D$109,Z296=11,Data!$D$110,Z296=12,Data!$D$111,Z296=13,Data!$D$112,Z296=14,Data!$D$113,Z296=15,Data!$D$114,Z296=16,Data!$D$115,Z296=17,Data!$D$116,Z296=18,Data!$D$117,Z296=19,Data!$D$118,Z296=20,Data!$D$119,Z296=21,Data!$D$120,Z296=0,Data!$D$121))*K296,"")</f>
        <v/>
      </c>
      <c r="AB296" s="947" t="str">
        <f>IFERROR((ifs(Z296=1,Data!$E$100,Z296=2,Data!$E$101,Z296=3,Data!$E$102,Z296=4,Data!$E$103,Z296=5,Data!$E$104,Z296=6,Data!$E$105,Z296=7,Data!$E$106,Z296=8,Data!$E$107,Z296=9,Data!$E$108,Z296=10,Data!$E$109,Z296=11,Data!$E$110,Z296=12,Data!$E$111,Z296=13,Data!$E$112,Z296=14,Data!$E$113,Z296=15,Data!$E$114,Z296=16,Data!$E$115,Z296=17,Data!$E$116,Z296=18,Data!$E$117,Z296=19,Data!$E$118,Z296=20,Data!$E$119,Z296=21,Data!$E$120,Z296=0,Data!$E$121))*K296/1000,"")</f>
        <v/>
      </c>
      <c r="AC296" s="948" t="str">
        <f>IFERROR((ifs(
Z296=1,Data!$G$100,
Z296=2,Data!$G$101,
Z296=3,Data!$G$102,
Z296=4,Data!$G$103,
Z296=5,Data!$G$104,
Z296=6,Data!$G$105,
Z296=7,Data!$G$106,
Z296=8,Data!$G$107,
Z296=9,Data!$G$108,
Z296=10,Data!G$109,
Z296=11,Data!G$110,
Z296=12,Data!G$111,
Z296=13,Data!$G$112,
Z296=14,Data!$G$113,
Z296=15,Data!$G$114,
Z296=16,Data!$G$115,
Z296=17,Data!$G$116,
Z296=18,Data!$G$117,
Z296=19,Data!$G$118,
Z296=20,Data!$G$119,
Z296=21,Data!$G$120,
Z296=0,Data!$G$121))
*K296/1000,"")</f>
        <v/>
      </c>
      <c r="AD296" s="949" t="str">
        <f>IFERROR((ifs(
Z296=1,Data!$H$100,
Z296=2,Data!$H$101,
Z296=3,Data!$H$102,
Z296=4,Data!$H$103,
Z296=5,Data!$H$104,
Z296=6,Data!$H$105,
Z296=7,Data!$H$106,
Z296=8,Data!$H$107,
Z296=9,Data!$H$108,
Z296=10,Data!H$109,
Z296=11,Data!H$110,
Z296=12,Data!H$111,
Z296=13,Data!$H$112,
Z296=14,Data!$H$113,
Z296=15,Data!$H$114,
Z296=16,Data!$H$115,
Z296=17,Data!$H$116,
Z296=18,Data!$H$117,
Z296=19,Data!$H$118,
Z296=20,Data!$H$119,
Z296=21,Data!$H$120,
Z296=0,Data!$H$121))*K296/1000,"")</f>
        <v/>
      </c>
      <c r="AE296" s="948" t="str">
        <f>IFERROR((ifs(
Z296=1,Data!$I$100,
Z296=2,Data!$I$101,
Z296=3,Data!$I$102,
Z296=4,Data!$I$103,
Z296=5,Data!$I$104,
Z296=6,Data!$I$105,
Z296=7,Data!$I$106,
Z296=8,Data!$I$107,
Z296=9,Data!$I$108,
Z296=10,Data!I$109,
Z296=11,Data!I$110,
Z296=12,Data!I$111,
Z296=13,Data!$I$112,
Z296=14,Data!$I$113,
Z296=15,Data!$I$114,
Z296=16,Data!$I$115,
Z296=17,Data!$I$116,
Z296=18,Data!$I$117,
Z296=19,Data!$I$118,
Z296=20,Data!$I$119,
Z296=21,Data!$I$120,
Z296=0,Data!$I$121)*K296/1000),"")</f>
        <v/>
      </c>
      <c r="AF296" s="947" t="str">
        <f>IFERROR((ifs(
Z296=1,Data!$J$100,
Z296=2,Data!$J$101,
Z296=3,Data!$J$102,
Z296=4,Data!$J$103,
Z296=5,Data!$J$104,
Z296=6,Data!$J$105,
Z296=7,Data!$J$106,
Z296=8,Data!$J$107,
Z296=9,Data!$J$108,
Z296=10,Data!J$109,
Z296=11,Data!J$110,
Z296=12,Data!J$111,
Z296=13,Data!J$112,
Z296=14,Data!$J$113,
Z296=15,Data!$J$114,
Z296=16,Data!$J$115,
Z296=17,Data!$J$116,
Z296=18,Data!$J$117,
Z296=19,Data!$J$118,
Z296=20,Data!$J$119,
Z296=21,Data!$J$120,
Z296=0,Data!$J$121)*K296),"")</f>
        <v/>
      </c>
      <c r="AG296" s="947" t="str">
        <f>IFERROR((ifs(
Z296=1,Data!$K$100,
Z296=2,Data!$K$101,
Z296=3,Data!$K$102,
Z296=4,Data!$K$103,
Z296=5,Data!$K$104,
Z296=6,Data!$K$105,
Z296=7,Data!$K$106,
Z296=8,Data!$K$107,
Z296=9,Data!$K$108,
Z296=10,Data!K$109,
Z296=11,Data!K$110,
Z296=12,Data!K$111,
Z296=13,Data!$K$112,
Z296=14,Data!$K$113,
Z296=15,Data!$K$114,
Z296=16,Data!$K$115,
Z296=17,Data!$K$116,
Z296=18,Data!$K$117,
Z296=19,Data!$K$118,
Z296=20,Data!$K$119,
Z296=21,Data!$K$120,
Z296=0,Data!$K$121)*K296),"")</f>
        <v/>
      </c>
      <c r="AH296" s="947" t="str">
        <f>IFERROR((ifs(
Z296=1,Data!$L$100,
Z296=2,Data!$L$101,
Z296=3,Data!$L$102,
Z296=4,Data!$L$103,
Z296=5,Data!$L$104,
Z296=6,Data!$L$105,
Z296=7,Data!$L$106,
Z296=8,Data!$L$107,
Z296=9,Data!$L$108,
Z296=10,Data!L$109,
Z296=11,Data!L$110,
Z296=12,Data!L$111,
Z296=13,Data!$L$112,
Z296=14,Data!$L$113,
Z296=15,Data!$L$114,
Z296=16,Data!$L$115,
Z296=17,Data!$L$116,
Z296=18,Data!$L$117,
Z296=19,Data!$L$118,
Z296=20,Data!$L$119,
Z296=21,Data!$L$120,
Z296=0,Data!$L$121)*K296),"")</f>
        <v/>
      </c>
      <c r="AI296" s="950" t="str">
        <f>'Registro Veh'!J308</f>
        <v/>
      </c>
      <c r="AJ296" s="950" t="str">
        <f>'Registro Veh'!M308</f>
        <v/>
      </c>
      <c r="AK296" s="951"/>
      <c r="AL296" s="951"/>
      <c r="AM296" s="951"/>
      <c r="AN296" s="951"/>
    </row>
    <row r="297">
      <c r="A297" s="941" t="str">
        <f>'Registro Veh'!B308</f>
        <v/>
      </c>
      <c r="B297" s="941" t="str">
        <f>Equipo!$F$2</f>
        <v>4.0</v>
      </c>
      <c r="C297" s="941" t="str">
        <f>Equipo!$E$14</f>
        <v/>
      </c>
      <c r="D297" s="941" t="str">
        <f>Equipo!$E$10</f>
        <v/>
      </c>
      <c r="E297" s="941" t="str">
        <f>'Registro Veh'!C308</f>
        <v/>
      </c>
      <c r="F297" s="941" t="str">
        <f>'Registro Veh'!D308</f>
        <v/>
      </c>
      <c r="G297" s="941" t="str">
        <f>'Registro Veh'!E308</f>
        <v/>
      </c>
      <c r="H297" s="941" t="str">
        <f>'Registro Veh'!F308</f>
        <v/>
      </c>
      <c r="I297" s="942" t="str">
        <f>'Registro Veh'!G308</f>
        <v/>
      </c>
      <c r="J297" s="942" t="str">
        <f>'Registro Veh'!I308</f>
        <v/>
      </c>
      <c r="K297" s="942" t="str">
        <f>'Registro Veh'!K308</f>
        <v/>
      </c>
      <c r="L297" s="942" t="str">
        <f>'Registro Veh'!L308</f>
        <v/>
      </c>
      <c r="M297" s="942" t="str">
        <f>'Registro Veh'!N308</f>
        <v/>
      </c>
      <c r="N297" s="943" t="str">
        <f>IFERROR(IFS(E297='BBDD R'!$F$2,'BBDD R'!$G$2,E297='BBDD R'!$F$3,'BBDD R'!$G$3,E297='BBDD R'!$F$4,'BBDD R'!$G$4,E297='BBDD R'!$F$5,'BBDD R'!$G$5,E297='BBDD R'!$F$6,'BBDD R'!$G$6,E297='BBDD R'!$F$7,'BBDD R'!$G$7),"")</f>
        <v/>
      </c>
      <c r="O297" s="943" t="str">
        <f>IFERROR(IFS(E297='BBDD R'!$F$2,'BBDD R'!$H$2,E297='BBDD R'!$F$3,'BBDD R'!$H$3,E297='BBDD R'!$F$4,'BBDD R'!$H$4,E297='BBDD R'!$F$5,'BBDD R'!$H$5,E297='BBDD R'!$F$6,'BBDD R'!$H$6,E297='BBDD R'!$F$7,'BBDD R'!$H$7),"")</f>
        <v/>
      </c>
      <c r="P297" s="944" t="str">
        <f>IFERROR(IFS(E297='BBDD R'!$F$2,'BBDD R'!$I$2,E297='BBDD R'!$F$3,'BBDD R'!$I$3,E297='BBDD R'!$F$4,'BBDD R'!$I$4,E297='BBDD R'!$F$5,'BBDD R'!$I$5,E297='BBDD R'!$F$6,'BBDD R'!$I$6,E297='BBDD R'!$F$7,'BBDD R'!$I$7),"")</f>
        <v/>
      </c>
      <c r="Q297" s="945" t="str">
        <f>IFERROR(IFS(E297='BBDD R'!$F$2,'BBDD R'!$J$2,E297='BBDD R'!$F$3,'BBDD R'!$J$3,E297='BBDD R'!$F$4,'BBDD R'!$J$4,E297='BBDD R'!$F$5,'BBDD R'!$J$5,E297='BBDD R'!$F$6,'BBDD R'!$J$6,E297='BBDD R'!$F$7,'BBDD R'!$J$7))</f>
        <v/>
      </c>
      <c r="R297" s="945" t="str">
        <f>IFERROR(IFS(E297='BBDD R'!$F$2,'BBDD R'!$K$2,E297='BBDD R'!$F$3,'BBDD R'!$K$3,E297='BBDD R'!$F$4,'BBDD R'!$K$4,E297='BBDD R'!$F$5,'BBDD R'!$K$5,E297='BBDD R'!$F$6,'BBDD R'!$K$6,E297='BBDD R'!$F$7,'BBDD R'!$K$7),"")</f>
        <v/>
      </c>
      <c r="S297" s="944" t="str">
        <f>IFERROR(IFS(E297='BBDD R'!$F$2,'BBDD R'!$L$2,E297='BBDD R'!$F$3,'BBDD R'!$L$3,E297='BBDD R'!$F$4,'BBDD R'!$L$4,E297='BBDD R'!$F$5,'BBDD R'!$L$5,E297='BBDD R'!$F$6,'BBDD R'!$L$6,E297='BBDD R'!$F$7,'BBDD R'!$L$7),"")</f>
        <v/>
      </c>
      <c r="T297" s="944" t="str">
        <f>IFERROR(IFS(E297='BBDD R'!$F$2,'BBDD R'!$M$2,E297='BBDD R'!$F$3,'BBDD R'!$M$3,E297='BBDD R'!$F$4,'BBDD R'!$M$4,E297='BBDD R'!$F$5,'BBDD R'!$M$5,E297='BBDD R'!$F$6,'BBDD R'!$M$6,E297='BBDD R'!$F$7,'BBDD R'!$M$7),"")</f>
        <v/>
      </c>
      <c r="U297" s="944" t="str">
        <f>IFERROR(IFS(E297='BBDD R'!$F$2,'BBDD R'!$N$2,E297='BBDD R'!$F$3,'BBDD R'!$N$3,E297='BBDD R'!$F$4,'BBDD R'!$N$4,E297='BBDD R'!$F$5,'BBDD R'!$N$5,E297='BBDD R'!$F$6,'BBDD R'!$N$6,E297='BBDD R'!$F$7,'BBDD R'!$N$7),"")</f>
        <v/>
      </c>
      <c r="V297" s="944" t="str">
        <f>IFERROR(IFS(E297='BBDD R'!$F$2,'BBDD R'!$O$2,E297='BBDD R'!$F$3,'BBDD R'!$O$3,E297='BBDD R'!$F$4,'BBDD R'!$O$4,E297='BBDD R'!$F$5,'BBDD R'!$O$5,E297='BBDD R'!$F$6,'BBDD R'!$O$6,E297='BBDD R'!$F$7,'BBDD R'!$O$7),"")</f>
        <v/>
      </c>
      <c r="W297" s="946" t="str">
        <f>IFERROR(IFS(E297='BBDD R'!$F$2,'BBDD R'!$P$2,E297='BBDD R'!$F$3,'BBDD R'!$P$3,E297='BBDD R'!$F$4,'BBDD R'!$P$4,E297='BBDD R'!$F$5,'BBDD R'!$P$5,E297='BBDD R'!$F$6,'BBDD R'!$P$6,E297='BBDD R'!$F$7,'BBDD R'!$P$7),"")</f>
        <v/>
      </c>
      <c r="X297" s="944" t="str">
        <f>IFERROR(IFS(E297='BBDD R'!$F$2,'BBDD R'!$Q$2,E297='BBDD R'!$F$3,'BBDD R'!$Q$3,E297='BBDD R'!$F$4,'BBDD R'!$Q$4,E297='BBDD R'!$F$5,'BBDD R'!$Q$5,E297='BBDD R'!$F$6,'BBDD R'!$Q$6,E297='BBDD R'!$F$7,'BBDD R'!$Q$7),"")</f>
        <v/>
      </c>
      <c r="Y297" s="944" t="str">
        <f>IFERROR(IFS(E297='BBDD R'!$F$2,'BBDD R'!$R$2,E297='BBDD R'!$F$3,'BBDD R'!$R$3,E297='BBDD R'!$F$4,'BBDD R'!$R$4,E297='BBDD R'!$F$5,'BBDD R'!$R$5,E297='BBDD R'!$F$6,'BBDD R'!$R$6,E297='BBDD R'!$F$7,'BBDD R'!$R$7),"")</f>
        <v/>
      </c>
      <c r="Z297" s="944" t="str">
        <f t="array" ref="Z297">IFERROR(ifs(AND(M297="Gasolina",O297="Vehículo Liviano (Sedán, Compacto)"),1
,AND(M297="Gasolina",O297="Vehículo Liviano (SUV, Jeep, Station Wagon)"),2
,AND(M297="Gasolina",O297="Utilitario, Furgón"),3
,AND(M297="Gasolina",O297="Camioneta 4x2"),4
,AND(M297="Gasolina",O297="Camioneta 4x4"),5
,AND(M297="Gasolina",O297="Camión liviano (hasta 3.5 ton)"),6
,AND(M297="Gasolina",O297="Camión mediano"),7
,AND(M297="Gasolina",O297="Camión pesado"),8
,AND(M297="Gasolina",O297="Maquinaria"),9
,AND(M297="Gasolina",O297="Otro (especifique): "),10
,AND(M297="Diesel",O297="Vehículo Liviano (Sedán, Compacto)"),11
,AND(M297="Diesel",O297="Vehículo Liviano (SUV, Jeep, Station Wagon)"),12
,AND(M297="Diesel",O297="Utilitario, Furgón"),13
,AND(M297="Diesel",O297="Camioneta 4x2"),14
,AND(M297="Diesel",O297="Camioneta 4x4"),15
,AND(M297="Diesel",O297="Camión liviano (hasta 3.5 ton)"),16
,AND(M297="Diesel",O297="Camión mediano"),17
,AND(M297="Diesel",O297="Camión pesado"),18
,AND(M297="Diesel",O297="Maquinaria"),19
,AND(M297="Diesel",O297="Otro (especifique): "),20
,O297="Selecciona...",21),"")</f>
        <v/>
      </c>
      <c r="AA297" s="947" t="str">
        <f>IFERROR((ifs(Z297=1,Data!$D$100,Z297=2,Data!$D$101,Z297=3,Data!$D$102,Z297=4,Data!$D$103,Z297=5,Data!$D$104,Z297=6,Data!$D$105,Z297=7,Data!$D$106,Z297=8,Data!$D$107,Z297=9,Data!$D$108,Z297=10,Data!$D$109,Z297=11,Data!$D$110,Z297=12,Data!$D$111,Z297=13,Data!$D$112,Z297=14,Data!$D$113,Z297=15,Data!$D$114,Z297=16,Data!$D$115,Z297=17,Data!$D$116,Z297=18,Data!$D$117,Z297=19,Data!$D$118,Z297=20,Data!$D$119,Z297=21,Data!$D$120,Z297=0,Data!$D$121))*K297,"")</f>
        <v/>
      </c>
      <c r="AB297" s="947" t="str">
        <f>IFERROR((ifs(Z297=1,Data!$E$100,Z297=2,Data!$E$101,Z297=3,Data!$E$102,Z297=4,Data!$E$103,Z297=5,Data!$E$104,Z297=6,Data!$E$105,Z297=7,Data!$E$106,Z297=8,Data!$E$107,Z297=9,Data!$E$108,Z297=10,Data!$E$109,Z297=11,Data!$E$110,Z297=12,Data!$E$111,Z297=13,Data!$E$112,Z297=14,Data!$E$113,Z297=15,Data!$E$114,Z297=16,Data!$E$115,Z297=17,Data!$E$116,Z297=18,Data!$E$117,Z297=19,Data!$E$118,Z297=20,Data!$E$119,Z297=21,Data!$E$120,Z297=0,Data!$E$121))*K297/1000,"")</f>
        <v/>
      </c>
      <c r="AC297" s="948" t="str">
        <f>IFERROR((ifs(
Z297=1,Data!$G$100,
Z297=2,Data!$G$101,
Z297=3,Data!$G$102,
Z297=4,Data!$G$103,
Z297=5,Data!$G$104,
Z297=6,Data!$G$105,
Z297=7,Data!$G$106,
Z297=8,Data!$G$107,
Z297=9,Data!$G$108,
Z297=10,Data!G$109,
Z297=11,Data!G$110,
Z297=12,Data!G$111,
Z297=13,Data!$G$112,
Z297=14,Data!$G$113,
Z297=15,Data!$G$114,
Z297=16,Data!$G$115,
Z297=17,Data!$G$116,
Z297=18,Data!$G$117,
Z297=19,Data!$G$118,
Z297=20,Data!$G$119,
Z297=21,Data!$G$120,
Z297=0,Data!$G$121))
*K297/1000,"")</f>
        <v/>
      </c>
      <c r="AD297" s="949" t="str">
        <f>IFERROR((ifs(
Z297=1,Data!$H$100,
Z297=2,Data!$H$101,
Z297=3,Data!$H$102,
Z297=4,Data!$H$103,
Z297=5,Data!$H$104,
Z297=6,Data!$H$105,
Z297=7,Data!$H$106,
Z297=8,Data!$H$107,
Z297=9,Data!$H$108,
Z297=10,Data!H$109,
Z297=11,Data!H$110,
Z297=12,Data!H$111,
Z297=13,Data!$H$112,
Z297=14,Data!$H$113,
Z297=15,Data!$H$114,
Z297=16,Data!$H$115,
Z297=17,Data!$H$116,
Z297=18,Data!$H$117,
Z297=19,Data!$H$118,
Z297=20,Data!$H$119,
Z297=21,Data!$H$120,
Z297=0,Data!$H$121))*K297/1000,"")</f>
        <v/>
      </c>
      <c r="AE297" s="948" t="str">
        <f>IFERROR((ifs(
Z297=1,Data!$I$100,
Z297=2,Data!$I$101,
Z297=3,Data!$I$102,
Z297=4,Data!$I$103,
Z297=5,Data!$I$104,
Z297=6,Data!$I$105,
Z297=7,Data!$I$106,
Z297=8,Data!$I$107,
Z297=9,Data!$I$108,
Z297=10,Data!I$109,
Z297=11,Data!I$110,
Z297=12,Data!I$111,
Z297=13,Data!$I$112,
Z297=14,Data!$I$113,
Z297=15,Data!$I$114,
Z297=16,Data!$I$115,
Z297=17,Data!$I$116,
Z297=18,Data!$I$117,
Z297=19,Data!$I$118,
Z297=20,Data!$I$119,
Z297=21,Data!$I$120,
Z297=0,Data!$I$121)*K297/1000),"")</f>
        <v/>
      </c>
      <c r="AF297" s="947" t="str">
        <f>IFERROR((ifs(
Z297=1,Data!$J$100,
Z297=2,Data!$J$101,
Z297=3,Data!$J$102,
Z297=4,Data!$J$103,
Z297=5,Data!$J$104,
Z297=6,Data!$J$105,
Z297=7,Data!$J$106,
Z297=8,Data!$J$107,
Z297=9,Data!$J$108,
Z297=10,Data!J$109,
Z297=11,Data!J$110,
Z297=12,Data!J$111,
Z297=13,Data!J$112,
Z297=14,Data!$J$113,
Z297=15,Data!$J$114,
Z297=16,Data!$J$115,
Z297=17,Data!$J$116,
Z297=18,Data!$J$117,
Z297=19,Data!$J$118,
Z297=20,Data!$J$119,
Z297=21,Data!$J$120,
Z297=0,Data!$J$121)*K297),"")</f>
        <v/>
      </c>
      <c r="AG297" s="947" t="str">
        <f>IFERROR((ifs(
Z297=1,Data!$K$100,
Z297=2,Data!$K$101,
Z297=3,Data!$K$102,
Z297=4,Data!$K$103,
Z297=5,Data!$K$104,
Z297=6,Data!$K$105,
Z297=7,Data!$K$106,
Z297=8,Data!$K$107,
Z297=9,Data!$K$108,
Z297=10,Data!K$109,
Z297=11,Data!K$110,
Z297=12,Data!K$111,
Z297=13,Data!$K$112,
Z297=14,Data!$K$113,
Z297=15,Data!$K$114,
Z297=16,Data!$K$115,
Z297=17,Data!$K$116,
Z297=18,Data!$K$117,
Z297=19,Data!$K$118,
Z297=20,Data!$K$119,
Z297=21,Data!$K$120,
Z297=0,Data!$K$121)*K297),"")</f>
        <v/>
      </c>
      <c r="AH297" s="947" t="str">
        <f>IFERROR((ifs(
Z297=1,Data!$L$100,
Z297=2,Data!$L$101,
Z297=3,Data!$L$102,
Z297=4,Data!$L$103,
Z297=5,Data!$L$104,
Z297=6,Data!$L$105,
Z297=7,Data!$L$106,
Z297=8,Data!$L$107,
Z297=9,Data!$L$108,
Z297=10,Data!L$109,
Z297=11,Data!L$110,
Z297=12,Data!L$111,
Z297=13,Data!$L$112,
Z297=14,Data!$L$113,
Z297=15,Data!$L$114,
Z297=16,Data!$L$115,
Z297=17,Data!$L$116,
Z297=18,Data!$L$117,
Z297=19,Data!$L$118,
Z297=20,Data!$L$119,
Z297=21,Data!$L$120,
Z297=0,Data!$L$121)*K297),"")</f>
        <v/>
      </c>
      <c r="AI297" s="950" t="str">
        <f>'Registro Veh'!J309</f>
        <v/>
      </c>
      <c r="AJ297" s="950" t="str">
        <f>'Registro Veh'!M309</f>
        <v/>
      </c>
      <c r="AK297" s="951"/>
      <c r="AL297" s="951"/>
      <c r="AM297" s="951"/>
      <c r="AN297" s="951"/>
    </row>
    <row r="298">
      <c r="A298" s="941" t="str">
        <f>'Registro Veh'!B309</f>
        <v/>
      </c>
      <c r="B298" s="941" t="str">
        <f>Equipo!$F$2</f>
        <v>4.0</v>
      </c>
      <c r="C298" s="941" t="str">
        <f>Equipo!$E$14</f>
        <v/>
      </c>
      <c r="D298" s="941" t="str">
        <f>Equipo!$E$10</f>
        <v/>
      </c>
      <c r="E298" s="941" t="str">
        <f>'Registro Veh'!C309</f>
        <v/>
      </c>
      <c r="F298" s="941" t="str">
        <f>'Registro Veh'!D309</f>
        <v/>
      </c>
      <c r="G298" s="941" t="str">
        <f>'Registro Veh'!E309</f>
        <v/>
      </c>
      <c r="H298" s="941" t="str">
        <f>'Registro Veh'!F309</f>
        <v/>
      </c>
      <c r="I298" s="942" t="str">
        <f>'Registro Veh'!G309</f>
        <v/>
      </c>
      <c r="J298" s="942" t="str">
        <f>'Registro Veh'!I309</f>
        <v/>
      </c>
      <c r="K298" s="942" t="str">
        <f>'Registro Veh'!K309</f>
        <v/>
      </c>
      <c r="L298" s="942" t="str">
        <f>'Registro Veh'!L309</f>
        <v/>
      </c>
      <c r="M298" s="942" t="str">
        <f>'Registro Veh'!N309</f>
        <v/>
      </c>
      <c r="N298" s="943" t="str">
        <f>IFERROR(IFS(E298='BBDD R'!$F$2,'BBDD R'!$G$2,E298='BBDD R'!$F$3,'BBDD R'!$G$3,E298='BBDD R'!$F$4,'BBDD R'!$G$4,E298='BBDD R'!$F$5,'BBDD R'!$G$5,E298='BBDD R'!$F$6,'BBDD R'!$G$6,E298='BBDD R'!$F$7,'BBDD R'!$G$7),"")</f>
        <v/>
      </c>
      <c r="O298" s="943" t="str">
        <f>IFERROR(IFS(E298='BBDD R'!$F$2,'BBDD R'!$H$2,E298='BBDD R'!$F$3,'BBDD R'!$H$3,E298='BBDD R'!$F$4,'BBDD R'!$H$4,E298='BBDD R'!$F$5,'BBDD R'!$H$5,E298='BBDD R'!$F$6,'BBDD R'!$H$6,E298='BBDD R'!$F$7,'BBDD R'!$H$7),"")</f>
        <v/>
      </c>
      <c r="P298" s="944" t="str">
        <f>IFERROR(IFS(E298='BBDD R'!$F$2,'BBDD R'!$I$2,E298='BBDD R'!$F$3,'BBDD R'!$I$3,E298='BBDD R'!$F$4,'BBDD R'!$I$4,E298='BBDD R'!$F$5,'BBDD R'!$I$5,E298='BBDD R'!$F$6,'BBDD R'!$I$6,E298='BBDD R'!$F$7,'BBDD R'!$I$7),"")</f>
        <v/>
      </c>
      <c r="Q298" s="945" t="str">
        <f>IFERROR(IFS(E298='BBDD R'!$F$2,'BBDD R'!$J$2,E298='BBDD R'!$F$3,'BBDD R'!$J$3,E298='BBDD R'!$F$4,'BBDD R'!$J$4,E298='BBDD R'!$F$5,'BBDD R'!$J$5,E298='BBDD R'!$F$6,'BBDD R'!$J$6,E298='BBDD R'!$F$7,'BBDD R'!$J$7))</f>
        <v/>
      </c>
      <c r="R298" s="945" t="str">
        <f>IFERROR(IFS(E298='BBDD R'!$F$2,'BBDD R'!$K$2,E298='BBDD R'!$F$3,'BBDD R'!$K$3,E298='BBDD R'!$F$4,'BBDD R'!$K$4,E298='BBDD R'!$F$5,'BBDD R'!$K$5,E298='BBDD R'!$F$6,'BBDD R'!$K$6,E298='BBDD R'!$F$7,'BBDD R'!$K$7),"")</f>
        <v/>
      </c>
      <c r="S298" s="944" t="str">
        <f>IFERROR(IFS(E298='BBDD R'!$F$2,'BBDD R'!$L$2,E298='BBDD R'!$F$3,'BBDD R'!$L$3,E298='BBDD R'!$F$4,'BBDD R'!$L$4,E298='BBDD R'!$F$5,'BBDD R'!$L$5,E298='BBDD R'!$F$6,'BBDD R'!$L$6,E298='BBDD R'!$F$7,'BBDD R'!$L$7),"")</f>
        <v/>
      </c>
      <c r="T298" s="944" t="str">
        <f>IFERROR(IFS(E298='BBDD R'!$F$2,'BBDD R'!$M$2,E298='BBDD R'!$F$3,'BBDD R'!$M$3,E298='BBDD R'!$F$4,'BBDD R'!$M$4,E298='BBDD R'!$F$5,'BBDD R'!$M$5,E298='BBDD R'!$F$6,'BBDD R'!$M$6,E298='BBDD R'!$F$7,'BBDD R'!$M$7),"")</f>
        <v/>
      </c>
      <c r="U298" s="944" t="str">
        <f>IFERROR(IFS(E298='BBDD R'!$F$2,'BBDD R'!$N$2,E298='BBDD R'!$F$3,'BBDD R'!$N$3,E298='BBDD R'!$F$4,'BBDD R'!$N$4,E298='BBDD R'!$F$5,'BBDD R'!$N$5,E298='BBDD R'!$F$6,'BBDD R'!$N$6,E298='BBDD R'!$F$7,'BBDD R'!$N$7),"")</f>
        <v/>
      </c>
      <c r="V298" s="944" t="str">
        <f>IFERROR(IFS(E298='BBDD R'!$F$2,'BBDD R'!$O$2,E298='BBDD R'!$F$3,'BBDD R'!$O$3,E298='BBDD R'!$F$4,'BBDD R'!$O$4,E298='BBDD R'!$F$5,'BBDD R'!$O$5,E298='BBDD R'!$F$6,'BBDD R'!$O$6,E298='BBDD R'!$F$7,'BBDD R'!$O$7),"")</f>
        <v/>
      </c>
      <c r="W298" s="946" t="str">
        <f>IFERROR(IFS(E298='BBDD R'!$F$2,'BBDD R'!$P$2,E298='BBDD R'!$F$3,'BBDD R'!$P$3,E298='BBDD R'!$F$4,'BBDD R'!$P$4,E298='BBDD R'!$F$5,'BBDD R'!$P$5,E298='BBDD R'!$F$6,'BBDD R'!$P$6,E298='BBDD R'!$F$7,'BBDD R'!$P$7),"")</f>
        <v/>
      </c>
      <c r="X298" s="944" t="str">
        <f>IFERROR(IFS(E298='BBDD R'!$F$2,'BBDD R'!$Q$2,E298='BBDD R'!$F$3,'BBDD R'!$Q$3,E298='BBDD R'!$F$4,'BBDD R'!$Q$4,E298='BBDD R'!$F$5,'BBDD R'!$Q$5,E298='BBDD R'!$F$6,'BBDD R'!$Q$6,E298='BBDD R'!$F$7,'BBDD R'!$Q$7),"")</f>
        <v/>
      </c>
      <c r="Y298" s="944" t="str">
        <f>IFERROR(IFS(E298='BBDD R'!$F$2,'BBDD R'!$R$2,E298='BBDD R'!$F$3,'BBDD R'!$R$3,E298='BBDD R'!$F$4,'BBDD R'!$R$4,E298='BBDD R'!$F$5,'BBDD R'!$R$5,E298='BBDD R'!$F$6,'BBDD R'!$R$6,E298='BBDD R'!$F$7,'BBDD R'!$R$7),"")</f>
        <v/>
      </c>
      <c r="Z298" s="944" t="str">
        <f t="array" ref="Z298">IFERROR(ifs(AND(M298="Gasolina",O298="Vehículo Liviano (Sedán, Compacto)"),1
,AND(M298="Gasolina",O298="Vehículo Liviano (SUV, Jeep, Station Wagon)"),2
,AND(M298="Gasolina",O298="Utilitario, Furgón"),3
,AND(M298="Gasolina",O298="Camioneta 4x2"),4
,AND(M298="Gasolina",O298="Camioneta 4x4"),5
,AND(M298="Gasolina",O298="Camión liviano (hasta 3.5 ton)"),6
,AND(M298="Gasolina",O298="Camión mediano"),7
,AND(M298="Gasolina",O298="Camión pesado"),8
,AND(M298="Gasolina",O298="Maquinaria"),9
,AND(M298="Gasolina",O298="Otro (especifique): "),10
,AND(M298="Diesel",O298="Vehículo Liviano (Sedán, Compacto)"),11
,AND(M298="Diesel",O298="Vehículo Liviano (SUV, Jeep, Station Wagon)"),12
,AND(M298="Diesel",O298="Utilitario, Furgón"),13
,AND(M298="Diesel",O298="Camioneta 4x2"),14
,AND(M298="Diesel",O298="Camioneta 4x4"),15
,AND(M298="Diesel",O298="Camión liviano (hasta 3.5 ton)"),16
,AND(M298="Diesel",O298="Camión mediano"),17
,AND(M298="Diesel",O298="Camión pesado"),18
,AND(M298="Diesel",O298="Maquinaria"),19
,AND(M298="Diesel",O298="Otro (especifique): "),20
,O298="Selecciona...",21),"")</f>
        <v/>
      </c>
      <c r="AA298" s="947" t="str">
        <f>IFERROR((ifs(Z298=1,Data!$D$100,Z298=2,Data!$D$101,Z298=3,Data!$D$102,Z298=4,Data!$D$103,Z298=5,Data!$D$104,Z298=6,Data!$D$105,Z298=7,Data!$D$106,Z298=8,Data!$D$107,Z298=9,Data!$D$108,Z298=10,Data!$D$109,Z298=11,Data!$D$110,Z298=12,Data!$D$111,Z298=13,Data!$D$112,Z298=14,Data!$D$113,Z298=15,Data!$D$114,Z298=16,Data!$D$115,Z298=17,Data!$D$116,Z298=18,Data!$D$117,Z298=19,Data!$D$118,Z298=20,Data!$D$119,Z298=21,Data!$D$120,Z298=0,Data!$D$121))*K298,"")</f>
        <v/>
      </c>
      <c r="AB298" s="947" t="str">
        <f>IFERROR((ifs(Z298=1,Data!$E$100,Z298=2,Data!$E$101,Z298=3,Data!$E$102,Z298=4,Data!$E$103,Z298=5,Data!$E$104,Z298=6,Data!$E$105,Z298=7,Data!$E$106,Z298=8,Data!$E$107,Z298=9,Data!$E$108,Z298=10,Data!$E$109,Z298=11,Data!$E$110,Z298=12,Data!$E$111,Z298=13,Data!$E$112,Z298=14,Data!$E$113,Z298=15,Data!$E$114,Z298=16,Data!$E$115,Z298=17,Data!$E$116,Z298=18,Data!$E$117,Z298=19,Data!$E$118,Z298=20,Data!$E$119,Z298=21,Data!$E$120,Z298=0,Data!$E$121))*K298/1000,"")</f>
        <v/>
      </c>
      <c r="AC298" s="948" t="str">
        <f>IFERROR((ifs(
Z298=1,Data!$G$100,
Z298=2,Data!$G$101,
Z298=3,Data!$G$102,
Z298=4,Data!$G$103,
Z298=5,Data!$G$104,
Z298=6,Data!$G$105,
Z298=7,Data!$G$106,
Z298=8,Data!$G$107,
Z298=9,Data!$G$108,
Z298=10,Data!G$109,
Z298=11,Data!G$110,
Z298=12,Data!G$111,
Z298=13,Data!$G$112,
Z298=14,Data!$G$113,
Z298=15,Data!$G$114,
Z298=16,Data!$G$115,
Z298=17,Data!$G$116,
Z298=18,Data!$G$117,
Z298=19,Data!$G$118,
Z298=20,Data!$G$119,
Z298=21,Data!$G$120,
Z298=0,Data!$G$121))
*K298/1000,"")</f>
        <v/>
      </c>
      <c r="AD298" s="949" t="str">
        <f>IFERROR((ifs(
Z298=1,Data!$H$100,
Z298=2,Data!$H$101,
Z298=3,Data!$H$102,
Z298=4,Data!$H$103,
Z298=5,Data!$H$104,
Z298=6,Data!$H$105,
Z298=7,Data!$H$106,
Z298=8,Data!$H$107,
Z298=9,Data!$H$108,
Z298=10,Data!H$109,
Z298=11,Data!H$110,
Z298=12,Data!H$111,
Z298=13,Data!$H$112,
Z298=14,Data!$H$113,
Z298=15,Data!$H$114,
Z298=16,Data!$H$115,
Z298=17,Data!$H$116,
Z298=18,Data!$H$117,
Z298=19,Data!$H$118,
Z298=20,Data!$H$119,
Z298=21,Data!$H$120,
Z298=0,Data!$H$121))*K298/1000,"")</f>
        <v/>
      </c>
      <c r="AE298" s="948" t="str">
        <f>IFERROR((ifs(
Z298=1,Data!$I$100,
Z298=2,Data!$I$101,
Z298=3,Data!$I$102,
Z298=4,Data!$I$103,
Z298=5,Data!$I$104,
Z298=6,Data!$I$105,
Z298=7,Data!$I$106,
Z298=8,Data!$I$107,
Z298=9,Data!$I$108,
Z298=10,Data!I$109,
Z298=11,Data!I$110,
Z298=12,Data!I$111,
Z298=13,Data!$I$112,
Z298=14,Data!$I$113,
Z298=15,Data!$I$114,
Z298=16,Data!$I$115,
Z298=17,Data!$I$116,
Z298=18,Data!$I$117,
Z298=19,Data!$I$118,
Z298=20,Data!$I$119,
Z298=21,Data!$I$120,
Z298=0,Data!$I$121)*K298/1000),"")</f>
        <v/>
      </c>
      <c r="AF298" s="947" t="str">
        <f>IFERROR((ifs(
Z298=1,Data!$J$100,
Z298=2,Data!$J$101,
Z298=3,Data!$J$102,
Z298=4,Data!$J$103,
Z298=5,Data!$J$104,
Z298=6,Data!$J$105,
Z298=7,Data!$J$106,
Z298=8,Data!$J$107,
Z298=9,Data!$J$108,
Z298=10,Data!J$109,
Z298=11,Data!J$110,
Z298=12,Data!J$111,
Z298=13,Data!J$112,
Z298=14,Data!$J$113,
Z298=15,Data!$J$114,
Z298=16,Data!$J$115,
Z298=17,Data!$J$116,
Z298=18,Data!$J$117,
Z298=19,Data!$J$118,
Z298=20,Data!$J$119,
Z298=21,Data!$J$120,
Z298=0,Data!$J$121)*K298),"")</f>
        <v/>
      </c>
      <c r="AG298" s="947" t="str">
        <f>IFERROR((ifs(
Z298=1,Data!$K$100,
Z298=2,Data!$K$101,
Z298=3,Data!$K$102,
Z298=4,Data!$K$103,
Z298=5,Data!$K$104,
Z298=6,Data!$K$105,
Z298=7,Data!$K$106,
Z298=8,Data!$K$107,
Z298=9,Data!$K$108,
Z298=10,Data!K$109,
Z298=11,Data!K$110,
Z298=12,Data!K$111,
Z298=13,Data!$K$112,
Z298=14,Data!$K$113,
Z298=15,Data!$K$114,
Z298=16,Data!$K$115,
Z298=17,Data!$K$116,
Z298=18,Data!$K$117,
Z298=19,Data!$K$118,
Z298=20,Data!$K$119,
Z298=21,Data!$K$120,
Z298=0,Data!$K$121)*K298),"")</f>
        <v/>
      </c>
      <c r="AH298" s="947" t="str">
        <f>IFERROR((ifs(
Z298=1,Data!$L$100,
Z298=2,Data!$L$101,
Z298=3,Data!$L$102,
Z298=4,Data!$L$103,
Z298=5,Data!$L$104,
Z298=6,Data!$L$105,
Z298=7,Data!$L$106,
Z298=8,Data!$L$107,
Z298=9,Data!$L$108,
Z298=10,Data!L$109,
Z298=11,Data!L$110,
Z298=12,Data!L$111,
Z298=13,Data!$L$112,
Z298=14,Data!$L$113,
Z298=15,Data!$L$114,
Z298=16,Data!$L$115,
Z298=17,Data!$L$116,
Z298=18,Data!$L$117,
Z298=19,Data!$L$118,
Z298=20,Data!$L$119,
Z298=21,Data!$L$120,
Z298=0,Data!$L$121)*K298),"")</f>
        <v/>
      </c>
      <c r="AI298" s="950" t="str">
        <f>'Registro Veh'!J310</f>
        <v/>
      </c>
      <c r="AJ298" s="950" t="str">
        <f>'Registro Veh'!M310</f>
        <v/>
      </c>
      <c r="AK298" s="951"/>
      <c r="AL298" s="951"/>
      <c r="AM298" s="951"/>
      <c r="AN298" s="951"/>
    </row>
    <row r="299">
      <c r="A299" s="941" t="str">
        <f>'Registro Veh'!B310</f>
        <v/>
      </c>
      <c r="B299" s="941" t="str">
        <f>Equipo!$F$2</f>
        <v>4.0</v>
      </c>
      <c r="C299" s="941" t="str">
        <f>Equipo!$E$14</f>
        <v/>
      </c>
      <c r="D299" s="941" t="str">
        <f>Equipo!$E$10</f>
        <v/>
      </c>
      <c r="E299" s="941" t="str">
        <f>'Registro Veh'!C310</f>
        <v/>
      </c>
      <c r="F299" s="941" t="str">
        <f>'Registro Veh'!D310</f>
        <v/>
      </c>
      <c r="G299" s="941" t="str">
        <f>'Registro Veh'!E310</f>
        <v/>
      </c>
      <c r="H299" s="941" t="str">
        <f>'Registro Veh'!F310</f>
        <v/>
      </c>
      <c r="I299" s="942" t="str">
        <f>'Registro Veh'!G310</f>
        <v/>
      </c>
      <c r="J299" s="942" t="str">
        <f>'Registro Veh'!I310</f>
        <v/>
      </c>
      <c r="K299" s="942" t="str">
        <f>'Registro Veh'!K310</f>
        <v/>
      </c>
      <c r="L299" s="942" t="str">
        <f>'Registro Veh'!L310</f>
        <v/>
      </c>
      <c r="M299" s="942" t="str">
        <f>'Registro Veh'!N310</f>
        <v/>
      </c>
      <c r="N299" s="943" t="str">
        <f>IFERROR(IFS(E299='BBDD R'!$F$2,'BBDD R'!$G$2,E299='BBDD R'!$F$3,'BBDD R'!$G$3,E299='BBDD R'!$F$4,'BBDD R'!$G$4,E299='BBDD R'!$F$5,'BBDD R'!$G$5,E299='BBDD R'!$F$6,'BBDD R'!$G$6,E299='BBDD R'!$F$7,'BBDD R'!$G$7),"")</f>
        <v/>
      </c>
      <c r="O299" s="943" t="str">
        <f>IFERROR(IFS(E299='BBDD R'!$F$2,'BBDD R'!$H$2,E299='BBDD R'!$F$3,'BBDD R'!$H$3,E299='BBDD R'!$F$4,'BBDD R'!$H$4,E299='BBDD R'!$F$5,'BBDD R'!$H$5,E299='BBDD R'!$F$6,'BBDD R'!$H$6,E299='BBDD R'!$F$7,'BBDD R'!$H$7),"")</f>
        <v/>
      </c>
      <c r="P299" s="944" t="str">
        <f>IFERROR(IFS(E299='BBDD R'!$F$2,'BBDD R'!$I$2,E299='BBDD R'!$F$3,'BBDD R'!$I$3,E299='BBDD R'!$F$4,'BBDD R'!$I$4,E299='BBDD R'!$F$5,'BBDD R'!$I$5,E299='BBDD R'!$F$6,'BBDD R'!$I$6,E299='BBDD R'!$F$7,'BBDD R'!$I$7),"")</f>
        <v/>
      </c>
      <c r="Q299" s="945" t="str">
        <f>IFERROR(IFS(E299='BBDD R'!$F$2,'BBDD R'!$J$2,E299='BBDD R'!$F$3,'BBDD R'!$J$3,E299='BBDD R'!$F$4,'BBDD R'!$J$4,E299='BBDD R'!$F$5,'BBDD R'!$J$5,E299='BBDD R'!$F$6,'BBDD R'!$J$6,E299='BBDD R'!$F$7,'BBDD R'!$J$7))</f>
        <v/>
      </c>
      <c r="R299" s="945" t="str">
        <f>IFERROR(IFS(E299='BBDD R'!$F$2,'BBDD R'!$K$2,E299='BBDD R'!$F$3,'BBDD R'!$K$3,E299='BBDD R'!$F$4,'BBDD R'!$K$4,E299='BBDD R'!$F$5,'BBDD R'!$K$5,E299='BBDD R'!$F$6,'BBDD R'!$K$6,E299='BBDD R'!$F$7,'BBDD R'!$K$7),"")</f>
        <v/>
      </c>
      <c r="S299" s="944" t="str">
        <f>IFERROR(IFS(E299='BBDD R'!$F$2,'BBDD R'!$L$2,E299='BBDD R'!$F$3,'BBDD R'!$L$3,E299='BBDD R'!$F$4,'BBDD R'!$L$4,E299='BBDD R'!$F$5,'BBDD R'!$L$5,E299='BBDD R'!$F$6,'BBDD R'!$L$6,E299='BBDD R'!$F$7,'BBDD R'!$L$7),"")</f>
        <v/>
      </c>
      <c r="T299" s="944" t="str">
        <f>IFERROR(IFS(E299='BBDD R'!$F$2,'BBDD R'!$M$2,E299='BBDD R'!$F$3,'BBDD R'!$M$3,E299='BBDD R'!$F$4,'BBDD R'!$M$4,E299='BBDD R'!$F$5,'BBDD R'!$M$5,E299='BBDD R'!$F$6,'BBDD R'!$M$6,E299='BBDD R'!$F$7,'BBDD R'!$M$7),"")</f>
        <v/>
      </c>
      <c r="U299" s="944" t="str">
        <f>IFERROR(IFS(E299='BBDD R'!$F$2,'BBDD R'!$N$2,E299='BBDD R'!$F$3,'BBDD R'!$N$3,E299='BBDD R'!$F$4,'BBDD R'!$N$4,E299='BBDD R'!$F$5,'BBDD R'!$N$5,E299='BBDD R'!$F$6,'BBDD R'!$N$6,E299='BBDD R'!$F$7,'BBDD R'!$N$7),"")</f>
        <v/>
      </c>
      <c r="V299" s="944" t="str">
        <f>IFERROR(IFS(E299='BBDD R'!$F$2,'BBDD R'!$O$2,E299='BBDD R'!$F$3,'BBDD R'!$O$3,E299='BBDD R'!$F$4,'BBDD R'!$O$4,E299='BBDD R'!$F$5,'BBDD R'!$O$5,E299='BBDD R'!$F$6,'BBDD R'!$O$6,E299='BBDD R'!$F$7,'BBDD R'!$O$7),"")</f>
        <v/>
      </c>
      <c r="W299" s="946" t="str">
        <f>IFERROR(IFS(E299='BBDD R'!$F$2,'BBDD R'!$P$2,E299='BBDD R'!$F$3,'BBDD R'!$P$3,E299='BBDD R'!$F$4,'BBDD R'!$P$4,E299='BBDD R'!$F$5,'BBDD R'!$P$5,E299='BBDD R'!$F$6,'BBDD R'!$P$6,E299='BBDD R'!$F$7,'BBDD R'!$P$7),"")</f>
        <v/>
      </c>
      <c r="X299" s="944" t="str">
        <f>IFERROR(IFS(E299='BBDD R'!$F$2,'BBDD R'!$Q$2,E299='BBDD R'!$F$3,'BBDD R'!$Q$3,E299='BBDD R'!$F$4,'BBDD R'!$Q$4,E299='BBDD R'!$F$5,'BBDD R'!$Q$5,E299='BBDD R'!$F$6,'BBDD R'!$Q$6,E299='BBDD R'!$F$7,'BBDD R'!$Q$7),"")</f>
        <v/>
      </c>
      <c r="Y299" s="944" t="str">
        <f>IFERROR(IFS(E299='BBDD R'!$F$2,'BBDD R'!$R$2,E299='BBDD R'!$F$3,'BBDD R'!$R$3,E299='BBDD R'!$F$4,'BBDD R'!$R$4,E299='BBDD R'!$F$5,'BBDD R'!$R$5,E299='BBDD R'!$F$6,'BBDD R'!$R$6,E299='BBDD R'!$F$7,'BBDD R'!$R$7),"")</f>
        <v/>
      </c>
      <c r="Z299" s="944" t="str">
        <f t="array" ref="Z299">IFERROR(ifs(AND(M299="Gasolina",O299="Vehículo Liviano (Sedán, Compacto)"),1
,AND(M299="Gasolina",O299="Vehículo Liviano (SUV, Jeep, Station Wagon)"),2
,AND(M299="Gasolina",O299="Utilitario, Furgón"),3
,AND(M299="Gasolina",O299="Camioneta 4x2"),4
,AND(M299="Gasolina",O299="Camioneta 4x4"),5
,AND(M299="Gasolina",O299="Camión liviano (hasta 3.5 ton)"),6
,AND(M299="Gasolina",O299="Camión mediano"),7
,AND(M299="Gasolina",O299="Camión pesado"),8
,AND(M299="Gasolina",O299="Maquinaria"),9
,AND(M299="Gasolina",O299="Otro (especifique): "),10
,AND(M299="Diesel",O299="Vehículo Liviano (Sedán, Compacto)"),11
,AND(M299="Diesel",O299="Vehículo Liviano (SUV, Jeep, Station Wagon)"),12
,AND(M299="Diesel",O299="Utilitario, Furgón"),13
,AND(M299="Diesel",O299="Camioneta 4x2"),14
,AND(M299="Diesel",O299="Camioneta 4x4"),15
,AND(M299="Diesel",O299="Camión liviano (hasta 3.5 ton)"),16
,AND(M299="Diesel",O299="Camión mediano"),17
,AND(M299="Diesel",O299="Camión pesado"),18
,AND(M299="Diesel",O299="Maquinaria"),19
,AND(M299="Diesel",O299="Otro (especifique): "),20
,O299="Selecciona...",21),"")</f>
        <v/>
      </c>
      <c r="AA299" s="947" t="str">
        <f>IFERROR((ifs(Z299=1,Data!$D$100,Z299=2,Data!$D$101,Z299=3,Data!$D$102,Z299=4,Data!$D$103,Z299=5,Data!$D$104,Z299=6,Data!$D$105,Z299=7,Data!$D$106,Z299=8,Data!$D$107,Z299=9,Data!$D$108,Z299=10,Data!$D$109,Z299=11,Data!$D$110,Z299=12,Data!$D$111,Z299=13,Data!$D$112,Z299=14,Data!$D$113,Z299=15,Data!$D$114,Z299=16,Data!$D$115,Z299=17,Data!$D$116,Z299=18,Data!$D$117,Z299=19,Data!$D$118,Z299=20,Data!$D$119,Z299=21,Data!$D$120,Z299=0,Data!$D$121))*K299,"")</f>
        <v/>
      </c>
      <c r="AB299" s="947" t="str">
        <f>IFERROR((ifs(Z299=1,Data!$E$100,Z299=2,Data!$E$101,Z299=3,Data!$E$102,Z299=4,Data!$E$103,Z299=5,Data!$E$104,Z299=6,Data!$E$105,Z299=7,Data!$E$106,Z299=8,Data!$E$107,Z299=9,Data!$E$108,Z299=10,Data!$E$109,Z299=11,Data!$E$110,Z299=12,Data!$E$111,Z299=13,Data!$E$112,Z299=14,Data!$E$113,Z299=15,Data!$E$114,Z299=16,Data!$E$115,Z299=17,Data!$E$116,Z299=18,Data!$E$117,Z299=19,Data!$E$118,Z299=20,Data!$E$119,Z299=21,Data!$E$120,Z299=0,Data!$E$121))*K299/1000,"")</f>
        <v/>
      </c>
      <c r="AC299" s="948" t="str">
        <f>IFERROR((ifs(
Z299=1,Data!$G$100,
Z299=2,Data!$G$101,
Z299=3,Data!$G$102,
Z299=4,Data!$G$103,
Z299=5,Data!$G$104,
Z299=6,Data!$G$105,
Z299=7,Data!$G$106,
Z299=8,Data!$G$107,
Z299=9,Data!$G$108,
Z299=10,Data!G$109,
Z299=11,Data!G$110,
Z299=12,Data!G$111,
Z299=13,Data!$G$112,
Z299=14,Data!$G$113,
Z299=15,Data!$G$114,
Z299=16,Data!$G$115,
Z299=17,Data!$G$116,
Z299=18,Data!$G$117,
Z299=19,Data!$G$118,
Z299=20,Data!$G$119,
Z299=21,Data!$G$120,
Z299=0,Data!$G$121))
*K299/1000,"")</f>
        <v/>
      </c>
      <c r="AD299" s="949" t="str">
        <f>IFERROR((ifs(
Z299=1,Data!$H$100,
Z299=2,Data!$H$101,
Z299=3,Data!$H$102,
Z299=4,Data!$H$103,
Z299=5,Data!$H$104,
Z299=6,Data!$H$105,
Z299=7,Data!$H$106,
Z299=8,Data!$H$107,
Z299=9,Data!$H$108,
Z299=10,Data!H$109,
Z299=11,Data!H$110,
Z299=12,Data!H$111,
Z299=13,Data!$H$112,
Z299=14,Data!$H$113,
Z299=15,Data!$H$114,
Z299=16,Data!$H$115,
Z299=17,Data!$H$116,
Z299=18,Data!$H$117,
Z299=19,Data!$H$118,
Z299=20,Data!$H$119,
Z299=21,Data!$H$120,
Z299=0,Data!$H$121))*K299/1000,"")</f>
        <v/>
      </c>
      <c r="AE299" s="948" t="str">
        <f>IFERROR((ifs(
Z299=1,Data!$I$100,
Z299=2,Data!$I$101,
Z299=3,Data!$I$102,
Z299=4,Data!$I$103,
Z299=5,Data!$I$104,
Z299=6,Data!$I$105,
Z299=7,Data!$I$106,
Z299=8,Data!$I$107,
Z299=9,Data!$I$108,
Z299=10,Data!I$109,
Z299=11,Data!I$110,
Z299=12,Data!I$111,
Z299=13,Data!$I$112,
Z299=14,Data!$I$113,
Z299=15,Data!$I$114,
Z299=16,Data!$I$115,
Z299=17,Data!$I$116,
Z299=18,Data!$I$117,
Z299=19,Data!$I$118,
Z299=20,Data!$I$119,
Z299=21,Data!$I$120,
Z299=0,Data!$I$121)*K299/1000),"")</f>
        <v/>
      </c>
      <c r="AF299" s="947" t="str">
        <f>IFERROR((ifs(
Z299=1,Data!$J$100,
Z299=2,Data!$J$101,
Z299=3,Data!$J$102,
Z299=4,Data!$J$103,
Z299=5,Data!$J$104,
Z299=6,Data!$J$105,
Z299=7,Data!$J$106,
Z299=8,Data!$J$107,
Z299=9,Data!$J$108,
Z299=10,Data!J$109,
Z299=11,Data!J$110,
Z299=12,Data!J$111,
Z299=13,Data!J$112,
Z299=14,Data!$J$113,
Z299=15,Data!$J$114,
Z299=16,Data!$J$115,
Z299=17,Data!$J$116,
Z299=18,Data!$J$117,
Z299=19,Data!$J$118,
Z299=20,Data!$J$119,
Z299=21,Data!$J$120,
Z299=0,Data!$J$121)*K299),"")</f>
        <v/>
      </c>
      <c r="AG299" s="947" t="str">
        <f>IFERROR((ifs(
Z299=1,Data!$K$100,
Z299=2,Data!$K$101,
Z299=3,Data!$K$102,
Z299=4,Data!$K$103,
Z299=5,Data!$K$104,
Z299=6,Data!$K$105,
Z299=7,Data!$K$106,
Z299=8,Data!$K$107,
Z299=9,Data!$K$108,
Z299=10,Data!K$109,
Z299=11,Data!K$110,
Z299=12,Data!K$111,
Z299=13,Data!$K$112,
Z299=14,Data!$K$113,
Z299=15,Data!$K$114,
Z299=16,Data!$K$115,
Z299=17,Data!$K$116,
Z299=18,Data!$K$117,
Z299=19,Data!$K$118,
Z299=20,Data!$K$119,
Z299=21,Data!$K$120,
Z299=0,Data!$K$121)*K299),"")</f>
        <v/>
      </c>
      <c r="AH299" s="947" t="str">
        <f>IFERROR((ifs(
Z299=1,Data!$L$100,
Z299=2,Data!$L$101,
Z299=3,Data!$L$102,
Z299=4,Data!$L$103,
Z299=5,Data!$L$104,
Z299=6,Data!$L$105,
Z299=7,Data!$L$106,
Z299=8,Data!$L$107,
Z299=9,Data!$L$108,
Z299=10,Data!L$109,
Z299=11,Data!L$110,
Z299=12,Data!L$111,
Z299=13,Data!$L$112,
Z299=14,Data!$L$113,
Z299=15,Data!$L$114,
Z299=16,Data!$L$115,
Z299=17,Data!$L$116,
Z299=18,Data!$L$117,
Z299=19,Data!$L$118,
Z299=20,Data!$L$119,
Z299=21,Data!$L$120,
Z299=0,Data!$L$121)*K299),"")</f>
        <v/>
      </c>
      <c r="AI299" s="950" t="str">
        <f>'Registro Veh'!J311</f>
        <v/>
      </c>
      <c r="AJ299" s="950" t="str">
        <f>'Registro Veh'!M311</f>
        <v/>
      </c>
      <c r="AK299" s="951"/>
      <c r="AL299" s="951"/>
      <c r="AM299" s="951"/>
      <c r="AN299" s="951"/>
    </row>
    <row r="300">
      <c r="A300" s="941" t="str">
        <f>'Registro Veh'!B311</f>
        <v/>
      </c>
      <c r="B300" s="941" t="str">
        <f>Equipo!$F$2</f>
        <v>4.0</v>
      </c>
      <c r="C300" s="941" t="str">
        <f>Equipo!$E$14</f>
        <v/>
      </c>
      <c r="D300" s="941" t="str">
        <f>Equipo!$E$10</f>
        <v/>
      </c>
      <c r="E300" s="941" t="str">
        <f>'Registro Veh'!C311</f>
        <v/>
      </c>
      <c r="F300" s="941" t="str">
        <f>'Registro Veh'!D311</f>
        <v/>
      </c>
      <c r="G300" s="941" t="str">
        <f>'Registro Veh'!E311</f>
        <v/>
      </c>
      <c r="H300" s="941" t="str">
        <f>'Registro Veh'!F311</f>
        <v/>
      </c>
      <c r="I300" s="942" t="str">
        <f>'Registro Veh'!G311</f>
        <v/>
      </c>
      <c r="J300" s="942" t="str">
        <f>'Registro Veh'!I311</f>
        <v/>
      </c>
      <c r="K300" s="942" t="str">
        <f>'Registro Veh'!K311</f>
        <v/>
      </c>
      <c r="L300" s="942" t="str">
        <f>'Registro Veh'!L311</f>
        <v/>
      </c>
      <c r="M300" s="942" t="str">
        <f>'Registro Veh'!N311</f>
        <v/>
      </c>
      <c r="N300" s="943" t="str">
        <f>IFERROR(IFS(E300='BBDD R'!$F$2,'BBDD R'!$G$2,E300='BBDD R'!$F$3,'BBDD R'!$G$3,E300='BBDD R'!$F$4,'BBDD R'!$G$4,E300='BBDD R'!$F$5,'BBDD R'!$G$5,E300='BBDD R'!$F$6,'BBDD R'!$G$6,E300='BBDD R'!$F$7,'BBDD R'!$G$7),"")</f>
        <v/>
      </c>
      <c r="O300" s="943" t="str">
        <f>IFERROR(IFS(E300='BBDD R'!$F$2,'BBDD R'!$H$2,E300='BBDD R'!$F$3,'BBDD R'!$H$3,E300='BBDD R'!$F$4,'BBDD R'!$H$4,E300='BBDD R'!$F$5,'BBDD R'!$H$5,E300='BBDD R'!$F$6,'BBDD R'!$H$6,E300='BBDD R'!$F$7,'BBDD R'!$H$7),"")</f>
        <v/>
      </c>
      <c r="P300" s="944" t="str">
        <f>IFERROR(IFS(E300='BBDD R'!$F$2,'BBDD R'!$I$2,E300='BBDD R'!$F$3,'BBDD R'!$I$3,E300='BBDD R'!$F$4,'BBDD R'!$I$4,E300='BBDD R'!$F$5,'BBDD R'!$I$5,E300='BBDD R'!$F$6,'BBDD R'!$I$6,E300='BBDD R'!$F$7,'BBDD R'!$I$7),"")</f>
        <v/>
      </c>
      <c r="Q300" s="945" t="str">
        <f>IFERROR(IFS(E300='BBDD R'!$F$2,'BBDD R'!$J$2,E300='BBDD R'!$F$3,'BBDD R'!$J$3,E300='BBDD R'!$F$4,'BBDD R'!$J$4,E300='BBDD R'!$F$5,'BBDD R'!$J$5,E300='BBDD R'!$F$6,'BBDD R'!$J$6,E300='BBDD R'!$F$7,'BBDD R'!$J$7))</f>
        <v/>
      </c>
      <c r="R300" s="945" t="str">
        <f>IFERROR(IFS(E300='BBDD R'!$F$2,'BBDD R'!$K$2,E300='BBDD R'!$F$3,'BBDD R'!$K$3,E300='BBDD R'!$F$4,'BBDD R'!$K$4,E300='BBDD R'!$F$5,'BBDD R'!$K$5,E300='BBDD R'!$F$6,'BBDD R'!$K$6,E300='BBDD R'!$F$7,'BBDD R'!$K$7),"")</f>
        <v/>
      </c>
      <c r="S300" s="944" t="str">
        <f>IFERROR(IFS(E300='BBDD R'!$F$2,'BBDD R'!$L$2,E300='BBDD R'!$F$3,'BBDD R'!$L$3,E300='BBDD R'!$F$4,'BBDD R'!$L$4,E300='BBDD R'!$F$5,'BBDD R'!$L$5,E300='BBDD R'!$F$6,'BBDD R'!$L$6,E300='BBDD R'!$F$7,'BBDD R'!$L$7),"")</f>
        <v/>
      </c>
      <c r="T300" s="944" t="str">
        <f>IFERROR(IFS(E300='BBDD R'!$F$2,'BBDD R'!$M$2,E300='BBDD R'!$F$3,'BBDD R'!$M$3,E300='BBDD R'!$F$4,'BBDD R'!$M$4,E300='BBDD R'!$F$5,'BBDD R'!$M$5,E300='BBDD R'!$F$6,'BBDD R'!$M$6,E300='BBDD R'!$F$7,'BBDD R'!$M$7),"")</f>
        <v/>
      </c>
      <c r="U300" s="944" t="str">
        <f>IFERROR(IFS(E300='BBDD R'!$F$2,'BBDD R'!$N$2,E300='BBDD R'!$F$3,'BBDD R'!$N$3,E300='BBDD R'!$F$4,'BBDD R'!$N$4,E300='BBDD R'!$F$5,'BBDD R'!$N$5,E300='BBDD R'!$F$6,'BBDD R'!$N$6,E300='BBDD R'!$F$7,'BBDD R'!$N$7),"")</f>
        <v/>
      </c>
      <c r="V300" s="944" t="str">
        <f>IFERROR(IFS(E300='BBDD R'!$F$2,'BBDD R'!$O$2,E300='BBDD R'!$F$3,'BBDD R'!$O$3,E300='BBDD R'!$F$4,'BBDD R'!$O$4,E300='BBDD R'!$F$5,'BBDD R'!$O$5,E300='BBDD R'!$F$6,'BBDD R'!$O$6,E300='BBDD R'!$F$7,'BBDD R'!$O$7),"")</f>
        <v/>
      </c>
      <c r="W300" s="946" t="str">
        <f>IFERROR(IFS(E300='BBDD R'!$F$2,'BBDD R'!$P$2,E300='BBDD R'!$F$3,'BBDD R'!$P$3,E300='BBDD R'!$F$4,'BBDD R'!$P$4,E300='BBDD R'!$F$5,'BBDD R'!$P$5,E300='BBDD R'!$F$6,'BBDD R'!$P$6,E300='BBDD R'!$F$7,'BBDD R'!$P$7),"")</f>
        <v/>
      </c>
      <c r="X300" s="944" t="str">
        <f>IFERROR(IFS(E300='BBDD R'!$F$2,'BBDD R'!$Q$2,E300='BBDD R'!$F$3,'BBDD R'!$Q$3,E300='BBDD R'!$F$4,'BBDD R'!$Q$4,E300='BBDD R'!$F$5,'BBDD R'!$Q$5,E300='BBDD R'!$F$6,'BBDD R'!$Q$6,E300='BBDD R'!$F$7,'BBDD R'!$Q$7),"")</f>
        <v/>
      </c>
      <c r="Y300" s="944" t="str">
        <f>IFERROR(IFS(E300='BBDD R'!$F$2,'BBDD R'!$R$2,E300='BBDD R'!$F$3,'BBDD R'!$R$3,E300='BBDD R'!$F$4,'BBDD R'!$R$4,E300='BBDD R'!$F$5,'BBDD R'!$R$5,E300='BBDD R'!$F$6,'BBDD R'!$R$6,E300='BBDD R'!$F$7,'BBDD R'!$R$7),"")</f>
        <v/>
      </c>
      <c r="Z300" s="944" t="str">
        <f t="array" ref="Z300">IFERROR(ifs(AND(M300="Gasolina",O300="Vehículo Liviano (Sedán, Compacto)"),1
,AND(M300="Gasolina",O300="Vehículo Liviano (SUV, Jeep, Station Wagon)"),2
,AND(M300="Gasolina",O300="Utilitario, Furgón"),3
,AND(M300="Gasolina",O300="Camioneta 4x2"),4
,AND(M300="Gasolina",O300="Camioneta 4x4"),5
,AND(M300="Gasolina",O300="Camión liviano (hasta 3.5 ton)"),6
,AND(M300="Gasolina",O300="Camión mediano"),7
,AND(M300="Gasolina",O300="Camión pesado"),8
,AND(M300="Gasolina",O300="Maquinaria"),9
,AND(M300="Gasolina",O300="Otro (especifique): "),10
,AND(M300="Diesel",O300="Vehículo Liviano (Sedán, Compacto)"),11
,AND(M300="Diesel",O300="Vehículo Liviano (SUV, Jeep, Station Wagon)"),12
,AND(M300="Diesel",O300="Utilitario, Furgón"),13
,AND(M300="Diesel",O300="Camioneta 4x2"),14
,AND(M300="Diesel",O300="Camioneta 4x4"),15
,AND(M300="Diesel",O300="Camión liviano (hasta 3.5 ton)"),16
,AND(M300="Diesel",O300="Camión mediano"),17
,AND(M300="Diesel",O300="Camión pesado"),18
,AND(M300="Diesel",O300="Maquinaria"),19
,AND(M300="Diesel",O300="Otro (especifique): "),20
,O300="Selecciona...",21),"")</f>
        <v/>
      </c>
      <c r="AA300" s="947" t="str">
        <f>IFERROR((ifs(Z300=1,Data!$D$100,Z300=2,Data!$D$101,Z300=3,Data!$D$102,Z300=4,Data!$D$103,Z300=5,Data!$D$104,Z300=6,Data!$D$105,Z300=7,Data!$D$106,Z300=8,Data!$D$107,Z300=9,Data!$D$108,Z300=10,Data!$D$109,Z300=11,Data!$D$110,Z300=12,Data!$D$111,Z300=13,Data!$D$112,Z300=14,Data!$D$113,Z300=15,Data!$D$114,Z300=16,Data!$D$115,Z300=17,Data!$D$116,Z300=18,Data!$D$117,Z300=19,Data!$D$118,Z300=20,Data!$D$119,Z300=21,Data!$D$120,Z300=0,Data!$D$121))*K300,"")</f>
        <v/>
      </c>
      <c r="AB300" s="947" t="str">
        <f>IFERROR((ifs(Z300=1,Data!$E$100,Z300=2,Data!$E$101,Z300=3,Data!$E$102,Z300=4,Data!$E$103,Z300=5,Data!$E$104,Z300=6,Data!$E$105,Z300=7,Data!$E$106,Z300=8,Data!$E$107,Z300=9,Data!$E$108,Z300=10,Data!$E$109,Z300=11,Data!$E$110,Z300=12,Data!$E$111,Z300=13,Data!$E$112,Z300=14,Data!$E$113,Z300=15,Data!$E$114,Z300=16,Data!$E$115,Z300=17,Data!$E$116,Z300=18,Data!$E$117,Z300=19,Data!$E$118,Z300=20,Data!$E$119,Z300=21,Data!$E$120,Z300=0,Data!$E$121))*K300/1000,"")</f>
        <v/>
      </c>
      <c r="AC300" s="948" t="str">
        <f>IFERROR((ifs(
Z300=1,Data!$G$100,
Z300=2,Data!$G$101,
Z300=3,Data!$G$102,
Z300=4,Data!$G$103,
Z300=5,Data!$G$104,
Z300=6,Data!$G$105,
Z300=7,Data!$G$106,
Z300=8,Data!$G$107,
Z300=9,Data!$G$108,
Z300=10,Data!G$109,
Z300=11,Data!G$110,
Z300=12,Data!G$111,
Z300=13,Data!$G$112,
Z300=14,Data!$G$113,
Z300=15,Data!$G$114,
Z300=16,Data!$G$115,
Z300=17,Data!$G$116,
Z300=18,Data!$G$117,
Z300=19,Data!$G$118,
Z300=20,Data!$G$119,
Z300=21,Data!$G$120,
Z300=0,Data!$G$121))
*K300/1000,"")</f>
        <v/>
      </c>
      <c r="AD300" s="949" t="str">
        <f>IFERROR((ifs(
Z300=1,Data!$H$100,
Z300=2,Data!$H$101,
Z300=3,Data!$H$102,
Z300=4,Data!$H$103,
Z300=5,Data!$H$104,
Z300=6,Data!$H$105,
Z300=7,Data!$H$106,
Z300=8,Data!$H$107,
Z300=9,Data!$H$108,
Z300=10,Data!H$109,
Z300=11,Data!H$110,
Z300=12,Data!H$111,
Z300=13,Data!$H$112,
Z300=14,Data!$H$113,
Z300=15,Data!$H$114,
Z300=16,Data!$H$115,
Z300=17,Data!$H$116,
Z300=18,Data!$H$117,
Z300=19,Data!$H$118,
Z300=20,Data!$H$119,
Z300=21,Data!$H$120,
Z300=0,Data!$H$121))*K300/1000,"")</f>
        <v/>
      </c>
      <c r="AE300" s="948" t="str">
        <f>IFERROR((ifs(
Z300=1,Data!$I$100,
Z300=2,Data!$I$101,
Z300=3,Data!$I$102,
Z300=4,Data!$I$103,
Z300=5,Data!$I$104,
Z300=6,Data!$I$105,
Z300=7,Data!$I$106,
Z300=8,Data!$I$107,
Z300=9,Data!$I$108,
Z300=10,Data!I$109,
Z300=11,Data!I$110,
Z300=12,Data!I$111,
Z300=13,Data!$I$112,
Z300=14,Data!$I$113,
Z300=15,Data!$I$114,
Z300=16,Data!$I$115,
Z300=17,Data!$I$116,
Z300=18,Data!$I$117,
Z300=19,Data!$I$118,
Z300=20,Data!$I$119,
Z300=21,Data!$I$120,
Z300=0,Data!$I$121)*K300/1000),"")</f>
        <v/>
      </c>
      <c r="AF300" s="947" t="str">
        <f>IFERROR((ifs(
Z300=1,Data!$J$100,
Z300=2,Data!$J$101,
Z300=3,Data!$J$102,
Z300=4,Data!$J$103,
Z300=5,Data!$J$104,
Z300=6,Data!$J$105,
Z300=7,Data!$J$106,
Z300=8,Data!$J$107,
Z300=9,Data!$J$108,
Z300=10,Data!J$109,
Z300=11,Data!J$110,
Z300=12,Data!J$111,
Z300=13,Data!J$112,
Z300=14,Data!$J$113,
Z300=15,Data!$J$114,
Z300=16,Data!$J$115,
Z300=17,Data!$J$116,
Z300=18,Data!$J$117,
Z300=19,Data!$J$118,
Z300=20,Data!$J$119,
Z300=21,Data!$J$120,
Z300=0,Data!$J$121)*K300),"")</f>
        <v/>
      </c>
      <c r="AG300" s="947" t="str">
        <f>IFERROR((ifs(
Z300=1,Data!$K$100,
Z300=2,Data!$K$101,
Z300=3,Data!$K$102,
Z300=4,Data!$K$103,
Z300=5,Data!$K$104,
Z300=6,Data!$K$105,
Z300=7,Data!$K$106,
Z300=8,Data!$K$107,
Z300=9,Data!$K$108,
Z300=10,Data!K$109,
Z300=11,Data!K$110,
Z300=12,Data!K$111,
Z300=13,Data!$K$112,
Z300=14,Data!$K$113,
Z300=15,Data!$K$114,
Z300=16,Data!$K$115,
Z300=17,Data!$K$116,
Z300=18,Data!$K$117,
Z300=19,Data!$K$118,
Z300=20,Data!$K$119,
Z300=21,Data!$K$120,
Z300=0,Data!$K$121)*K300),"")</f>
        <v/>
      </c>
      <c r="AH300" s="947" t="str">
        <f>IFERROR((ifs(
Z300=1,Data!$L$100,
Z300=2,Data!$L$101,
Z300=3,Data!$L$102,
Z300=4,Data!$L$103,
Z300=5,Data!$L$104,
Z300=6,Data!$L$105,
Z300=7,Data!$L$106,
Z300=8,Data!$L$107,
Z300=9,Data!$L$108,
Z300=10,Data!L$109,
Z300=11,Data!L$110,
Z300=12,Data!L$111,
Z300=13,Data!$L$112,
Z300=14,Data!$L$113,
Z300=15,Data!$L$114,
Z300=16,Data!$L$115,
Z300=17,Data!$L$116,
Z300=18,Data!$L$117,
Z300=19,Data!$L$118,
Z300=20,Data!$L$119,
Z300=21,Data!$L$120,
Z300=0,Data!$L$121)*K300),"")</f>
        <v/>
      </c>
      <c r="AI300" s="950" t="str">
        <f>'Registro Veh'!J312</f>
        <v/>
      </c>
      <c r="AJ300" s="950" t="str">
        <f>'Registro Veh'!M312</f>
        <v/>
      </c>
      <c r="AK300" s="951"/>
      <c r="AL300" s="951"/>
      <c r="AM300" s="951"/>
      <c r="AN300" s="951"/>
    </row>
  </sheetData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52" t="s">
        <v>463</v>
      </c>
      <c r="B1" s="953" t="s">
        <v>509</v>
      </c>
      <c r="C1" s="953" t="s">
        <v>510</v>
      </c>
      <c r="D1" s="953" t="s">
        <v>25</v>
      </c>
      <c r="E1" s="953" t="s">
        <v>26</v>
      </c>
      <c r="F1" s="952" t="s">
        <v>511</v>
      </c>
      <c r="G1" s="954" t="s">
        <v>105</v>
      </c>
      <c r="H1" s="954" t="s">
        <v>107</v>
      </c>
      <c r="I1" s="954" t="s">
        <v>512</v>
      </c>
      <c r="J1" s="954" t="s">
        <v>513</v>
      </c>
      <c r="K1" s="955" t="s">
        <v>514</v>
      </c>
      <c r="L1" s="956" t="s">
        <v>168</v>
      </c>
      <c r="M1" s="957" t="s">
        <v>515</v>
      </c>
      <c r="N1" s="957" t="s">
        <v>516</v>
      </c>
      <c r="O1" s="957" t="s">
        <v>99</v>
      </c>
      <c r="P1" s="957" t="s">
        <v>517</v>
      </c>
      <c r="Q1" s="958" t="s">
        <v>176</v>
      </c>
      <c r="R1" s="958" t="s">
        <v>518</v>
      </c>
      <c r="S1" s="958" t="s">
        <v>519</v>
      </c>
      <c r="T1" s="957" t="s">
        <v>181</v>
      </c>
      <c r="U1" s="957" t="s">
        <v>417</v>
      </c>
      <c r="V1" s="957" t="s">
        <v>419</v>
      </c>
      <c r="W1" s="957" t="s">
        <v>417</v>
      </c>
      <c r="X1" s="957" t="s">
        <v>419</v>
      </c>
      <c r="Y1" s="957" t="s">
        <v>420</v>
      </c>
      <c r="Z1" s="957" t="s">
        <v>421</v>
      </c>
      <c r="AA1" s="957" t="s">
        <v>349</v>
      </c>
      <c r="AB1" s="957" t="s">
        <v>422</v>
      </c>
      <c r="AC1" s="957" t="s">
        <v>94</v>
      </c>
      <c r="AD1" s="958" t="s">
        <v>520</v>
      </c>
      <c r="AE1" s="958" t="s">
        <v>521</v>
      </c>
      <c r="AF1" s="957" t="s">
        <v>205</v>
      </c>
      <c r="AG1" s="957" t="s">
        <v>208</v>
      </c>
      <c r="AH1" s="957" t="s">
        <v>210</v>
      </c>
      <c r="AI1" s="957" t="s">
        <v>428</v>
      </c>
      <c r="AJ1" s="957" t="s">
        <v>213</v>
      </c>
      <c r="AK1" s="957" t="s">
        <v>214</v>
      </c>
    </row>
    <row r="2">
      <c r="A2" s="648" t="s">
        <v>522</v>
      </c>
      <c r="B2" s="924" t="str">
        <f>Equipo!E$10</f>
        <v/>
      </c>
      <c r="C2" s="924" t="str">
        <f>Equipo!$E$16</f>
        <v/>
      </c>
      <c r="D2" s="924" t="str">
        <f>Equipo!$E$18</f>
        <v/>
      </c>
      <c r="E2" s="924" t="str">
        <f>Equipo!$E$20</f>
        <v/>
      </c>
      <c r="F2" s="924" t="str">
        <f t="shared" ref="F2:F10" si="1">#REF!</f>
        <v>#REF!</v>
      </c>
      <c r="G2" s="924" t="str">
        <f>'Red eléctrica'!E$14</f>
        <v>Selecciona...</v>
      </c>
      <c r="H2" s="924" t="str">
        <f>'Red eléctrica'!E$16</f>
        <v/>
      </c>
      <c r="I2" s="924" t="str">
        <f>'Red eléctrica'!E$18</f>
        <v/>
      </c>
      <c r="J2" s="924" t="str">
        <f>'Red eléctrica'!E$22</f>
        <v>Selecciona...</v>
      </c>
      <c r="L2" s="924" t="str">
        <f>'Flota 1'!F18</f>
        <v>Selecciona una flota</v>
      </c>
      <c r="M2" s="924" t="str">
        <f>'Flota 1'!F22</f>
        <v>Selecciona una flota</v>
      </c>
      <c r="N2" s="924" t="str">
        <f>'Flota 1'!F24</f>
        <v>Selecciona una flota</v>
      </c>
    </row>
    <row r="3">
      <c r="A3" s="648" t="s">
        <v>523</v>
      </c>
      <c r="B3" s="924" t="str">
        <f>Equipo!E$10</f>
        <v/>
      </c>
      <c r="C3" s="924" t="str">
        <f>Equipo!$E$16</f>
        <v/>
      </c>
      <c r="D3" s="924" t="str">
        <f>Equipo!$E$18</f>
        <v/>
      </c>
      <c r="E3" s="924" t="str">
        <f>Equipo!$E$20</f>
        <v/>
      </c>
      <c r="F3" s="924" t="str">
        <f t="shared" si="1"/>
        <v>#REF!</v>
      </c>
      <c r="G3" s="924" t="str">
        <f>'Red eléctrica'!E$14</f>
        <v>Selecciona...</v>
      </c>
      <c r="H3" s="924" t="str">
        <f>'Red eléctrica'!E$16</f>
        <v/>
      </c>
      <c r="I3" s="924" t="str">
        <f>'Red eléctrica'!E$18</f>
        <v/>
      </c>
      <c r="J3" s="924" t="str">
        <f>'Red eléctrica'!E$22</f>
        <v>Selecciona...</v>
      </c>
    </row>
    <row r="4">
      <c r="A4" s="648" t="s">
        <v>524</v>
      </c>
      <c r="B4" s="924" t="str">
        <f>Equipo!E$10</f>
        <v/>
      </c>
      <c r="C4" s="924" t="str">
        <f>Equipo!$E$16</f>
        <v/>
      </c>
      <c r="D4" s="924" t="str">
        <f>Equipo!$E$18</f>
        <v/>
      </c>
      <c r="E4" s="924" t="str">
        <f>Equipo!$E$20</f>
        <v/>
      </c>
      <c r="F4" s="924" t="str">
        <f t="shared" si="1"/>
        <v>#REF!</v>
      </c>
      <c r="G4" s="924" t="str">
        <f>'Red eléctrica'!E$14</f>
        <v>Selecciona...</v>
      </c>
      <c r="H4" s="924" t="str">
        <f>'Red eléctrica'!E$16</f>
        <v/>
      </c>
      <c r="I4" s="924" t="str">
        <f>'Red eléctrica'!E$18</f>
        <v/>
      </c>
      <c r="J4" s="924" t="str">
        <f>'Red eléctrica'!E$22</f>
        <v>Selecciona...</v>
      </c>
    </row>
    <row r="5">
      <c r="A5" s="648" t="s">
        <v>525</v>
      </c>
      <c r="B5" s="924" t="str">
        <f>Equipo!E$10</f>
        <v/>
      </c>
      <c r="C5" s="924" t="str">
        <f>Equipo!$E$16</f>
        <v/>
      </c>
      <c r="D5" s="924" t="str">
        <f>Equipo!$E$18</f>
        <v/>
      </c>
      <c r="E5" s="924" t="str">
        <f>Equipo!$E$20</f>
        <v/>
      </c>
      <c r="F5" s="924" t="str">
        <f t="shared" si="1"/>
        <v>#REF!</v>
      </c>
      <c r="G5" s="924" t="str">
        <f>'Red eléctrica'!E$14</f>
        <v>Selecciona...</v>
      </c>
      <c r="H5" s="924" t="str">
        <f>'Red eléctrica'!E$16</f>
        <v/>
      </c>
      <c r="I5" s="924" t="str">
        <f>'Red eléctrica'!E$18</f>
        <v/>
      </c>
      <c r="J5" s="924" t="str">
        <f>'Red eléctrica'!E$22</f>
        <v>Selecciona...</v>
      </c>
    </row>
    <row r="6">
      <c r="A6" s="648" t="s">
        <v>526</v>
      </c>
      <c r="B6" s="924" t="str">
        <f>Equipo!E$10</f>
        <v/>
      </c>
      <c r="C6" s="924" t="str">
        <f>Equipo!$E$16</f>
        <v/>
      </c>
      <c r="D6" s="924" t="str">
        <f>Equipo!$E$18</f>
        <v/>
      </c>
      <c r="E6" s="924" t="str">
        <f>Equipo!$E$20</f>
        <v/>
      </c>
      <c r="F6" s="924" t="str">
        <f t="shared" si="1"/>
        <v>#REF!</v>
      </c>
      <c r="G6" s="924" t="str">
        <f>'Red eléctrica'!E$14</f>
        <v>Selecciona...</v>
      </c>
      <c r="H6" s="924" t="str">
        <f>'Red eléctrica'!E$16</f>
        <v/>
      </c>
      <c r="I6" s="924" t="str">
        <f>'Red eléctrica'!E$18</f>
        <v/>
      </c>
      <c r="J6" s="924" t="str">
        <f>'Red eléctrica'!E$22</f>
        <v>Selecciona...</v>
      </c>
    </row>
    <row r="7" ht="36.0" customHeight="1">
      <c r="A7" s="648" t="s">
        <v>527</v>
      </c>
      <c r="B7" s="924" t="str">
        <f>Equipo!E$10</f>
        <v/>
      </c>
      <c r="C7" s="924" t="str">
        <f>Equipo!$E$16</f>
        <v/>
      </c>
      <c r="D7" s="924" t="str">
        <f>Equipo!$E$18</f>
        <v/>
      </c>
      <c r="E7" s="924" t="str">
        <f>Equipo!$E$20</f>
        <v/>
      </c>
      <c r="F7" s="924" t="str">
        <f t="shared" si="1"/>
        <v>#REF!</v>
      </c>
      <c r="G7" s="924" t="str">
        <f>'Red eléctrica'!E$14</f>
        <v>Selecciona...</v>
      </c>
      <c r="H7" s="924" t="str">
        <f>'Red eléctrica'!E$16</f>
        <v/>
      </c>
      <c r="I7" s="924" t="str">
        <f>'Red eléctrica'!E$18</f>
        <v/>
      </c>
      <c r="J7" s="924" t="str">
        <f>'Red eléctrica'!E$22</f>
        <v>Selecciona...</v>
      </c>
      <c r="AC7" s="959"/>
      <c r="AD7" s="959"/>
      <c r="AE7" s="959"/>
      <c r="AF7" s="959"/>
      <c r="AG7" s="959"/>
      <c r="AH7" s="959"/>
      <c r="AI7" s="959"/>
      <c r="AJ7" s="959"/>
      <c r="AK7" s="959"/>
    </row>
    <row r="8">
      <c r="A8" s="648" t="s">
        <v>528</v>
      </c>
      <c r="B8" s="924" t="str">
        <f>Equipo!E$10</f>
        <v/>
      </c>
      <c r="C8" s="924" t="str">
        <f>Equipo!$E$16</f>
        <v/>
      </c>
      <c r="D8" s="924" t="str">
        <f>Equipo!$E$18</f>
        <v/>
      </c>
      <c r="E8" s="924" t="str">
        <f>Equipo!$E$20</f>
        <v/>
      </c>
      <c r="F8" s="924" t="str">
        <f t="shared" si="1"/>
        <v>#REF!</v>
      </c>
      <c r="G8" s="924" t="str">
        <f>'Red eléctrica'!E$14</f>
        <v>Selecciona...</v>
      </c>
      <c r="H8" s="924" t="str">
        <f>'Red eléctrica'!E$16</f>
        <v/>
      </c>
      <c r="I8" s="924" t="str">
        <f>'Red eléctrica'!E$18</f>
        <v/>
      </c>
      <c r="J8" s="924" t="str">
        <f>'Red eléctrica'!E$22</f>
        <v>Selecciona...</v>
      </c>
    </row>
    <row r="9">
      <c r="A9" s="648" t="s">
        <v>529</v>
      </c>
      <c r="B9" s="924" t="str">
        <f>Equipo!E$10</f>
        <v/>
      </c>
      <c r="C9" s="924" t="str">
        <f>Equipo!$E$16</f>
        <v/>
      </c>
      <c r="D9" s="924" t="str">
        <f>Equipo!$E$18</f>
        <v/>
      </c>
      <c r="E9" s="924" t="str">
        <f>Equipo!$E$20</f>
        <v/>
      </c>
      <c r="F9" s="924" t="str">
        <f t="shared" si="1"/>
        <v>#REF!</v>
      </c>
      <c r="G9" s="924" t="str">
        <f>'Red eléctrica'!E$14</f>
        <v>Selecciona...</v>
      </c>
      <c r="H9" s="924" t="str">
        <f>'Red eléctrica'!E$16</f>
        <v/>
      </c>
      <c r="I9" s="924" t="str">
        <f>'Red eléctrica'!E$18</f>
        <v/>
      </c>
      <c r="J9" s="924" t="str">
        <f>'Red eléctrica'!E$22</f>
        <v>Selecciona...</v>
      </c>
    </row>
    <row r="10">
      <c r="A10" s="648" t="s">
        <v>530</v>
      </c>
      <c r="B10" s="924" t="str">
        <f>Equipo!E$10</f>
        <v/>
      </c>
      <c r="C10" s="924" t="str">
        <f>Equipo!$E$16</f>
        <v/>
      </c>
      <c r="D10" s="924" t="str">
        <f>Equipo!$E$18</f>
        <v/>
      </c>
      <c r="E10" s="924" t="str">
        <f>Equipo!$E$20</f>
        <v/>
      </c>
      <c r="F10" s="924" t="str">
        <f t="shared" si="1"/>
        <v>#REF!</v>
      </c>
      <c r="G10" s="924" t="str">
        <f>'Red eléctrica'!E$14</f>
        <v>Selecciona...</v>
      </c>
      <c r="H10" s="924" t="str">
        <f>'Red eléctrica'!E$16</f>
        <v/>
      </c>
      <c r="I10" s="924" t="str">
        <f>'Red eléctrica'!E$18</f>
        <v/>
      </c>
      <c r="J10" s="924" t="str">
        <f>'Red eléctrica'!E$22</f>
        <v>Selecciona...</v>
      </c>
    </row>
    <row r="11">
      <c r="I11" s="924" t="str">
        <f>'Red eléctrica'!E27</f>
        <v/>
      </c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1.75"/>
    <col customWidth="1" min="2" max="2" width="6.75"/>
    <col customWidth="1" min="3" max="3" width="6.0"/>
    <col customWidth="1" min="4" max="4" width="39.25"/>
    <col customWidth="1" min="5" max="5" width="31.0"/>
    <col customWidth="1" min="6" max="6" width="4.38"/>
    <col customWidth="1" min="7" max="7" width="3.63"/>
    <col customWidth="1" min="8" max="8" width="40.63"/>
    <col customWidth="1" min="9" max="9" width="31.25"/>
    <col customWidth="1" min="10" max="10" width="6.38"/>
    <col customWidth="1" min="11" max="11" width="11.0"/>
    <col customWidth="1" min="12" max="26" width="9.38"/>
  </cols>
  <sheetData>
    <row r="1" ht="18.75" customHeight="1">
      <c r="A1" s="960"/>
      <c r="B1" s="960"/>
      <c r="C1" s="961"/>
      <c r="D1" s="962"/>
      <c r="E1" s="962"/>
      <c r="F1" s="962"/>
      <c r="G1" s="963"/>
      <c r="H1" s="964"/>
      <c r="I1" s="965"/>
      <c r="J1" s="966"/>
      <c r="K1" s="966"/>
    </row>
    <row r="2" ht="18.75" customHeight="1">
      <c r="A2" s="967"/>
      <c r="B2" s="967"/>
      <c r="C2" s="968"/>
      <c r="D2" s="969"/>
      <c r="E2" s="970"/>
      <c r="F2" s="968"/>
      <c r="G2" s="966"/>
      <c r="H2" s="971"/>
      <c r="I2" s="972"/>
      <c r="J2" s="966"/>
      <c r="K2" s="966"/>
    </row>
    <row r="3" ht="18.75" customHeight="1">
      <c r="A3" s="967"/>
      <c r="B3" s="967"/>
      <c r="C3" s="968"/>
      <c r="D3" s="969"/>
      <c r="E3" s="970"/>
      <c r="F3" s="968"/>
      <c r="G3" s="966"/>
      <c r="H3" s="971"/>
      <c r="I3" s="972"/>
      <c r="J3" s="966"/>
      <c r="K3" s="966"/>
    </row>
    <row r="4" ht="18.75" customHeight="1">
      <c r="A4" s="967"/>
      <c r="B4" s="967"/>
      <c r="C4" s="973"/>
      <c r="D4" s="974"/>
      <c r="E4" s="974"/>
      <c r="F4" s="975"/>
      <c r="G4" s="966"/>
      <c r="H4" s="971"/>
      <c r="I4" s="972"/>
      <c r="J4" s="966"/>
      <c r="K4" s="966"/>
    </row>
    <row r="5" ht="18.75" customHeight="1">
      <c r="A5" s="967"/>
      <c r="B5" s="976"/>
      <c r="C5" s="977" t="s">
        <v>531</v>
      </c>
      <c r="D5" s="978"/>
      <c r="E5" s="978"/>
      <c r="F5" s="978"/>
      <c r="G5" s="978"/>
      <c r="H5" s="978"/>
      <c r="I5" s="978"/>
      <c r="J5" s="979"/>
      <c r="K5" s="966"/>
    </row>
    <row r="6" ht="18.75" customHeight="1">
      <c r="A6" s="967"/>
      <c r="B6" s="976"/>
      <c r="C6" s="980"/>
      <c r="J6" s="981"/>
      <c r="K6" s="966"/>
    </row>
    <row r="7" ht="18.75" customHeight="1">
      <c r="A7" s="967"/>
      <c r="B7" s="976"/>
      <c r="C7" s="982"/>
      <c r="D7" s="983"/>
      <c r="E7" s="983"/>
      <c r="F7" s="983"/>
      <c r="G7" s="983"/>
      <c r="H7" s="983"/>
      <c r="I7" s="983"/>
      <c r="J7" s="984"/>
      <c r="K7" s="966"/>
    </row>
    <row r="8" ht="18.75" customHeight="1">
      <c r="A8" s="967"/>
      <c r="B8" s="976"/>
      <c r="C8" s="985"/>
      <c r="D8" s="986"/>
      <c r="E8" s="987"/>
      <c r="F8" s="988"/>
      <c r="G8" s="988"/>
      <c r="H8" s="986"/>
      <c r="I8" s="989"/>
      <c r="J8" s="990"/>
      <c r="K8" s="966"/>
    </row>
    <row r="9" ht="31.5" customHeight="1">
      <c r="A9" s="967"/>
      <c r="B9" s="991"/>
      <c r="C9" s="992"/>
      <c r="D9" s="993" t="s">
        <v>532</v>
      </c>
      <c r="E9" s="994"/>
      <c r="F9" s="995"/>
      <c r="G9" s="996" t="s">
        <v>533</v>
      </c>
      <c r="H9" s="997"/>
      <c r="I9" s="998"/>
      <c r="J9" s="999"/>
      <c r="K9" s="966"/>
    </row>
    <row r="10" ht="18.75" customHeight="1">
      <c r="A10" s="967"/>
      <c r="B10" s="991"/>
      <c r="C10" s="992"/>
      <c r="D10" s="1000"/>
      <c r="E10" s="1001"/>
      <c r="F10" s="995"/>
      <c r="G10" s="1002"/>
      <c r="I10" s="1003"/>
      <c r="J10" s="999"/>
      <c r="K10" s="966"/>
    </row>
    <row r="11" ht="18.75" customHeight="1">
      <c r="A11" s="967"/>
      <c r="B11" s="991"/>
      <c r="C11" s="992"/>
      <c r="D11" s="993" t="s">
        <v>534</v>
      </c>
      <c r="E11" s="994"/>
      <c r="F11" s="995"/>
      <c r="G11" s="1002"/>
      <c r="I11" s="1003"/>
      <c r="J11" s="999"/>
      <c r="K11" s="966"/>
    </row>
    <row r="12" ht="18.75" customHeight="1">
      <c r="A12" s="967"/>
      <c r="B12" s="991"/>
      <c r="C12" s="992"/>
      <c r="D12" s="1000"/>
      <c r="E12" s="1001"/>
      <c r="F12" s="995"/>
      <c r="G12" s="1002"/>
      <c r="I12" s="1003"/>
      <c r="J12" s="999"/>
      <c r="K12" s="966"/>
    </row>
    <row r="13">
      <c r="A13" s="967"/>
      <c r="B13" s="991"/>
      <c r="C13" s="992"/>
      <c r="D13" s="993" t="s">
        <v>535</v>
      </c>
      <c r="E13" s="1004"/>
      <c r="F13" s="995"/>
      <c r="G13" s="1002"/>
      <c r="I13" s="1003"/>
      <c r="J13" s="999"/>
      <c r="K13" s="966"/>
    </row>
    <row r="14" ht="18.75" customHeight="1">
      <c r="A14" s="967"/>
      <c r="B14" s="991"/>
      <c r="C14" s="992"/>
      <c r="D14" s="1000"/>
      <c r="E14" s="1005"/>
      <c r="F14" s="995"/>
      <c r="G14" s="1002"/>
      <c r="I14" s="1003"/>
      <c r="J14" s="999"/>
      <c r="K14" s="966"/>
    </row>
    <row r="15" ht="18.75" customHeight="1">
      <c r="A15" s="967"/>
      <c r="B15" s="991"/>
      <c r="C15" s="992"/>
      <c r="D15" s="993" t="s">
        <v>536</v>
      </c>
      <c r="E15" s="994"/>
      <c r="F15" s="995"/>
      <c r="G15" s="1002"/>
      <c r="I15" s="1003"/>
      <c r="J15" s="999"/>
      <c r="K15" s="966"/>
    </row>
    <row r="16" ht="18.75" customHeight="1">
      <c r="A16" s="1006"/>
      <c r="B16" s="991"/>
      <c r="C16" s="992"/>
      <c r="D16" s="1000"/>
      <c r="E16" s="1005"/>
      <c r="F16" s="995"/>
      <c r="G16" s="1002"/>
      <c r="I16" s="1003"/>
      <c r="J16" s="999"/>
      <c r="K16" s="966"/>
    </row>
    <row r="17" ht="18.75" customHeight="1">
      <c r="A17" s="966"/>
      <c r="B17" s="991"/>
      <c r="C17" s="992"/>
      <c r="D17" s="993" t="s">
        <v>537</v>
      </c>
      <c r="E17" s="1007"/>
      <c r="F17" s="995"/>
      <c r="G17" s="1002"/>
      <c r="I17" s="1003"/>
      <c r="J17" s="999"/>
      <c r="K17" s="966"/>
    </row>
    <row r="18" ht="6.75" customHeight="1">
      <c r="A18" s="966"/>
      <c r="B18" s="991"/>
      <c r="C18" s="992"/>
      <c r="D18" s="1008"/>
      <c r="E18" s="1009"/>
      <c r="F18" s="995"/>
      <c r="G18" s="1010"/>
      <c r="H18" s="1011"/>
      <c r="I18" s="1012"/>
      <c r="J18" s="999"/>
      <c r="K18" s="966"/>
    </row>
    <row r="19" ht="18.75" customHeight="1">
      <c r="A19" s="966"/>
      <c r="B19" s="991"/>
      <c r="C19" s="992"/>
      <c r="D19" s="1013"/>
      <c r="E19" s="1001"/>
      <c r="F19" s="995"/>
      <c r="G19" s="995"/>
      <c r="H19" s="1014"/>
      <c r="I19" s="1001"/>
      <c r="J19" s="999"/>
      <c r="K19" s="966"/>
    </row>
    <row r="20" ht="18.75" customHeight="1">
      <c r="A20" s="966"/>
      <c r="B20" s="991"/>
      <c r="C20" s="992"/>
      <c r="D20" s="1015" t="s">
        <v>538</v>
      </c>
      <c r="E20" s="978"/>
      <c r="F20" s="978"/>
      <c r="G20" s="978"/>
      <c r="H20" s="978"/>
      <c r="I20" s="979"/>
      <c r="J20" s="999"/>
      <c r="K20" s="966"/>
    </row>
    <row r="21" ht="30.75" customHeight="1">
      <c r="A21" s="966"/>
      <c r="B21" s="991"/>
      <c r="C21" s="992"/>
      <c r="D21" s="1016"/>
      <c r="E21" s="1017"/>
      <c r="F21" s="1017"/>
      <c r="G21" s="1017"/>
      <c r="H21" s="1017"/>
      <c r="I21" s="1018"/>
      <c r="J21" s="999"/>
      <c r="K21" s="966"/>
    </row>
    <row r="22" ht="25.5" customHeight="1">
      <c r="A22" s="966"/>
      <c r="B22" s="991"/>
      <c r="C22" s="992"/>
      <c r="D22" s="993" t="s">
        <v>539</v>
      </c>
      <c r="E22" s="994"/>
      <c r="F22" s="1019"/>
      <c r="G22" s="1019"/>
      <c r="H22" s="1020" t="s">
        <v>540</v>
      </c>
      <c r="I22" s="1021"/>
      <c r="J22" s="999"/>
      <c r="K22" s="966"/>
    </row>
    <row r="23" ht="25.5" customHeight="1">
      <c r="A23" s="966"/>
      <c r="B23" s="991"/>
      <c r="C23" s="992"/>
      <c r="D23" s="993" t="s">
        <v>541</v>
      </c>
      <c r="E23" s="994"/>
      <c r="F23" s="1019"/>
      <c r="G23" s="1019"/>
      <c r="H23" s="1022"/>
      <c r="I23" s="1023"/>
      <c r="J23" s="999"/>
      <c r="K23" s="966"/>
    </row>
    <row r="24" ht="25.5" customHeight="1">
      <c r="A24" s="966"/>
      <c r="B24" s="991"/>
      <c r="C24" s="992"/>
      <c r="D24" s="1024"/>
      <c r="E24" s="1019"/>
      <c r="F24" s="1019"/>
      <c r="G24" s="1019"/>
      <c r="H24" s="1024"/>
      <c r="I24" s="1019"/>
      <c r="J24" s="999"/>
      <c r="K24" s="966"/>
    </row>
    <row r="25" ht="25.5" customHeight="1">
      <c r="A25" s="966"/>
      <c r="B25" s="991"/>
      <c r="C25" s="992"/>
      <c r="D25" s="993" t="s">
        <v>542</v>
      </c>
      <c r="E25" s="994"/>
      <c r="F25" s="1019"/>
      <c r="G25" s="1019"/>
      <c r="H25" s="993" t="s">
        <v>543</v>
      </c>
      <c r="I25" s="994"/>
      <c r="J25" s="999"/>
      <c r="K25" s="966"/>
    </row>
    <row r="26" ht="25.5" customHeight="1">
      <c r="A26" s="966"/>
      <c r="B26" s="991"/>
      <c r="C26" s="992"/>
      <c r="D26" s="1024"/>
      <c r="E26" s="1019"/>
      <c r="F26" s="1019"/>
      <c r="G26" s="1019"/>
      <c r="H26" s="1024"/>
      <c r="I26" s="1019"/>
      <c r="J26" s="999"/>
      <c r="K26" s="966"/>
    </row>
    <row r="27">
      <c r="A27" s="966"/>
      <c r="B27" s="991"/>
      <c r="C27" s="992"/>
      <c r="D27" s="993" t="s">
        <v>544</v>
      </c>
      <c r="E27" s="1007"/>
      <c r="F27" s="1019"/>
      <c r="G27" s="1019"/>
      <c r="H27" s="993" t="s">
        <v>545</v>
      </c>
      <c r="I27" s="994"/>
      <c r="J27" s="999"/>
      <c r="K27" s="966"/>
    </row>
    <row r="28" ht="25.5" customHeight="1">
      <c r="A28" s="966"/>
      <c r="B28" s="991"/>
      <c r="C28" s="992"/>
      <c r="D28" s="1025"/>
      <c r="E28" s="1019"/>
      <c r="F28" s="1019"/>
      <c r="G28" s="1019"/>
      <c r="H28" s="1024"/>
      <c r="I28" s="1019"/>
      <c r="J28" s="999"/>
      <c r="K28" s="966"/>
    </row>
    <row r="29">
      <c r="A29" s="966"/>
      <c r="B29" s="991"/>
      <c r="C29" s="992"/>
      <c r="D29" s="993" t="s">
        <v>546</v>
      </c>
      <c r="E29" s="1007"/>
      <c r="F29" s="1019"/>
      <c r="G29" s="1019"/>
      <c r="H29" s="993" t="s">
        <v>547</v>
      </c>
      <c r="I29" s="994"/>
      <c r="J29" s="999"/>
      <c r="K29" s="966"/>
    </row>
    <row r="30" ht="25.5" customHeight="1">
      <c r="A30" s="966"/>
      <c r="B30" s="991"/>
      <c r="C30" s="992"/>
      <c r="D30" s="1024"/>
      <c r="E30" s="1019"/>
      <c r="F30" s="1019"/>
      <c r="G30" s="1019"/>
      <c r="H30" s="1024"/>
      <c r="I30" s="1019"/>
      <c r="J30" s="999"/>
      <c r="K30" s="966"/>
    </row>
    <row r="31">
      <c r="A31" s="966"/>
      <c r="B31" s="991"/>
      <c r="C31" s="992"/>
      <c r="D31" s="993" t="s">
        <v>548</v>
      </c>
      <c r="E31" s="994"/>
      <c r="F31" s="1019"/>
      <c r="G31" s="1019"/>
      <c r="H31" s="993" t="s">
        <v>549</v>
      </c>
      <c r="I31" s="994"/>
      <c r="J31" s="999"/>
      <c r="K31" s="966"/>
    </row>
    <row r="32" ht="18.75" customHeight="1">
      <c r="A32" s="966"/>
      <c r="B32" s="991"/>
      <c r="C32" s="992"/>
      <c r="D32" s="1000"/>
      <c r="E32" s="1009"/>
      <c r="F32" s="995"/>
      <c r="G32" s="1001"/>
      <c r="H32" s="1014"/>
      <c r="I32" s="1001"/>
      <c r="J32" s="999"/>
      <c r="K32" s="966"/>
    </row>
    <row r="33">
      <c r="A33" s="966"/>
      <c r="B33" s="991"/>
      <c r="C33" s="992"/>
      <c r="D33" s="993" t="s">
        <v>550</v>
      </c>
      <c r="E33" s="1026"/>
      <c r="F33" s="1027"/>
      <c r="G33" s="1027"/>
      <c r="H33" s="1027"/>
      <c r="I33" s="587"/>
      <c r="J33" s="999"/>
      <c r="K33" s="966"/>
    </row>
    <row r="34" ht="18.75" customHeight="1">
      <c r="A34" s="966"/>
      <c r="B34" s="991"/>
      <c r="C34" s="992"/>
      <c r="D34" s="1008"/>
      <c r="E34" s="1001"/>
      <c r="F34" s="995"/>
      <c r="G34" s="995"/>
      <c r="H34" s="1013"/>
      <c r="I34" s="1028"/>
      <c r="J34" s="999"/>
      <c r="K34" s="966"/>
    </row>
    <row r="35" ht="18.75" customHeight="1">
      <c r="A35" s="966"/>
      <c r="B35" s="991"/>
      <c r="C35" s="991"/>
      <c r="D35" s="1029"/>
      <c r="E35" s="1030"/>
      <c r="F35" s="991"/>
      <c r="G35" s="991"/>
      <c r="H35" s="1029"/>
      <c r="I35" s="991"/>
      <c r="J35" s="966"/>
      <c r="K35" s="966"/>
    </row>
    <row r="36" ht="18.75" hidden="1" customHeight="1">
      <c r="A36" s="966"/>
      <c r="B36" s="991"/>
      <c r="C36" s="991"/>
      <c r="D36" s="1029"/>
      <c r="E36" s="1030"/>
      <c r="F36" s="991"/>
      <c r="G36" s="991"/>
      <c r="H36" s="1029"/>
      <c r="I36" s="991"/>
      <c r="J36" s="966"/>
      <c r="K36" s="966"/>
    </row>
    <row r="37" ht="18.75" hidden="1" customHeight="1">
      <c r="A37" s="966"/>
      <c r="B37" s="991"/>
      <c r="C37" s="991"/>
      <c r="D37" s="1029"/>
      <c r="E37" s="1030"/>
      <c r="F37" s="991"/>
      <c r="G37" s="991"/>
      <c r="H37" s="1029"/>
      <c r="I37" s="991"/>
      <c r="J37" s="966"/>
      <c r="K37" s="966"/>
    </row>
    <row r="38" ht="15.75" hidden="1" customHeight="1">
      <c r="A38" s="966"/>
      <c r="B38" s="991"/>
      <c r="C38" s="991"/>
      <c r="D38" s="1029"/>
      <c r="E38" s="1030"/>
      <c r="F38" s="991"/>
      <c r="G38" s="991"/>
      <c r="H38" s="1029"/>
      <c r="I38" s="991"/>
      <c r="J38" s="966"/>
      <c r="K38" s="966"/>
    </row>
    <row r="39" ht="15.75" hidden="1" customHeight="1">
      <c r="A39" s="966"/>
      <c r="B39" s="966"/>
      <c r="C39" s="966"/>
      <c r="D39" s="1031"/>
      <c r="E39" s="1032"/>
      <c r="F39" s="966"/>
      <c r="G39" s="966"/>
      <c r="H39" s="1031"/>
      <c r="I39" s="966"/>
      <c r="J39" s="966"/>
      <c r="K39" s="966"/>
    </row>
    <row r="40" ht="15.75" hidden="1" customHeight="1">
      <c r="A40" s="966"/>
      <c r="B40" s="966"/>
      <c r="C40" s="966"/>
      <c r="D40" s="1031"/>
      <c r="E40" s="1032"/>
      <c r="F40" s="966"/>
      <c r="G40" s="966"/>
      <c r="H40" s="1031"/>
      <c r="I40" s="966"/>
      <c r="J40" s="966"/>
      <c r="K40" s="966"/>
    </row>
    <row r="41" ht="15.75" hidden="1" customHeight="1">
      <c r="A41" s="966"/>
      <c r="B41" s="966"/>
      <c r="C41" s="966"/>
      <c r="D41" s="1031"/>
      <c r="E41" s="1032"/>
      <c r="F41" s="966"/>
      <c r="G41" s="966"/>
      <c r="H41" s="1031"/>
      <c r="I41" s="966"/>
      <c r="J41" s="966"/>
      <c r="K41" s="966"/>
    </row>
    <row r="42" ht="15.75" hidden="1" customHeight="1">
      <c r="A42" s="966"/>
      <c r="B42" s="966"/>
      <c r="C42" s="966"/>
      <c r="D42" s="1031"/>
      <c r="E42" s="1032"/>
      <c r="F42" s="966"/>
      <c r="G42" s="966"/>
      <c r="H42" s="1031"/>
      <c r="I42" s="966"/>
      <c r="J42" s="966"/>
      <c r="K42" s="966"/>
    </row>
    <row r="43" ht="15.75" hidden="1" customHeight="1">
      <c r="D43" s="1025"/>
      <c r="E43" s="1033"/>
      <c r="H43" s="1025"/>
    </row>
    <row r="44" ht="15.75" hidden="1" customHeight="1">
      <c r="D44" s="1025"/>
      <c r="E44" s="1033"/>
      <c r="H44" s="1025"/>
    </row>
    <row r="45" ht="15.75" hidden="1" customHeight="1">
      <c r="D45" s="1025"/>
      <c r="E45" s="1033"/>
      <c r="H45" s="1025"/>
    </row>
    <row r="46" ht="15.75" hidden="1" customHeight="1">
      <c r="D46" s="1025"/>
      <c r="E46" s="1033"/>
      <c r="H46" s="1025"/>
    </row>
    <row r="47" ht="15.75" hidden="1" customHeight="1">
      <c r="D47" s="1025"/>
      <c r="E47" s="1033"/>
      <c r="H47" s="1025"/>
    </row>
    <row r="48" ht="15.75" hidden="1" customHeight="1">
      <c r="D48" s="1025"/>
      <c r="E48" s="1033"/>
      <c r="H48" s="1025"/>
    </row>
    <row r="49" ht="15.75" hidden="1" customHeight="1">
      <c r="D49" s="1025"/>
      <c r="E49" s="1033"/>
      <c r="H49" s="1025"/>
    </row>
    <row r="50" ht="15.75" hidden="1" customHeight="1">
      <c r="D50" s="1025"/>
      <c r="E50" s="1033"/>
      <c r="H50" s="1025"/>
    </row>
    <row r="51" ht="15.75" hidden="1" customHeight="1">
      <c r="D51" s="1025"/>
      <c r="E51" s="1033"/>
      <c r="H51" s="1025"/>
    </row>
    <row r="52" ht="15.75" hidden="1" customHeight="1">
      <c r="D52" s="1025"/>
      <c r="E52" s="1033"/>
      <c r="H52" s="1025"/>
    </row>
    <row r="53" ht="15.75" hidden="1" customHeight="1">
      <c r="D53" s="1025"/>
      <c r="E53" s="1033"/>
      <c r="H53" s="1025"/>
    </row>
    <row r="54" ht="15.75" hidden="1" customHeight="1">
      <c r="D54" s="1025"/>
      <c r="E54" s="1033"/>
      <c r="H54" s="1025"/>
    </row>
    <row r="55" ht="15.75" hidden="1" customHeight="1">
      <c r="D55" s="1025"/>
      <c r="E55" s="1033"/>
      <c r="H55" s="1025"/>
    </row>
    <row r="56" ht="15.75" hidden="1" customHeight="1">
      <c r="D56" s="1025"/>
      <c r="E56" s="1033"/>
      <c r="H56" s="1025"/>
    </row>
    <row r="57" ht="15.75" hidden="1" customHeight="1">
      <c r="D57" s="1025"/>
      <c r="E57" s="1033"/>
      <c r="H57" s="1025"/>
    </row>
    <row r="58" ht="15.75" hidden="1" customHeight="1">
      <c r="D58" s="1025"/>
      <c r="E58" s="1033"/>
      <c r="H58" s="1025"/>
    </row>
    <row r="59" ht="15.75" hidden="1" customHeight="1">
      <c r="D59" s="1025"/>
      <c r="E59" s="1033"/>
      <c r="H59" s="1025"/>
    </row>
    <row r="60" ht="15.75" hidden="1" customHeight="1">
      <c r="D60" s="1025"/>
      <c r="E60" s="1033"/>
      <c r="H60" s="1025"/>
    </row>
    <row r="61" ht="15.75" hidden="1" customHeight="1">
      <c r="D61" s="1025"/>
      <c r="E61" s="1033"/>
      <c r="H61" s="1025"/>
    </row>
    <row r="62" ht="15.75" hidden="1" customHeight="1">
      <c r="D62" s="1025"/>
      <c r="E62" s="1033"/>
      <c r="H62" s="1025"/>
    </row>
    <row r="63" ht="15.75" hidden="1" customHeight="1">
      <c r="D63" s="1025"/>
      <c r="E63" s="1033"/>
      <c r="H63" s="1025"/>
    </row>
    <row r="64" ht="15.75" hidden="1" customHeight="1">
      <c r="D64" s="1025"/>
      <c r="E64" s="1033"/>
      <c r="H64" s="1025"/>
    </row>
    <row r="65" ht="15.75" hidden="1" customHeight="1">
      <c r="D65" s="1025"/>
      <c r="E65" s="1033"/>
      <c r="H65" s="1025"/>
    </row>
    <row r="66" ht="15.75" hidden="1" customHeight="1">
      <c r="D66" s="1025"/>
      <c r="E66" s="1033"/>
      <c r="H66" s="1025"/>
    </row>
    <row r="67" ht="15.75" hidden="1" customHeight="1">
      <c r="D67" s="1025"/>
      <c r="E67" s="1033"/>
      <c r="H67" s="1025"/>
    </row>
    <row r="68" ht="15.75" hidden="1" customHeight="1">
      <c r="D68" s="1025"/>
      <c r="E68" s="1033"/>
      <c r="H68" s="1025"/>
    </row>
    <row r="69" ht="15.75" hidden="1" customHeight="1">
      <c r="D69" s="1025"/>
      <c r="E69" s="1033"/>
      <c r="H69" s="1025"/>
    </row>
    <row r="70" ht="15.75" hidden="1" customHeight="1">
      <c r="D70" s="1025"/>
      <c r="E70" s="1033"/>
      <c r="H70" s="1025"/>
    </row>
    <row r="71" ht="15.75" hidden="1" customHeight="1">
      <c r="D71" s="1025"/>
      <c r="E71" s="1033"/>
      <c r="H71" s="1025"/>
    </row>
    <row r="72" ht="15.75" hidden="1" customHeight="1">
      <c r="D72" s="1025"/>
      <c r="E72" s="1033"/>
      <c r="H72" s="1025"/>
    </row>
    <row r="73" ht="15.75" hidden="1" customHeight="1">
      <c r="D73" s="1025"/>
      <c r="E73" s="1033"/>
      <c r="H73" s="1025"/>
    </row>
    <row r="74" ht="15.75" hidden="1" customHeight="1">
      <c r="D74" s="1025"/>
      <c r="E74" s="1033"/>
      <c r="H74" s="1025"/>
    </row>
    <row r="75" ht="15.75" hidden="1" customHeight="1">
      <c r="D75" s="1025"/>
      <c r="E75" s="1033"/>
      <c r="H75" s="1025"/>
    </row>
    <row r="76" ht="15.75" hidden="1" customHeight="1">
      <c r="D76" s="1025"/>
      <c r="E76" s="1033"/>
      <c r="H76" s="1025"/>
    </row>
    <row r="77" ht="15.75" hidden="1" customHeight="1">
      <c r="D77" s="1025"/>
      <c r="E77" s="1033"/>
      <c r="H77" s="1025"/>
    </row>
    <row r="78" ht="15.75" hidden="1" customHeight="1">
      <c r="D78" s="1025"/>
      <c r="E78" s="1033"/>
      <c r="H78" s="1025"/>
    </row>
    <row r="79" ht="15.75" hidden="1" customHeight="1">
      <c r="D79" s="1025"/>
      <c r="E79" s="1033"/>
      <c r="H79" s="1025"/>
    </row>
    <row r="80" ht="15.75" hidden="1" customHeight="1">
      <c r="D80" s="1025"/>
      <c r="E80" s="1033"/>
      <c r="H80" s="1025"/>
    </row>
    <row r="81" ht="15.75" hidden="1" customHeight="1">
      <c r="D81" s="1025"/>
      <c r="E81" s="1033"/>
      <c r="H81" s="1025"/>
    </row>
    <row r="82" ht="15.75" hidden="1" customHeight="1">
      <c r="D82" s="1025"/>
      <c r="E82" s="1033"/>
      <c r="H82" s="1025"/>
    </row>
    <row r="83" ht="15.75" hidden="1" customHeight="1">
      <c r="D83" s="1025"/>
      <c r="E83" s="1033"/>
      <c r="H83" s="1025"/>
    </row>
    <row r="84" ht="15.75" hidden="1" customHeight="1">
      <c r="D84" s="1025"/>
      <c r="E84" s="1033"/>
      <c r="H84" s="1025"/>
    </row>
    <row r="85" ht="15.75" hidden="1" customHeight="1">
      <c r="D85" s="1025"/>
      <c r="E85" s="1033"/>
      <c r="H85" s="1025"/>
    </row>
    <row r="86" ht="15.75" hidden="1" customHeight="1">
      <c r="D86" s="1025"/>
      <c r="E86" s="1033"/>
      <c r="H86" s="1025"/>
    </row>
    <row r="87" ht="15.75" hidden="1" customHeight="1">
      <c r="D87" s="1025"/>
      <c r="E87" s="1033"/>
      <c r="H87" s="1025"/>
    </row>
    <row r="88" ht="15.75" hidden="1" customHeight="1">
      <c r="D88" s="1025"/>
      <c r="E88" s="1033"/>
      <c r="H88" s="1025"/>
    </row>
    <row r="89" ht="15.75" hidden="1" customHeight="1">
      <c r="D89" s="1025"/>
      <c r="E89" s="1033"/>
      <c r="H89" s="1025"/>
    </row>
    <row r="90" ht="15.75" hidden="1" customHeight="1">
      <c r="D90" s="1025"/>
      <c r="E90" s="1033"/>
      <c r="H90" s="1025"/>
    </row>
    <row r="91" ht="15.75" hidden="1" customHeight="1">
      <c r="D91" s="1025"/>
      <c r="E91" s="1033"/>
      <c r="H91" s="1025"/>
    </row>
    <row r="92" ht="15.75" hidden="1" customHeight="1">
      <c r="D92" s="1025"/>
      <c r="E92" s="1033"/>
      <c r="H92" s="1025"/>
    </row>
    <row r="93" ht="15.75" hidden="1" customHeight="1">
      <c r="D93" s="1025"/>
      <c r="E93" s="1033"/>
      <c r="H93" s="1025"/>
    </row>
    <row r="94" ht="15.75" hidden="1" customHeight="1">
      <c r="D94" s="1025"/>
      <c r="E94" s="1033"/>
      <c r="H94" s="1025"/>
    </row>
    <row r="95" ht="15.75" hidden="1" customHeight="1">
      <c r="D95" s="1025"/>
      <c r="E95" s="1033"/>
      <c r="H95" s="1025"/>
    </row>
    <row r="96" ht="15.75" hidden="1" customHeight="1">
      <c r="D96" s="1025"/>
      <c r="E96" s="1033"/>
      <c r="H96" s="1025"/>
    </row>
    <row r="97" ht="15.75" hidden="1" customHeight="1">
      <c r="D97" s="1025"/>
      <c r="E97" s="1033"/>
      <c r="H97" s="1025"/>
    </row>
    <row r="98" ht="15.75" hidden="1" customHeight="1">
      <c r="D98" s="1025"/>
      <c r="E98" s="1033"/>
      <c r="H98" s="1025"/>
    </row>
    <row r="99" ht="15.75" hidden="1" customHeight="1">
      <c r="D99" s="1025"/>
      <c r="E99" s="1033"/>
      <c r="H99" s="1025"/>
    </row>
    <row r="100" ht="15.75" hidden="1" customHeight="1">
      <c r="D100" s="1025"/>
      <c r="E100" s="1033"/>
      <c r="H100" s="1025"/>
    </row>
    <row r="101" ht="15.75" hidden="1" customHeight="1">
      <c r="D101" s="1025"/>
      <c r="E101" s="1033"/>
      <c r="H101" s="1025"/>
    </row>
    <row r="102" ht="15.75" hidden="1" customHeight="1">
      <c r="D102" s="1025"/>
      <c r="E102" s="1033"/>
      <c r="H102" s="1025"/>
    </row>
    <row r="103" ht="15.75" hidden="1" customHeight="1">
      <c r="D103" s="1025"/>
      <c r="E103" s="1033"/>
      <c r="H103" s="1025"/>
    </row>
    <row r="104" ht="15.75" hidden="1" customHeight="1">
      <c r="D104" s="1025"/>
      <c r="E104" s="1033"/>
      <c r="H104" s="1025"/>
    </row>
    <row r="105" ht="15.75" hidden="1" customHeight="1">
      <c r="D105" s="1025"/>
      <c r="E105" s="1033"/>
      <c r="H105" s="1025"/>
    </row>
    <row r="106" ht="15.75" hidden="1" customHeight="1">
      <c r="D106" s="1025"/>
      <c r="E106" s="1033"/>
      <c r="H106" s="1025"/>
    </row>
    <row r="107" ht="15.75" hidden="1" customHeight="1">
      <c r="D107" s="1025"/>
      <c r="E107" s="1033"/>
      <c r="H107" s="1025"/>
    </row>
    <row r="108" ht="15.75" hidden="1" customHeight="1">
      <c r="D108" s="1025"/>
      <c r="E108" s="1033"/>
      <c r="H108" s="1025"/>
    </row>
    <row r="109" ht="15.75" hidden="1" customHeight="1">
      <c r="D109" s="1025"/>
      <c r="E109" s="1033"/>
      <c r="H109" s="1025"/>
    </row>
    <row r="110" ht="15.75" hidden="1" customHeight="1">
      <c r="D110" s="1025"/>
      <c r="E110" s="1033"/>
      <c r="H110" s="1025"/>
    </row>
    <row r="111" ht="15.75" hidden="1" customHeight="1">
      <c r="D111" s="1025"/>
      <c r="E111" s="1033"/>
      <c r="H111" s="1025"/>
    </row>
    <row r="112" ht="15.75" hidden="1" customHeight="1">
      <c r="D112" s="1025"/>
      <c r="E112" s="1033"/>
      <c r="H112" s="1025"/>
    </row>
    <row r="113" ht="15.75" hidden="1" customHeight="1">
      <c r="D113" s="1025"/>
      <c r="E113" s="1033"/>
      <c r="H113" s="1025"/>
    </row>
    <row r="114" ht="15.75" hidden="1" customHeight="1">
      <c r="D114" s="1025"/>
      <c r="E114" s="1033"/>
      <c r="H114" s="1025"/>
    </row>
    <row r="115" ht="15.75" hidden="1" customHeight="1">
      <c r="D115" s="1025"/>
      <c r="E115" s="1033"/>
      <c r="H115" s="1025"/>
    </row>
    <row r="116" ht="15.75" hidden="1" customHeight="1">
      <c r="D116" s="1025"/>
      <c r="E116" s="1033"/>
      <c r="H116" s="1025"/>
    </row>
    <row r="117" ht="15.75" hidden="1" customHeight="1">
      <c r="D117" s="1025"/>
      <c r="E117" s="1033"/>
      <c r="H117" s="1025"/>
    </row>
    <row r="118" ht="15.75" hidden="1" customHeight="1">
      <c r="D118" s="1025"/>
      <c r="E118" s="1033"/>
      <c r="H118" s="1025"/>
    </row>
    <row r="119" ht="15.75" hidden="1" customHeight="1">
      <c r="D119" s="1025"/>
      <c r="E119" s="1033"/>
      <c r="H119" s="1025"/>
    </row>
    <row r="120" ht="15.75" hidden="1" customHeight="1">
      <c r="D120" s="1025"/>
      <c r="E120" s="1033"/>
      <c r="H120" s="1025"/>
    </row>
    <row r="121" ht="15.75" hidden="1" customHeight="1">
      <c r="D121" s="1025"/>
      <c r="E121" s="1033"/>
      <c r="H121" s="1025"/>
    </row>
    <row r="122" ht="15.75" hidden="1" customHeight="1">
      <c r="D122" s="1025"/>
      <c r="E122" s="1033"/>
      <c r="H122" s="1025"/>
    </row>
    <row r="123" ht="15.75" hidden="1" customHeight="1">
      <c r="D123" s="1025"/>
      <c r="E123" s="1033"/>
      <c r="H123" s="1025"/>
    </row>
    <row r="124" ht="15.75" hidden="1" customHeight="1">
      <c r="D124" s="1025"/>
      <c r="E124" s="1033"/>
      <c r="H124" s="1025"/>
    </row>
    <row r="125" ht="15.75" hidden="1" customHeight="1">
      <c r="D125" s="1025"/>
      <c r="E125" s="1033"/>
      <c r="H125" s="1025"/>
    </row>
    <row r="126" ht="15.75" hidden="1" customHeight="1">
      <c r="D126" s="1025"/>
      <c r="E126" s="1033"/>
      <c r="H126" s="1025"/>
    </row>
    <row r="127" ht="15.75" hidden="1" customHeight="1">
      <c r="D127" s="1025"/>
      <c r="E127" s="1033"/>
      <c r="H127" s="1025"/>
    </row>
    <row r="128" ht="15.75" hidden="1" customHeight="1">
      <c r="D128" s="1025"/>
      <c r="E128" s="1033"/>
      <c r="H128" s="1025"/>
    </row>
    <row r="129" ht="15.75" hidden="1" customHeight="1">
      <c r="D129" s="1025"/>
      <c r="E129" s="1033"/>
      <c r="H129" s="1025"/>
    </row>
    <row r="130" ht="15.75" hidden="1" customHeight="1">
      <c r="D130" s="1025"/>
      <c r="E130" s="1033"/>
      <c r="H130" s="1025"/>
    </row>
    <row r="131" ht="15.75" hidden="1" customHeight="1">
      <c r="D131" s="1025"/>
      <c r="E131" s="1033"/>
      <c r="H131" s="1025"/>
    </row>
    <row r="132" ht="15.75" hidden="1" customHeight="1">
      <c r="D132" s="1025"/>
      <c r="E132" s="1033"/>
      <c r="H132" s="1025"/>
    </row>
    <row r="133" ht="15.75" hidden="1" customHeight="1">
      <c r="D133" s="1025"/>
      <c r="E133" s="1033"/>
      <c r="H133" s="1025"/>
    </row>
    <row r="134" ht="15.75" hidden="1" customHeight="1">
      <c r="D134" s="1025"/>
      <c r="E134" s="1033"/>
      <c r="H134" s="1025"/>
    </row>
    <row r="135" ht="15.75" hidden="1" customHeight="1">
      <c r="D135" s="1025"/>
      <c r="E135" s="1033"/>
      <c r="H135" s="1025"/>
    </row>
    <row r="136" ht="15.75" hidden="1" customHeight="1">
      <c r="D136" s="1025"/>
      <c r="E136" s="1033"/>
      <c r="H136" s="1025"/>
    </row>
    <row r="137" ht="15.75" hidden="1" customHeight="1">
      <c r="D137" s="1025"/>
      <c r="E137" s="1033"/>
      <c r="H137" s="1025"/>
    </row>
    <row r="138" ht="15.75" hidden="1" customHeight="1">
      <c r="D138" s="1025"/>
      <c r="E138" s="1033"/>
      <c r="H138" s="1025"/>
    </row>
    <row r="139" ht="15.75" hidden="1" customHeight="1">
      <c r="D139" s="1025"/>
      <c r="E139" s="1033"/>
      <c r="H139" s="1025"/>
    </row>
    <row r="140" ht="15.75" hidden="1" customHeight="1">
      <c r="D140" s="1025"/>
      <c r="E140" s="1033"/>
      <c r="H140" s="1025"/>
    </row>
    <row r="141" ht="15.75" hidden="1" customHeight="1">
      <c r="D141" s="1025"/>
      <c r="E141" s="1033"/>
      <c r="H141" s="1025"/>
    </row>
    <row r="142" ht="15.75" hidden="1" customHeight="1">
      <c r="D142" s="1025"/>
      <c r="E142" s="1033"/>
      <c r="H142" s="1025"/>
    </row>
    <row r="143" ht="15.75" hidden="1" customHeight="1">
      <c r="D143" s="1025"/>
      <c r="E143" s="1033"/>
      <c r="H143" s="1025"/>
    </row>
    <row r="144" ht="15.75" hidden="1" customHeight="1">
      <c r="D144" s="1025"/>
      <c r="E144" s="1033"/>
      <c r="H144" s="1025"/>
    </row>
    <row r="145" ht="15.75" hidden="1" customHeight="1">
      <c r="D145" s="1025"/>
      <c r="E145" s="1033"/>
      <c r="H145" s="1025"/>
    </row>
    <row r="146" ht="15.75" hidden="1" customHeight="1">
      <c r="D146" s="1025"/>
      <c r="E146" s="1033"/>
      <c r="H146" s="1025"/>
    </row>
    <row r="147" ht="15.75" hidden="1" customHeight="1">
      <c r="D147" s="1025"/>
      <c r="E147" s="1033"/>
      <c r="H147" s="1025"/>
    </row>
    <row r="148" ht="15.75" hidden="1" customHeight="1">
      <c r="D148" s="1025"/>
      <c r="E148" s="1033"/>
      <c r="H148" s="1025"/>
    </row>
    <row r="149" ht="15.75" hidden="1" customHeight="1">
      <c r="D149" s="1025"/>
      <c r="E149" s="1033"/>
      <c r="H149" s="1025"/>
    </row>
    <row r="150" ht="15.75" hidden="1" customHeight="1">
      <c r="D150" s="1025"/>
      <c r="E150" s="1033"/>
      <c r="H150" s="1025"/>
    </row>
    <row r="151" ht="15.75" hidden="1" customHeight="1">
      <c r="D151" s="1025"/>
      <c r="E151" s="1033"/>
      <c r="H151" s="1025"/>
    </row>
    <row r="152" ht="15.75" hidden="1" customHeight="1">
      <c r="D152" s="1025"/>
      <c r="E152" s="1033"/>
      <c r="H152" s="1025"/>
    </row>
    <row r="153" ht="15.75" hidden="1" customHeight="1">
      <c r="D153" s="1025"/>
      <c r="E153" s="1033"/>
      <c r="H153" s="1025"/>
    </row>
    <row r="154" ht="15.75" hidden="1" customHeight="1">
      <c r="D154" s="1025"/>
      <c r="E154" s="1033"/>
      <c r="H154" s="1025"/>
    </row>
    <row r="155" ht="15.75" hidden="1" customHeight="1">
      <c r="D155" s="1025"/>
      <c r="E155" s="1033"/>
      <c r="H155" s="1025"/>
    </row>
    <row r="156" ht="15.75" hidden="1" customHeight="1">
      <c r="D156" s="1025"/>
      <c r="E156" s="1033"/>
      <c r="H156" s="1025"/>
    </row>
    <row r="157" ht="15.75" hidden="1" customHeight="1">
      <c r="D157" s="1025"/>
      <c r="E157" s="1033"/>
      <c r="H157" s="1025"/>
    </row>
    <row r="158" ht="15.75" hidden="1" customHeight="1">
      <c r="D158" s="1025"/>
      <c r="E158" s="1033"/>
      <c r="H158" s="1025"/>
    </row>
    <row r="159" ht="15.75" hidden="1" customHeight="1">
      <c r="D159" s="1025"/>
      <c r="E159" s="1033"/>
      <c r="H159" s="1025"/>
    </row>
    <row r="160" ht="15.75" hidden="1" customHeight="1">
      <c r="D160" s="1025"/>
      <c r="E160" s="1033"/>
      <c r="H160" s="1025"/>
    </row>
    <row r="161" ht="15.75" hidden="1" customHeight="1">
      <c r="D161" s="1025"/>
      <c r="E161" s="1033"/>
      <c r="H161" s="1025"/>
    </row>
    <row r="162" ht="15.75" hidden="1" customHeight="1">
      <c r="D162" s="1025"/>
      <c r="E162" s="1033"/>
      <c r="H162" s="1025"/>
    </row>
    <row r="163" ht="15.75" hidden="1" customHeight="1">
      <c r="D163" s="1025"/>
      <c r="E163" s="1033"/>
      <c r="H163" s="1025"/>
    </row>
    <row r="164" ht="15.75" hidden="1" customHeight="1">
      <c r="D164" s="1025"/>
      <c r="E164" s="1033"/>
      <c r="H164" s="1025"/>
    </row>
    <row r="165" ht="15.75" hidden="1" customHeight="1">
      <c r="D165" s="1025"/>
      <c r="E165" s="1033"/>
      <c r="H165" s="1025"/>
    </row>
    <row r="166" ht="15.75" hidden="1" customHeight="1">
      <c r="D166" s="1025"/>
      <c r="E166" s="1033"/>
      <c r="H166" s="1025"/>
    </row>
    <row r="167" ht="15.75" hidden="1" customHeight="1">
      <c r="D167" s="1025"/>
      <c r="E167" s="1033"/>
      <c r="H167" s="1025"/>
    </row>
    <row r="168" ht="15.75" hidden="1" customHeight="1">
      <c r="D168" s="1025"/>
      <c r="E168" s="1033"/>
      <c r="H168" s="1025"/>
    </row>
    <row r="169" ht="15.75" hidden="1" customHeight="1">
      <c r="D169" s="1025"/>
      <c r="E169" s="1033"/>
      <c r="H169" s="1025"/>
    </row>
    <row r="170" ht="15.75" hidden="1" customHeight="1">
      <c r="D170" s="1025"/>
      <c r="E170" s="1033"/>
      <c r="H170" s="1025"/>
    </row>
    <row r="171" ht="15.75" hidden="1" customHeight="1">
      <c r="D171" s="1025"/>
      <c r="E171" s="1033"/>
      <c r="H171" s="1025"/>
    </row>
    <row r="172" ht="15.75" hidden="1" customHeight="1">
      <c r="D172" s="1025"/>
      <c r="E172" s="1033"/>
      <c r="H172" s="1025"/>
    </row>
    <row r="173" ht="15.75" hidden="1" customHeight="1">
      <c r="D173" s="1025"/>
      <c r="E173" s="1033"/>
      <c r="H173" s="1025"/>
    </row>
    <row r="174" ht="15.75" hidden="1" customHeight="1">
      <c r="D174" s="1025"/>
      <c r="E174" s="1033"/>
      <c r="H174" s="1025"/>
    </row>
    <row r="175" ht="15.75" hidden="1" customHeight="1">
      <c r="D175" s="1025"/>
      <c r="E175" s="1033"/>
      <c r="H175" s="1025"/>
    </row>
    <row r="176" ht="15.75" hidden="1" customHeight="1">
      <c r="D176" s="1025"/>
      <c r="E176" s="1033"/>
      <c r="H176" s="1025"/>
    </row>
    <row r="177" ht="15.75" hidden="1" customHeight="1">
      <c r="D177" s="1025"/>
      <c r="E177" s="1033"/>
      <c r="H177" s="1025"/>
    </row>
    <row r="178" ht="15.75" hidden="1" customHeight="1">
      <c r="D178" s="1025"/>
      <c r="E178" s="1033"/>
      <c r="H178" s="1025"/>
    </row>
    <row r="179" ht="15.75" hidden="1" customHeight="1">
      <c r="D179" s="1025"/>
      <c r="E179" s="1033"/>
      <c r="H179" s="1025"/>
    </row>
    <row r="180" ht="15.75" hidden="1" customHeight="1">
      <c r="D180" s="1025"/>
      <c r="E180" s="1033"/>
      <c r="H180" s="1025"/>
    </row>
    <row r="181" ht="15.75" hidden="1" customHeight="1">
      <c r="D181" s="1025"/>
      <c r="E181" s="1033"/>
      <c r="H181" s="1025"/>
    </row>
    <row r="182" ht="15.75" hidden="1" customHeight="1">
      <c r="D182" s="1025"/>
      <c r="E182" s="1033"/>
      <c r="H182" s="1025"/>
    </row>
    <row r="183" ht="15.75" hidden="1" customHeight="1">
      <c r="D183" s="1025"/>
      <c r="E183" s="1033"/>
      <c r="H183" s="1025"/>
    </row>
    <row r="184" ht="15.75" hidden="1" customHeight="1">
      <c r="D184" s="1025"/>
      <c r="E184" s="1033"/>
      <c r="H184" s="1025"/>
    </row>
    <row r="185" ht="15.75" hidden="1" customHeight="1">
      <c r="D185" s="1025"/>
      <c r="E185" s="1033"/>
      <c r="H185" s="1025"/>
    </row>
    <row r="186" ht="15.75" hidden="1" customHeight="1">
      <c r="D186" s="1025"/>
      <c r="E186" s="1033"/>
      <c r="H186" s="1025"/>
    </row>
    <row r="187" ht="15.75" hidden="1" customHeight="1">
      <c r="D187" s="1025"/>
      <c r="E187" s="1033"/>
      <c r="H187" s="1025"/>
    </row>
    <row r="188" ht="15.75" hidden="1" customHeight="1">
      <c r="D188" s="1025"/>
      <c r="E188" s="1033"/>
      <c r="H188" s="1025"/>
    </row>
    <row r="189" ht="15.75" hidden="1" customHeight="1">
      <c r="D189" s="1025"/>
      <c r="E189" s="1033"/>
      <c r="H189" s="1025"/>
    </row>
    <row r="190" ht="15.75" hidden="1" customHeight="1">
      <c r="D190" s="1025"/>
      <c r="E190" s="1033"/>
      <c r="H190" s="1025"/>
    </row>
    <row r="191" ht="15.75" hidden="1" customHeight="1">
      <c r="D191" s="1025"/>
      <c r="E191" s="1033"/>
      <c r="H191" s="1025"/>
    </row>
    <row r="192" ht="15.75" hidden="1" customHeight="1">
      <c r="D192" s="1025"/>
      <c r="E192" s="1033"/>
      <c r="H192" s="1025"/>
    </row>
    <row r="193" ht="15.75" hidden="1" customHeight="1">
      <c r="D193" s="1025"/>
      <c r="E193" s="1033"/>
      <c r="H193" s="1025"/>
    </row>
    <row r="194" ht="15.75" hidden="1" customHeight="1">
      <c r="D194" s="1025"/>
      <c r="E194" s="1033"/>
      <c r="H194" s="1025"/>
    </row>
    <row r="195" ht="15.75" hidden="1" customHeight="1">
      <c r="D195" s="1025"/>
      <c r="E195" s="1033"/>
      <c r="H195" s="1025"/>
    </row>
    <row r="196" ht="15.75" hidden="1" customHeight="1">
      <c r="D196" s="1025"/>
      <c r="E196" s="1033"/>
      <c r="H196" s="1025"/>
    </row>
    <row r="197" ht="15.75" hidden="1" customHeight="1">
      <c r="D197" s="1025"/>
      <c r="E197" s="1033"/>
      <c r="H197" s="1025"/>
    </row>
    <row r="198" ht="15.75" hidden="1" customHeight="1">
      <c r="D198" s="1025"/>
      <c r="E198" s="1033"/>
      <c r="H198" s="1025"/>
    </row>
    <row r="199" ht="15.75" hidden="1" customHeight="1">
      <c r="D199" s="1025"/>
      <c r="E199" s="1033"/>
      <c r="H199" s="1025"/>
    </row>
    <row r="200" ht="15.75" hidden="1" customHeight="1">
      <c r="D200" s="1025"/>
      <c r="E200" s="1033"/>
      <c r="H200" s="1025"/>
    </row>
    <row r="201" ht="15.75" hidden="1" customHeight="1">
      <c r="D201" s="1025"/>
      <c r="E201" s="1033"/>
      <c r="H201" s="1025"/>
    </row>
    <row r="202" ht="15.75" hidden="1" customHeight="1">
      <c r="D202" s="1025"/>
      <c r="E202" s="1033"/>
      <c r="H202" s="1025"/>
    </row>
    <row r="203" ht="15.75" hidden="1" customHeight="1">
      <c r="D203" s="1025"/>
      <c r="E203" s="1033"/>
      <c r="H203" s="1025"/>
    </row>
    <row r="204" ht="15.75" hidden="1" customHeight="1">
      <c r="D204" s="1025"/>
      <c r="E204" s="1033"/>
      <c r="H204" s="1025"/>
    </row>
    <row r="205" ht="15.75" hidden="1" customHeight="1">
      <c r="D205" s="1025"/>
      <c r="E205" s="1033"/>
      <c r="H205" s="1025"/>
    </row>
    <row r="206" ht="15.75" hidden="1" customHeight="1">
      <c r="D206" s="1025"/>
      <c r="E206" s="1033"/>
      <c r="H206" s="1025"/>
    </row>
    <row r="207" ht="15.75" hidden="1" customHeight="1">
      <c r="D207" s="1025"/>
      <c r="E207" s="1033"/>
      <c r="H207" s="1025"/>
    </row>
    <row r="208" ht="15.75" hidden="1" customHeight="1">
      <c r="D208" s="1025"/>
      <c r="E208" s="1033"/>
      <c r="H208" s="1025"/>
    </row>
    <row r="209" ht="15.75" hidden="1" customHeight="1">
      <c r="D209" s="1025"/>
      <c r="E209" s="1033"/>
      <c r="H209" s="1025"/>
    </row>
    <row r="210" ht="15.75" hidden="1" customHeight="1">
      <c r="D210" s="1025"/>
      <c r="E210" s="1033"/>
      <c r="H210" s="1025"/>
    </row>
    <row r="211" ht="15.75" hidden="1" customHeight="1">
      <c r="D211" s="1025"/>
      <c r="E211" s="1033"/>
      <c r="H211" s="1025"/>
    </row>
    <row r="212" ht="15.75" hidden="1" customHeight="1">
      <c r="D212" s="1025"/>
      <c r="E212" s="1033"/>
      <c r="H212" s="1025"/>
    </row>
    <row r="213" ht="15.75" hidden="1" customHeight="1">
      <c r="D213" s="1025"/>
      <c r="E213" s="1033"/>
      <c r="H213" s="1025"/>
    </row>
    <row r="214" ht="15.75" hidden="1" customHeight="1">
      <c r="D214" s="1025"/>
      <c r="E214" s="1033"/>
      <c r="H214" s="1025"/>
    </row>
    <row r="215" ht="15.75" hidden="1" customHeight="1">
      <c r="D215" s="1025"/>
      <c r="E215" s="1033"/>
      <c r="H215" s="1025"/>
    </row>
    <row r="216" ht="15.75" hidden="1" customHeight="1">
      <c r="D216" s="1025"/>
      <c r="E216" s="1033"/>
      <c r="H216" s="1025"/>
    </row>
    <row r="217" ht="15.75" hidden="1" customHeight="1">
      <c r="D217" s="1025"/>
      <c r="E217" s="1033"/>
      <c r="H217" s="1025"/>
    </row>
    <row r="218" ht="15.75" hidden="1" customHeight="1">
      <c r="D218" s="1025"/>
      <c r="E218" s="1033"/>
      <c r="H218" s="1025"/>
    </row>
    <row r="219" ht="15.75" hidden="1" customHeight="1">
      <c r="D219" s="1025"/>
      <c r="E219" s="1033"/>
      <c r="H219" s="1025"/>
    </row>
    <row r="220" ht="15.75" hidden="1" customHeight="1">
      <c r="D220" s="1025"/>
      <c r="E220" s="1033"/>
      <c r="H220" s="1025"/>
    </row>
    <row r="221" ht="15.75" hidden="1" customHeight="1">
      <c r="D221" s="1025"/>
      <c r="E221" s="1033"/>
      <c r="H221" s="1025"/>
    </row>
    <row r="222" ht="15.75" hidden="1" customHeight="1">
      <c r="D222" s="1025"/>
      <c r="E222" s="1033"/>
      <c r="H222" s="1025"/>
    </row>
    <row r="223" ht="15.75" hidden="1" customHeight="1">
      <c r="D223" s="1025"/>
      <c r="E223" s="1033"/>
      <c r="H223" s="1025"/>
    </row>
    <row r="224" ht="15.75" hidden="1" customHeight="1">
      <c r="D224" s="1025"/>
      <c r="E224" s="1033"/>
      <c r="H224" s="1025"/>
    </row>
    <row r="225" ht="15.75" hidden="1" customHeight="1">
      <c r="D225" s="1025"/>
      <c r="E225" s="1033"/>
      <c r="H225" s="1025"/>
    </row>
    <row r="226" ht="15.75" hidden="1" customHeight="1">
      <c r="D226" s="1025"/>
      <c r="E226" s="1033"/>
      <c r="H226" s="1025"/>
    </row>
    <row r="227" ht="15.75" hidden="1" customHeight="1">
      <c r="D227" s="1025"/>
      <c r="E227" s="1033"/>
      <c r="H227" s="1025"/>
    </row>
    <row r="228" ht="15.75" hidden="1" customHeight="1">
      <c r="D228" s="1025"/>
      <c r="E228" s="1033"/>
      <c r="H228" s="1025"/>
    </row>
    <row r="229" ht="15.75" hidden="1" customHeight="1">
      <c r="D229" s="1025"/>
      <c r="E229" s="1033"/>
      <c r="H229" s="1025"/>
    </row>
    <row r="230" ht="15.75" hidden="1" customHeight="1">
      <c r="D230" s="1025"/>
      <c r="E230" s="1033"/>
      <c r="H230" s="1025"/>
    </row>
    <row r="231" ht="15.75" hidden="1" customHeight="1">
      <c r="D231" s="1025"/>
      <c r="E231" s="1033"/>
      <c r="H231" s="1025"/>
    </row>
    <row r="232" ht="15.75" hidden="1" customHeight="1">
      <c r="D232" s="1025"/>
      <c r="E232" s="1033"/>
      <c r="H232" s="1025"/>
    </row>
    <row r="233" ht="15.75" hidden="1" customHeight="1">
      <c r="D233" s="1025"/>
      <c r="E233" s="1033"/>
      <c r="H233" s="1025"/>
    </row>
    <row r="234">
      <c r="D234" s="1025"/>
      <c r="E234" s="1033"/>
      <c r="H234" s="1025"/>
    </row>
    <row r="235">
      <c r="D235" s="1025"/>
      <c r="E235" s="1033"/>
      <c r="H235" s="1025"/>
    </row>
    <row r="236">
      <c r="D236" s="1025"/>
      <c r="E236" s="1033"/>
      <c r="H236" s="1025"/>
    </row>
    <row r="237">
      <c r="D237" s="1025"/>
      <c r="E237" s="1033"/>
      <c r="H237" s="1025"/>
    </row>
    <row r="238">
      <c r="D238" s="1025"/>
      <c r="E238" s="1033"/>
      <c r="H238" s="1025"/>
    </row>
    <row r="239">
      <c r="D239" s="1025"/>
      <c r="E239" s="1033"/>
      <c r="H239" s="1025"/>
    </row>
    <row r="240">
      <c r="D240" s="1025"/>
      <c r="E240" s="1033"/>
      <c r="H240" s="1025"/>
    </row>
    <row r="241">
      <c r="D241" s="1025"/>
      <c r="E241" s="1033"/>
      <c r="H241" s="1025"/>
    </row>
    <row r="242">
      <c r="D242" s="1025"/>
      <c r="E242" s="1033"/>
      <c r="H242" s="1025"/>
    </row>
    <row r="243">
      <c r="D243" s="1025"/>
      <c r="E243" s="1033"/>
      <c r="H243" s="1025"/>
    </row>
    <row r="244">
      <c r="D244" s="1025"/>
      <c r="E244" s="1033"/>
      <c r="H244" s="1025"/>
    </row>
    <row r="245">
      <c r="D245" s="1025"/>
      <c r="E245" s="1033"/>
      <c r="H245" s="1025"/>
    </row>
    <row r="246">
      <c r="D246" s="1025"/>
      <c r="E246" s="1033"/>
      <c r="H246" s="1025"/>
    </row>
    <row r="247">
      <c r="D247" s="1025"/>
      <c r="E247" s="1033"/>
      <c r="H247" s="1025"/>
    </row>
    <row r="248">
      <c r="D248" s="1025"/>
      <c r="E248" s="1033"/>
      <c r="H248" s="1025"/>
    </row>
    <row r="249">
      <c r="D249" s="1025"/>
      <c r="E249" s="1033"/>
      <c r="H249" s="1025"/>
    </row>
    <row r="250">
      <c r="D250" s="1025"/>
      <c r="E250" s="1033"/>
      <c r="H250" s="1025"/>
    </row>
    <row r="251">
      <c r="D251" s="1025"/>
      <c r="E251" s="1033"/>
      <c r="H251" s="1025"/>
    </row>
    <row r="252">
      <c r="D252" s="1025"/>
      <c r="E252" s="1033"/>
      <c r="H252" s="1025"/>
    </row>
    <row r="253">
      <c r="D253" s="1025"/>
      <c r="E253" s="1033"/>
      <c r="H253" s="1025"/>
    </row>
    <row r="254">
      <c r="D254" s="1025"/>
      <c r="E254" s="1033"/>
      <c r="H254" s="1025"/>
    </row>
    <row r="255">
      <c r="D255" s="1025"/>
      <c r="E255" s="1033"/>
      <c r="H255" s="1025"/>
    </row>
    <row r="256">
      <c r="D256" s="1025"/>
      <c r="E256" s="1033"/>
      <c r="H256" s="1025"/>
    </row>
    <row r="257">
      <c r="D257" s="1025"/>
      <c r="E257" s="1033"/>
      <c r="H257" s="1025"/>
    </row>
    <row r="258">
      <c r="D258" s="1025"/>
      <c r="E258" s="1033"/>
      <c r="H258" s="1025"/>
    </row>
    <row r="259">
      <c r="D259" s="1025"/>
      <c r="E259" s="1033"/>
      <c r="H259" s="1025"/>
    </row>
    <row r="260">
      <c r="D260" s="1025"/>
      <c r="E260" s="1033"/>
      <c r="H260" s="1025"/>
    </row>
    <row r="261">
      <c r="D261" s="1025"/>
      <c r="E261" s="1033"/>
      <c r="H261" s="1025"/>
    </row>
    <row r="262">
      <c r="D262" s="1025"/>
      <c r="E262" s="1033"/>
      <c r="H262" s="1025"/>
    </row>
    <row r="263">
      <c r="D263" s="1025"/>
      <c r="E263" s="1033"/>
      <c r="H263" s="1025"/>
    </row>
    <row r="264">
      <c r="D264" s="1025"/>
      <c r="E264" s="1033"/>
      <c r="H264" s="1025"/>
    </row>
    <row r="265">
      <c r="D265" s="1025"/>
      <c r="E265" s="1033"/>
      <c r="H265" s="1025"/>
    </row>
    <row r="266">
      <c r="D266" s="1025"/>
      <c r="E266" s="1033"/>
      <c r="H266" s="1025"/>
    </row>
    <row r="267">
      <c r="D267" s="1025"/>
      <c r="E267" s="1033"/>
      <c r="H267" s="1025"/>
    </row>
    <row r="268">
      <c r="D268" s="1025"/>
      <c r="E268" s="1033"/>
      <c r="H268" s="1025"/>
    </row>
    <row r="269">
      <c r="D269" s="1025"/>
      <c r="E269" s="1033"/>
      <c r="H269" s="1025"/>
    </row>
    <row r="270">
      <c r="D270" s="1025"/>
      <c r="E270" s="1033"/>
      <c r="H270" s="1025"/>
    </row>
    <row r="271">
      <c r="D271" s="1025"/>
      <c r="E271" s="1033"/>
      <c r="H271" s="1025"/>
    </row>
    <row r="272">
      <c r="D272" s="1025"/>
      <c r="E272" s="1033"/>
      <c r="H272" s="1025"/>
    </row>
    <row r="273">
      <c r="D273" s="1025"/>
      <c r="E273" s="1033"/>
      <c r="H273" s="1025"/>
    </row>
    <row r="274">
      <c r="D274" s="1025"/>
      <c r="E274" s="1033"/>
      <c r="H274" s="1025"/>
    </row>
    <row r="275">
      <c r="D275" s="1025"/>
      <c r="E275" s="1033"/>
      <c r="H275" s="1025"/>
    </row>
    <row r="276">
      <c r="D276" s="1025"/>
      <c r="E276" s="1033"/>
      <c r="H276" s="1025"/>
    </row>
    <row r="277">
      <c r="D277" s="1025"/>
      <c r="E277" s="1033"/>
      <c r="H277" s="1025"/>
    </row>
    <row r="278">
      <c r="D278" s="1025"/>
      <c r="E278" s="1033"/>
      <c r="H278" s="1025"/>
    </row>
    <row r="279">
      <c r="D279" s="1025"/>
      <c r="E279" s="1033"/>
      <c r="H279" s="1025"/>
    </row>
    <row r="280">
      <c r="D280" s="1025"/>
      <c r="E280" s="1033"/>
      <c r="H280" s="1025"/>
    </row>
    <row r="281">
      <c r="D281" s="1025"/>
      <c r="E281" s="1033"/>
      <c r="H281" s="1025"/>
    </row>
    <row r="282">
      <c r="D282" s="1025"/>
      <c r="E282" s="1033"/>
      <c r="H282" s="1025"/>
    </row>
    <row r="283">
      <c r="D283" s="1025"/>
      <c r="E283" s="1033"/>
      <c r="H283" s="1025"/>
    </row>
    <row r="284">
      <c r="D284" s="1025"/>
      <c r="E284" s="1033"/>
      <c r="H284" s="1025"/>
    </row>
    <row r="285">
      <c r="D285" s="1025"/>
      <c r="E285" s="1033"/>
      <c r="H285" s="1025"/>
    </row>
    <row r="286">
      <c r="D286" s="1025"/>
      <c r="E286" s="1033"/>
      <c r="H286" s="1025"/>
    </row>
    <row r="287">
      <c r="D287" s="1025"/>
      <c r="E287" s="1033"/>
      <c r="H287" s="1025"/>
    </row>
    <row r="288">
      <c r="D288" s="1025"/>
      <c r="E288" s="1033"/>
      <c r="H288" s="1025"/>
    </row>
    <row r="289">
      <c r="D289" s="1025"/>
      <c r="E289" s="1033"/>
      <c r="H289" s="1025"/>
    </row>
    <row r="290">
      <c r="D290" s="1025"/>
      <c r="E290" s="1033"/>
      <c r="H290" s="1025"/>
    </row>
    <row r="291">
      <c r="D291" s="1025"/>
      <c r="E291" s="1033"/>
      <c r="H291" s="1025"/>
    </row>
    <row r="292">
      <c r="D292" s="1025"/>
      <c r="E292" s="1033"/>
      <c r="H292" s="1025"/>
    </row>
    <row r="293">
      <c r="D293" s="1025"/>
      <c r="E293" s="1033"/>
      <c r="H293" s="1025"/>
    </row>
    <row r="294">
      <c r="D294" s="1025"/>
      <c r="E294" s="1033"/>
      <c r="H294" s="1025"/>
    </row>
    <row r="295">
      <c r="D295" s="1025"/>
      <c r="E295" s="1033"/>
      <c r="H295" s="1025"/>
    </row>
    <row r="296">
      <c r="D296" s="1025"/>
      <c r="E296" s="1033"/>
      <c r="H296" s="1025"/>
    </row>
    <row r="297">
      <c r="D297" s="1025"/>
      <c r="E297" s="1033"/>
      <c r="H297" s="1025"/>
    </row>
    <row r="298">
      <c r="D298" s="1025"/>
      <c r="E298" s="1033"/>
      <c r="H298" s="1025"/>
    </row>
    <row r="299">
      <c r="D299" s="1025"/>
      <c r="E299" s="1033"/>
      <c r="H299" s="1025"/>
    </row>
    <row r="300">
      <c r="D300" s="1025"/>
      <c r="E300" s="1033"/>
      <c r="H300" s="1025"/>
    </row>
    <row r="301">
      <c r="D301" s="1025"/>
      <c r="E301" s="1033"/>
      <c r="H301" s="1025"/>
    </row>
    <row r="302">
      <c r="D302" s="1025"/>
      <c r="E302" s="1033"/>
      <c r="H302" s="1025"/>
    </row>
    <row r="303">
      <c r="D303" s="1025"/>
      <c r="E303" s="1033"/>
      <c r="H303" s="1025"/>
    </row>
    <row r="304">
      <c r="D304" s="1025"/>
      <c r="E304" s="1033"/>
      <c r="H304" s="1025"/>
    </row>
    <row r="305">
      <c r="D305" s="1025"/>
      <c r="E305" s="1033"/>
      <c r="H305" s="1025"/>
    </row>
    <row r="306">
      <c r="D306" s="1025"/>
      <c r="E306" s="1033"/>
      <c r="H306" s="1025"/>
    </row>
    <row r="307">
      <c r="D307" s="1025"/>
      <c r="E307" s="1033"/>
      <c r="H307" s="1025"/>
    </row>
    <row r="308">
      <c r="D308" s="1025"/>
      <c r="E308" s="1033"/>
      <c r="H308" s="1025"/>
    </row>
    <row r="309">
      <c r="D309" s="1025"/>
      <c r="E309" s="1033"/>
      <c r="H309" s="1025"/>
    </row>
    <row r="310">
      <c r="D310" s="1025"/>
      <c r="E310" s="1033"/>
      <c r="H310" s="1025"/>
    </row>
    <row r="311">
      <c r="D311" s="1025"/>
      <c r="E311" s="1033"/>
      <c r="H311" s="1025"/>
    </row>
    <row r="312">
      <c r="D312" s="1025"/>
      <c r="E312" s="1033"/>
      <c r="H312" s="1025"/>
    </row>
    <row r="313">
      <c r="D313" s="1025"/>
      <c r="E313" s="1033"/>
      <c r="H313" s="1025"/>
    </row>
    <row r="314">
      <c r="D314" s="1025"/>
      <c r="E314" s="1033"/>
      <c r="H314" s="1025"/>
    </row>
    <row r="315">
      <c r="D315" s="1025"/>
      <c r="E315" s="1033"/>
      <c r="H315" s="1025"/>
    </row>
    <row r="316">
      <c r="D316" s="1025"/>
      <c r="E316" s="1033"/>
      <c r="H316" s="1025"/>
    </row>
    <row r="317">
      <c r="D317" s="1025"/>
      <c r="E317" s="1033"/>
      <c r="H317" s="1025"/>
    </row>
    <row r="318">
      <c r="D318" s="1025"/>
      <c r="E318" s="1033"/>
      <c r="H318" s="1025"/>
    </row>
    <row r="319">
      <c r="D319" s="1025"/>
      <c r="E319" s="1033"/>
      <c r="H319" s="1025"/>
    </row>
    <row r="320">
      <c r="D320" s="1025"/>
      <c r="E320" s="1033"/>
      <c r="H320" s="1025"/>
    </row>
    <row r="321">
      <c r="D321" s="1025"/>
      <c r="E321" s="1033"/>
      <c r="H321" s="1025"/>
    </row>
    <row r="322">
      <c r="D322" s="1025"/>
      <c r="E322" s="1033"/>
      <c r="H322" s="1025"/>
    </row>
    <row r="323">
      <c r="D323" s="1025"/>
      <c r="E323" s="1033"/>
      <c r="H323" s="1025"/>
    </row>
    <row r="324">
      <c r="D324" s="1025"/>
      <c r="E324" s="1033"/>
      <c r="H324" s="1025"/>
    </row>
    <row r="325">
      <c r="D325" s="1025"/>
      <c r="E325" s="1033"/>
      <c r="H325" s="1025"/>
    </row>
    <row r="326">
      <c r="D326" s="1025"/>
      <c r="E326" s="1033"/>
      <c r="H326" s="1025"/>
    </row>
    <row r="327">
      <c r="D327" s="1025"/>
      <c r="E327" s="1033"/>
      <c r="H327" s="1025"/>
    </row>
    <row r="328">
      <c r="D328" s="1025"/>
      <c r="E328" s="1033"/>
      <c r="H328" s="1025"/>
    </row>
    <row r="329">
      <c r="D329" s="1025"/>
      <c r="E329" s="1033"/>
      <c r="H329" s="1025"/>
    </row>
    <row r="330">
      <c r="D330" s="1025"/>
      <c r="E330" s="1033"/>
      <c r="H330" s="1025"/>
    </row>
    <row r="331">
      <c r="D331" s="1025"/>
      <c r="E331" s="1033"/>
      <c r="H331" s="1025"/>
    </row>
    <row r="332">
      <c r="D332" s="1025"/>
      <c r="E332" s="1033"/>
      <c r="H332" s="1025"/>
    </row>
    <row r="333">
      <c r="D333" s="1025"/>
      <c r="E333" s="1033"/>
      <c r="H333" s="1025"/>
    </row>
    <row r="334">
      <c r="D334" s="1025"/>
      <c r="E334" s="1033"/>
      <c r="H334" s="1025"/>
    </row>
    <row r="335">
      <c r="D335" s="1025"/>
      <c r="E335" s="1033"/>
      <c r="H335" s="1025"/>
    </row>
    <row r="336">
      <c r="D336" s="1025"/>
      <c r="E336" s="1033"/>
      <c r="H336" s="1025"/>
    </row>
    <row r="337">
      <c r="D337" s="1025"/>
      <c r="E337" s="1033"/>
      <c r="H337" s="1025"/>
    </row>
    <row r="338">
      <c r="D338" s="1025"/>
      <c r="E338" s="1033"/>
      <c r="H338" s="1025"/>
    </row>
    <row r="339">
      <c r="D339" s="1025"/>
      <c r="E339" s="1033"/>
      <c r="H339" s="1025"/>
    </row>
    <row r="340">
      <c r="D340" s="1025"/>
      <c r="E340" s="1033"/>
      <c r="H340" s="1025"/>
    </row>
    <row r="341">
      <c r="D341" s="1025"/>
      <c r="E341" s="1033"/>
      <c r="H341" s="1025"/>
    </row>
    <row r="342">
      <c r="D342" s="1025"/>
      <c r="E342" s="1033"/>
      <c r="H342" s="1025"/>
    </row>
    <row r="343">
      <c r="D343" s="1025"/>
      <c r="E343" s="1033"/>
      <c r="H343" s="1025"/>
    </row>
    <row r="344">
      <c r="D344" s="1025"/>
      <c r="E344" s="1033"/>
      <c r="H344" s="1025"/>
    </row>
    <row r="345">
      <c r="D345" s="1025"/>
      <c r="E345" s="1033"/>
      <c r="H345" s="1025"/>
    </row>
    <row r="346">
      <c r="D346" s="1025"/>
      <c r="E346" s="1033"/>
      <c r="H346" s="1025"/>
    </row>
    <row r="347">
      <c r="D347" s="1025"/>
      <c r="E347" s="1033"/>
      <c r="H347" s="1025"/>
    </row>
    <row r="348">
      <c r="D348" s="1025"/>
      <c r="E348" s="1033"/>
      <c r="H348" s="1025"/>
    </row>
    <row r="349">
      <c r="D349" s="1025"/>
      <c r="E349" s="1033"/>
      <c r="H349" s="1025"/>
    </row>
    <row r="350">
      <c r="D350" s="1025"/>
      <c r="E350" s="1033"/>
      <c r="H350" s="1025"/>
    </row>
    <row r="351">
      <c r="D351" s="1025"/>
      <c r="E351" s="1033"/>
      <c r="H351" s="1025"/>
    </row>
    <row r="352">
      <c r="D352" s="1025"/>
      <c r="E352" s="1033"/>
      <c r="H352" s="1025"/>
    </row>
    <row r="353">
      <c r="D353" s="1025"/>
      <c r="E353" s="1033"/>
      <c r="H353" s="1025"/>
    </row>
    <row r="354">
      <c r="D354" s="1025"/>
      <c r="E354" s="1033"/>
      <c r="H354" s="1025"/>
    </row>
    <row r="355">
      <c r="D355" s="1025"/>
      <c r="E355" s="1033"/>
      <c r="H355" s="1025"/>
    </row>
    <row r="356">
      <c r="D356" s="1025"/>
      <c r="E356" s="1033"/>
      <c r="H356" s="1025"/>
    </row>
    <row r="357">
      <c r="D357" s="1025"/>
      <c r="E357" s="1033"/>
      <c r="H357" s="1025"/>
    </row>
    <row r="358">
      <c r="D358" s="1025"/>
      <c r="E358" s="1033"/>
      <c r="H358" s="1025"/>
    </row>
    <row r="359">
      <c r="D359" s="1025"/>
      <c r="E359" s="1033"/>
      <c r="H359" s="1025"/>
    </row>
    <row r="360">
      <c r="D360" s="1025"/>
      <c r="E360" s="1033"/>
      <c r="H360" s="1025"/>
    </row>
    <row r="361">
      <c r="D361" s="1025"/>
      <c r="E361" s="1033"/>
      <c r="H361" s="1025"/>
    </row>
    <row r="362">
      <c r="D362" s="1025"/>
      <c r="E362" s="1033"/>
      <c r="H362" s="1025"/>
    </row>
    <row r="363">
      <c r="D363" s="1025"/>
      <c r="E363" s="1033"/>
      <c r="H363" s="1025"/>
    </row>
    <row r="364">
      <c r="D364" s="1025"/>
      <c r="E364" s="1033"/>
      <c r="H364" s="1025"/>
    </row>
    <row r="365">
      <c r="D365" s="1025"/>
      <c r="E365" s="1033"/>
      <c r="H365" s="1025"/>
    </row>
    <row r="366">
      <c r="D366" s="1025"/>
      <c r="E366" s="1033"/>
      <c r="H366" s="1025"/>
    </row>
    <row r="367">
      <c r="D367" s="1025"/>
      <c r="E367" s="1033"/>
      <c r="H367" s="1025"/>
    </row>
    <row r="368">
      <c r="D368" s="1025"/>
      <c r="E368" s="1033"/>
      <c r="H368" s="1025"/>
    </row>
    <row r="369">
      <c r="D369" s="1025"/>
      <c r="E369" s="1033"/>
      <c r="H369" s="1025"/>
    </row>
    <row r="370">
      <c r="D370" s="1025"/>
      <c r="E370" s="1033"/>
      <c r="H370" s="1025"/>
    </row>
    <row r="371">
      <c r="D371" s="1025"/>
      <c r="E371" s="1033"/>
      <c r="H371" s="1025"/>
    </row>
    <row r="372">
      <c r="D372" s="1025"/>
      <c r="E372" s="1033"/>
      <c r="H372" s="1025"/>
    </row>
    <row r="373">
      <c r="D373" s="1025"/>
      <c r="E373" s="1033"/>
      <c r="H373" s="1025"/>
    </row>
    <row r="374">
      <c r="D374" s="1025"/>
      <c r="E374" s="1033"/>
      <c r="H374" s="1025"/>
    </row>
    <row r="375">
      <c r="D375" s="1025"/>
      <c r="E375" s="1033"/>
      <c r="H375" s="1025"/>
    </row>
    <row r="376">
      <c r="D376" s="1025"/>
      <c r="E376" s="1033"/>
      <c r="H376" s="1025"/>
    </row>
    <row r="377">
      <c r="D377" s="1025"/>
      <c r="E377" s="1033"/>
      <c r="H377" s="1025"/>
    </row>
    <row r="378">
      <c r="D378" s="1025"/>
      <c r="E378" s="1033"/>
      <c r="H378" s="1025"/>
    </row>
    <row r="379">
      <c r="D379" s="1025"/>
      <c r="E379" s="1033"/>
      <c r="H379" s="1025"/>
    </row>
    <row r="380">
      <c r="D380" s="1025"/>
      <c r="E380" s="1033"/>
      <c r="H380" s="1025"/>
    </row>
    <row r="381">
      <c r="D381" s="1025"/>
      <c r="E381" s="1033"/>
      <c r="H381" s="1025"/>
    </row>
    <row r="382">
      <c r="D382" s="1025"/>
      <c r="E382" s="1033"/>
      <c r="H382" s="1025"/>
    </row>
    <row r="383">
      <c r="D383" s="1025"/>
      <c r="E383" s="1033"/>
      <c r="H383" s="1025"/>
    </row>
    <row r="384">
      <c r="D384" s="1025"/>
      <c r="E384" s="1033"/>
      <c r="H384" s="1025"/>
    </row>
    <row r="385">
      <c r="D385" s="1025"/>
      <c r="E385" s="1033"/>
      <c r="H385" s="1025"/>
    </row>
    <row r="386">
      <c r="D386" s="1025"/>
      <c r="E386" s="1033"/>
      <c r="H386" s="1025"/>
    </row>
    <row r="387">
      <c r="D387" s="1025"/>
      <c r="E387" s="1033"/>
      <c r="H387" s="1025"/>
    </row>
    <row r="388">
      <c r="D388" s="1025"/>
      <c r="E388" s="1033"/>
      <c r="H388" s="1025"/>
    </row>
    <row r="389">
      <c r="D389" s="1025"/>
      <c r="E389" s="1033"/>
      <c r="H389" s="1025"/>
    </row>
    <row r="390">
      <c r="D390" s="1025"/>
      <c r="E390" s="1033"/>
      <c r="H390" s="1025"/>
    </row>
    <row r="391">
      <c r="D391" s="1025"/>
      <c r="E391" s="1033"/>
      <c r="H391" s="1025"/>
    </row>
    <row r="392">
      <c r="D392" s="1025"/>
      <c r="E392" s="1033"/>
      <c r="H392" s="1025"/>
    </row>
    <row r="393">
      <c r="D393" s="1025"/>
      <c r="E393" s="1033"/>
      <c r="H393" s="1025"/>
    </row>
    <row r="394">
      <c r="D394" s="1025"/>
      <c r="E394" s="1033"/>
      <c r="H394" s="1025"/>
    </row>
    <row r="395">
      <c r="D395" s="1025"/>
      <c r="E395" s="1033"/>
      <c r="H395" s="1025"/>
    </row>
    <row r="396">
      <c r="D396" s="1025"/>
      <c r="E396" s="1033"/>
      <c r="H396" s="1025"/>
    </row>
    <row r="397">
      <c r="D397" s="1025"/>
      <c r="E397" s="1033"/>
      <c r="H397" s="1025"/>
    </row>
    <row r="398">
      <c r="D398" s="1025"/>
      <c r="E398" s="1033"/>
      <c r="H398" s="1025"/>
    </row>
    <row r="399">
      <c r="D399" s="1025"/>
      <c r="E399" s="1033"/>
      <c r="H399" s="1025"/>
    </row>
    <row r="400">
      <c r="D400" s="1025"/>
      <c r="E400" s="1033"/>
      <c r="H400" s="1025"/>
    </row>
    <row r="401">
      <c r="D401" s="1025"/>
      <c r="E401" s="1033"/>
      <c r="H401" s="1025"/>
    </row>
    <row r="402">
      <c r="D402" s="1025"/>
      <c r="E402" s="1033"/>
      <c r="H402" s="1025"/>
    </row>
    <row r="403">
      <c r="D403" s="1025"/>
      <c r="E403" s="1033"/>
      <c r="H403" s="1025"/>
    </row>
    <row r="404">
      <c r="D404" s="1025"/>
      <c r="E404" s="1033"/>
      <c r="H404" s="1025"/>
    </row>
    <row r="405">
      <c r="D405" s="1025"/>
      <c r="E405" s="1033"/>
      <c r="H405" s="1025"/>
    </row>
    <row r="406">
      <c r="D406" s="1025"/>
      <c r="E406" s="1033"/>
      <c r="H406" s="1025"/>
    </row>
    <row r="407">
      <c r="D407" s="1025"/>
      <c r="E407" s="1033"/>
      <c r="H407" s="1025"/>
    </row>
    <row r="408">
      <c r="D408" s="1025"/>
      <c r="E408" s="1033"/>
      <c r="H408" s="1025"/>
    </row>
    <row r="409">
      <c r="D409" s="1025"/>
      <c r="E409" s="1033"/>
      <c r="H409" s="1025"/>
    </row>
    <row r="410">
      <c r="D410" s="1025"/>
      <c r="E410" s="1033"/>
      <c r="H410" s="1025"/>
    </row>
    <row r="411">
      <c r="D411" s="1025"/>
      <c r="E411" s="1033"/>
      <c r="H411" s="1025"/>
    </row>
    <row r="412">
      <c r="D412" s="1025"/>
      <c r="E412" s="1033"/>
      <c r="H412" s="1025"/>
    </row>
    <row r="413">
      <c r="D413" s="1025"/>
      <c r="E413" s="1033"/>
      <c r="H413" s="1025"/>
    </row>
    <row r="414">
      <c r="D414" s="1025"/>
      <c r="E414" s="1033"/>
      <c r="H414" s="1025"/>
    </row>
    <row r="415">
      <c r="D415" s="1025"/>
      <c r="E415" s="1033"/>
      <c r="H415" s="1025"/>
    </row>
    <row r="416">
      <c r="D416" s="1025"/>
      <c r="E416" s="1033"/>
      <c r="H416" s="1025"/>
    </row>
    <row r="417">
      <c r="D417" s="1025"/>
      <c r="E417" s="1033"/>
      <c r="H417" s="1025"/>
    </row>
    <row r="418">
      <c r="D418" s="1025"/>
      <c r="E418" s="1033"/>
      <c r="H418" s="1025"/>
    </row>
    <row r="419">
      <c r="D419" s="1025"/>
      <c r="E419" s="1033"/>
      <c r="H419" s="1025"/>
    </row>
    <row r="420">
      <c r="D420" s="1025"/>
      <c r="E420" s="1033"/>
      <c r="H420" s="1025"/>
    </row>
    <row r="421">
      <c r="D421" s="1025"/>
      <c r="E421" s="1033"/>
      <c r="H421" s="1025"/>
    </row>
    <row r="422">
      <c r="D422" s="1025"/>
      <c r="E422" s="1033"/>
      <c r="H422" s="1025"/>
    </row>
    <row r="423">
      <c r="D423" s="1025"/>
      <c r="E423" s="1033"/>
      <c r="H423" s="1025"/>
    </row>
    <row r="424">
      <c r="D424" s="1025"/>
      <c r="E424" s="1033"/>
      <c r="H424" s="1025"/>
    </row>
    <row r="425">
      <c r="D425" s="1025"/>
      <c r="E425" s="1033"/>
      <c r="H425" s="1025"/>
    </row>
    <row r="426">
      <c r="D426" s="1025"/>
      <c r="E426" s="1033"/>
      <c r="H426" s="1025"/>
    </row>
    <row r="427">
      <c r="D427" s="1025"/>
      <c r="E427" s="1033"/>
      <c r="H427" s="1025"/>
    </row>
    <row r="428">
      <c r="D428" s="1025"/>
      <c r="E428" s="1033"/>
      <c r="H428" s="1025"/>
    </row>
    <row r="429">
      <c r="D429" s="1025"/>
      <c r="E429" s="1033"/>
      <c r="H429" s="1025"/>
    </row>
    <row r="430">
      <c r="D430" s="1025"/>
      <c r="E430" s="1033"/>
      <c r="H430" s="1025"/>
    </row>
    <row r="431">
      <c r="D431" s="1025"/>
      <c r="E431" s="1033"/>
      <c r="H431" s="1025"/>
    </row>
    <row r="432">
      <c r="D432" s="1025"/>
      <c r="E432" s="1033"/>
      <c r="H432" s="1025"/>
    </row>
    <row r="433">
      <c r="D433" s="1025"/>
      <c r="E433" s="1033"/>
      <c r="H433" s="1025"/>
    </row>
    <row r="434">
      <c r="D434" s="1025"/>
      <c r="E434" s="1033"/>
      <c r="H434" s="1025"/>
    </row>
    <row r="435">
      <c r="D435" s="1025"/>
      <c r="E435" s="1033"/>
      <c r="H435" s="1025"/>
    </row>
    <row r="436">
      <c r="D436" s="1025"/>
      <c r="E436" s="1033"/>
      <c r="H436" s="1025"/>
    </row>
    <row r="437">
      <c r="D437" s="1025"/>
      <c r="E437" s="1033"/>
      <c r="H437" s="1025"/>
    </row>
    <row r="438">
      <c r="D438" s="1025"/>
      <c r="E438" s="1033"/>
      <c r="H438" s="1025"/>
    </row>
    <row r="439">
      <c r="D439" s="1025"/>
      <c r="E439" s="1033"/>
      <c r="H439" s="1025"/>
    </row>
    <row r="440">
      <c r="D440" s="1025"/>
      <c r="E440" s="1033"/>
      <c r="H440" s="1025"/>
    </row>
    <row r="441">
      <c r="D441" s="1025"/>
      <c r="E441" s="1033"/>
      <c r="H441" s="1025"/>
    </row>
    <row r="442">
      <c r="D442" s="1025"/>
      <c r="E442" s="1033"/>
      <c r="H442" s="1025"/>
    </row>
    <row r="443">
      <c r="D443" s="1025"/>
      <c r="E443" s="1033"/>
      <c r="H443" s="1025"/>
    </row>
    <row r="444">
      <c r="D444" s="1025"/>
      <c r="E444" s="1033"/>
      <c r="H444" s="1025"/>
    </row>
    <row r="445">
      <c r="D445" s="1025"/>
      <c r="E445" s="1033"/>
      <c r="H445" s="1025"/>
    </row>
    <row r="446">
      <c r="D446" s="1025"/>
      <c r="E446" s="1033"/>
      <c r="H446" s="1025"/>
    </row>
    <row r="447">
      <c r="D447" s="1025"/>
      <c r="E447" s="1033"/>
      <c r="H447" s="1025"/>
    </row>
    <row r="448">
      <c r="D448" s="1025"/>
      <c r="E448" s="1033"/>
      <c r="H448" s="1025"/>
    </row>
    <row r="449">
      <c r="D449" s="1025"/>
      <c r="E449" s="1033"/>
      <c r="H449" s="1025"/>
    </row>
    <row r="450">
      <c r="D450" s="1025"/>
      <c r="E450" s="1033"/>
      <c r="H450" s="1025"/>
    </row>
    <row r="451">
      <c r="D451" s="1025"/>
      <c r="E451" s="1033"/>
      <c r="H451" s="1025"/>
    </row>
    <row r="452">
      <c r="D452" s="1025"/>
      <c r="E452" s="1033"/>
      <c r="H452" s="1025"/>
    </row>
    <row r="453">
      <c r="D453" s="1025"/>
      <c r="E453" s="1033"/>
      <c r="H453" s="1025"/>
    </row>
    <row r="454">
      <c r="D454" s="1025"/>
      <c r="E454" s="1033"/>
      <c r="H454" s="1025"/>
    </row>
    <row r="455">
      <c r="D455" s="1025"/>
      <c r="E455" s="1033"/>
      <c r="H455" s="1025"/>
    </row>
    <row r="456">
      <c r="D456" s="1025"/>
      <c r="E456" s="1033"/>
      <c r="H456" s="1025"/>
    </row>
    <row r="457">
      <c r="D457" s="1025"/>
      <c r="E457" s="1033"/>
      <c r="H457" s="1025"/>
    </row>
    <row r="458">
      <c r="D458" s="1025"/>
      <c r="E458" s="1033"/>
      <c r="H458" s="1025"/>
    </row>
    <row r="459">
      <c r="D459" s="1025"/>
      <c r="E459" s="1033"/>
      <c r="H459" s="1025"/>
    </row>
    <row r="460">
      <c r="D460" s="1025"/>
      <c r="E460" s="1033"/>
      <c r="H460" s="1025"/>
    </row>
    <row r="461">
      <c r="D461" s="1025"/>
      <c r="E461" s="1033"/>
      <c r="H461" s="1025"/>
    </row>
    <row r="462">
      <c r="D462" s="1025"/>
      <c r="E462" s="1033"/>
      <c r="H462" s="1025"/>
    </row>
    <row r="463">
      <c r="D463" s="1025"/>
      <c r="E463" s="1033"/>
      <c r="H463" s="1025"/>
    </row>
    <row r="464">
      <c r="D464" s="1025"/>
      <c r="E464" s="1033"/>
      <c r="H464" s="1025"/>
    </row>
    <row r="465">
      <c r="D465" s="1025"/>
      <c r="E465" s="1033"/>
      <c r="H465" s="1025"/>
    </row>
    <row r="466">
      <c r="D466" s="1025"/>
      <c r="E466" s="1033"/>
      <c r="H466" s="1025"/>
    </row>
    <row r="467">
      <c r="D467" s="1025"/>
      <c r="E467" s="1033"/>
      <c r="H467" s="1025"/>
    </row>
    <row r="468">
      <c r="D468" s="1025"/>
      <c r="E468" s="1033"/>
      <c r="H468" s="1025"/>
    </row>
    <row r="469">
      <c r="D469" s="1025"/>
      <c r="E469" s="1033"/>
      <c r="H469" s="1025"/>
    </row>
    <row r="470">
      <c r="D470" s="1025"/>
      <c r="E470" s="1033"/>
      <c r="H470" s="1025"/>
    </row>
    <row r="471">
      <c r="D471" s="1025"/>
      <c r="E471" s="1033"/>
      <c r="H471" s="1025"/>
    </row>
    <row r="472">
      <c r="D472" s="1025"/>
      <c r="E472" s="1033"/>
      <c r="H472" s="1025"/>
    </row>
    <row r="473">
      <c r="D473" s="1025"/>
      <c r="E473" s="1033"/>
      <c r="H473" s="1025"/>
    </row>
    <row r="474">
      <c r="D474" s="1025"/>
      <c r="E474" s="1033"/>
      <c r="H474" s="1025"/>
    </row>
    <row r="475">
      <c r="D475" s="1025"/>
      <c r="E475" s="1033"/>
      <c r="H475" s="1025"/>
    </row>
    <row r="476">
      <c r="D476" s="1025"/>
      <c r="E476" s="1033"/>
      <c r="H476" s="1025"/>
    </row>
    <row r="477">
      <c r="D477" s="1025"/>
      <c r="E477" s="1033"/>
      <c r="H477" s="1025"/>
    </row>
    <row r="478">
      <c r="D478" s="1025"/>
      <c r="E478" s="1033"/>
      <c r="H478" s="1025"/>
    </row>
    <row r="479">
      <c r="D479" s="1025"/>
      <c r="E479" s="1033"/>
      <c r="H479" s="1025"/>
    </row>
    <row r="480">
      <c r="D480" s="1025"/>
      <c r="E480" s="1033"/>
      <c r="H480" s="1025"/>
    </row>
    <row r="481">
      <c r="D481" s="1025"/>
      <c r="E481" s="1033"/>
      <c r="H481" s="1025"/>
    </row>
    <row r="482">
      <c r="D482" s="1025"/>
      <c r="E482" s="1033"/>
      <c r="H482" s="1025"/>
    </row>
    <row r="483">
      <c r="D483" s="1025"/>
      <c r="E483" s="1033"/>
      <c r="H483" s="1025"/>
    </row>
    <row r="484">
      <c r="D484" s="1025"/>
      <c r="E484" s="1033"/>
      <c r="H484" s="1025"/>
    </row>
    <row r="485">
      <c r="D485" s="1025"/>
      <c r="E485" s="1033"/>
      <c r="H485" s="1025"/>
    </row>
    <row r="486">
      <c r="D486" s="1025"/>
      <c r="E486" s="1033"/>
      <c r="H486" s="1025"/>
    </row>
    <row r="487">
      <c r="D487" s="1025"/>
      <c r="E487" s="1033"/>
      <c r="H487" s="1025"/>
    </row>
    <row r="488">
      <c r="D488" s="1025"/>
      <c r="E488" s="1033"/>
      <c r="H488" s="1025"/>
    </row>
    <row r="489">
      <c r="D489" s="1025"/>
      <c r="E489" s="1033"/>
      <c r="H489" s="1025"/>
    </row>
    <row r="490">
      <c r="D490" s="1025"/>
      <c r="E490" s="1033"/>
      <c r="H490" s="1025"/>
    </row>
    <row r="491">
      <c r="D491" s="1025"/>
      <c r="E491" s="1033"/>
      <c r="H491" s="1025"/>
    </row>
    <row r="492">
      <c r="D492" s="1025"/>
      <c r="E492" s="1033"/>
      <c r="H492" s="1025"/>
    </row>
    <row r="493">
      <c r="D493" s="1025"/>
      <c r="E493" s="1033"/>
      <c r="H493" s="1025"/>
    </row>
    <row r="494">
      <c r="D494" s="1025"/>
      <c r="E494" s="1033"/>
      <c r="H494" s="1025"/>
    </row>
    <row r="495">
      <c r="D495" s="1025"/>
      <c r="E495" s="1033"/>
      <c r="H495" s="1025"/>
    </row>
    <row r="496">
      <c r="D496" s="1025"/>
      <c r="E496" s="1033"/>
      <c r="H496" s="1025"/>
    </row>
    <row r="497">
      <c r="D497" s="1025"/>
      <c r="E497" s="1033"/>
      <c r="H497" s="1025"/>
    </row>
    <row r="498">
      <c r="D498" s="1025"/>
      <c r="E498" s="1033"/>
      <c r="H498" s="1025"/>
    </row>
    <row r="499">
      <c r="D499" s="1025"/>
      <c r="E499" s="1033"/>
      <c r="H499" s="1025"/>
    </row>
    <row r="500">
      <c r="D500" s="1025"/>
      <c r="E500" s="1033"/>
      <c r="H500" s="1025"/>
    </row>
    <row r="501">
      <c r="D501" s="1025"/>
      <c r="E501" s="1033"/>
      <c r="H501" s="1025"/>
    </row>
    <row r="502">
      <c r="D502" s="1025"/>
      <c r="E502" s="1033"/>
      <c r="H502" s="1025"/>
    </row>
    <row r="503">
      <c r="D503" s="1025"/>
      <c r="E503" s="1033"/>
      <c r="H503" s="1025"/>
    </row>
    <row r="504">
      <c r="D504" s="1025"/>
      <c r="E504" s="1033"/>
      <c r="H504" s="1025"/>
    </row>
    <row r="505">
      <c r="D505" s="1025"/>
      <c r="E505" s="1033"/>
      <c r="H505" s="1025"/>
    </row>
    <row r="506">
      <c r="D506" s="1025"/>
      <c r="E506" s="1033"/>
      <c r="H506" s="1025"/>
    </row>
    <row r="507">
      <c r="D507" s="1025"/>
      <c r="E507" s="1033"/>
      <c r="H507" s="1025"/>
    </row>
    <row r="508">
      <c r="D508" s="1025"/>
      <c r="E508" s="1033"/>
      <c r="H508" s="1025"/>
    </row>
    <row r="509">
      <c r="D509" s="1025"/>
      <c r="E509" s="1033"/>
      <c r="H509" s="1025"/>
    </row>
    <row r="510">
      <c r="D510" s="1025"/>
      <c r="E510" s="1033"/>
      <c r="H510" s="1025"/>
    </row>
    <row r="511">
      <c r="D511" s="1025"/>
      <c r="E511" s="1033"/>
      <c r="H511" s="1025"/>
    </row>
    <row r="512">
      <c r="D512" s="1025"/>
      <c r="E512" s="1033"/>
      <c r="H512" s="1025"/>
    </row>
    <row r="513">
      <c r="D513" s="1025"/>
      <c r="E513" s="1033"/>
      <c r="H513" s="1025"/>
    </row>
    <row r="514">
      <c r="D514" s="1025"/>
      <c r="E514" s="1033"/>
      <c r="H514" s="1025"/>
    </row>
    <row r="515">
      <c r="D515" s="1025"/>
      <c r="E515" s="1033"/>
      <c r="H515" s="1025"/>
    </row>
    <row r="516">
      <c r="D516" s="1025"/>
      <c r="E516" s="1033"/>
      <c r="H516" s="1025"/>
    </row>
    <row r="517">
      <c r="D517" s="1025"/>
      <c r="E517" s="1033"/>
      <c r="H517" s="1025"/>
    </row>
    <row r="518">
      <c r="D518" s="1025"/>
      <c r="E518" s="1033"/>
      <c r="H518" s="1025"/>
    </row>
    <row r="519">
      <c r="D519" s="1025"/>
      <c r="E519" s="1033"/>
      <c r="H519" s="1025"/>
    </row>
    <row r="520">
      <c r="D520" s="1025"/>
      <c r="E520" s="1033"/>
      <c r="H520" s="1025"/>
    </row>
    <row r="521">
      <c r="D521" s="1025"/>
      <c r="E521" s="1033"/>
      <c r="H521" s="1025"/>
    </row>
    <row r="522">
      <c r="D522" s="1025"/>
      <c r="E522" s="1033"/>
      <c r="H522" s="1025"/>
    </row>
    <row r="523">
      <c r="D523" s="1025"/>
      <c r="E523" s="1033"/>
      <c r="H523" s="1025"/>
    </row>
    <row r="524">
      <c r="D524" s="1025"/>
      <c r="E524" s="1033"/>
      <c r="H524" s="1025"/>
    </row>
    <row r="525">
      <c r="D525" s="1025"/>
      <c r="E525" s="1033"/>
      <c r="H525" s="1025"/>
    </row>
    <row r="526">
      <c r="D526" s="1025"/>
      <c r="E526" s="1033"/>
      <c r="H526" s="1025"/>
    </row>
    <row r="527">
      <c r="D527" s="1025"/>
      <c r="E527" s="1033"/>
      <c r="H527" s="1025"/>
    </row>
    <row r="528">
      <c r="D528" s="1025"/>
      <c r="E528" s="1033"/>
      <c r="H528" s="1025"/>
    </row>
    <row r="529">
      <c r="D529" s="1025"/>
      <c r="E529" s="1033"/>
      <c r="H529" s="1025"/>
    </row>
    <row r="530">
      <c r="D530" s="1025"/>
      <c r="E530" s="1033"/>
      <c r="H530" s="1025"/>
    </row>
    <row r="531">
      <c r="D531" s="1025"/>
      <c r="E531" s="1033"/>
      <c r="H531" s="1025"/>
    </row>
    <row r="532">
      <c r="D532" s="1025"/>
      <c r="E532" s="1033"/>
      <c r="H532" s="1025"/>
    </row>
    <row r="533">
      <c r="D533" s="1025"/>
      <c r="E533" s="1033"/>
      <c r="H533" s="1025"/>
    </row>
    <row r="534">
      <c r="D534" s="1025"/>
      <c r="E534" s="1033"/>
      <c r="H534" s="1025"/>
    </row>
    <row r="535">
      <c r="D535" s="1025"/>
      <c r="E535" s="1033"/>
      <c r="H535" s="1025"/>
    </row>
    <row r="536">
      <c r="D536" s="1025"/>
      <c r="E536" s="1033"/>
      <c r="H536" s="1025"/>
    </row>
    <row r="537">
      <c r="D537" s="1025"/>
      <c r="E537" s="1033"/>
      <c r="H537" s="1025"/>
    </row>
    <row r="538">
      <c r="D538" s="1025"/>
      <c r="E538" s="1033"/>
      <c r="H538" s="1025"/>
    </row>
    <row r="539">
      <c r="D539" s="1025"/>
      <c r="E539" s="1033"/>
      <c r="H539" s="1025"/>
    </row>
    <row r="540">
      <c r="D540" s="1025"/>
      <c r="E540" s="1033"/>
      <c r="H540" s="1025"/>
    </row>
    <row r="541">
      <c r="D541" s="1025"/>
      <c r="E541" s="1033"/>
      <c r="H541" s="1025"/>
    </row>
    <row r="542">
      <c r="D542" s="1025"/>
      <c r="E542" s="1033"/>
      <c r="H542" s="1025"/>
    </row>
    <row r="543">
      <c r="D543" s="1025"/>
      <c r="E543" s="1033"/>
      <c r="H543" s="1025"/>
    </row>
    <row r="544">
      <c r="D544" s="1025"/>
      <c r="E544" s="1033"/>
      <c r="H544" s="1025"/>
    </row>
    <row r="545">
      <c r="D545" s="1025"/>
      <c r="E545" s="1033"/>
      <c r="H545" s="1025"/>
    </row>
    <row r="546">
      <c r="D546" s="1025"/>
      <c r="E546" s="1033"/>
      <c r="H546" s="1025"/>
    </row>
    <row r="547">
      <c r="D547" s="1025"/>
      <c r="E547" s="1033"/>
      <c r="H547" s="1025"/>
    </row>
    <row r="548">
      <c r="D548" s="1025"/>
      <c r="E548" s="1033"/>
      <c r="H548" s="1025"/>
    </row>
    <row r="549">
      <c r="D549" s="1025"/>
      <c r="E549" s="1033"/>
      <c r="H549" s="1025"/>
    </row>
    <row r="550">
      <c r="D550" s="1025"/>
      <c r="E550" s="1033"/>
      <c r="H550" s="1025"/>
    </row>
    <row r="551">
      <c r="D551" s="1025"/>
      <c r="E551" s="1033"/>
      <c r="H551" s="1025"/>
    </row>
    <row r="552">
      <c r="D552" s="1025"/>
      <c r="E552" s="1033"/>
      <c r="H552" s="1025"/>
    </row>
    <row r="553">
      <c r="D553" s="1025"/>
      <c r="E553" s="1033"/>
      <c r="H553" s="1025"/>
    </row>
    <row r="554">
      <c r="D554" s="1025"/>
      <c r="E554" s="1033"/>
      <c r="H554" s="1025"/>
    </row>
    <row r="555">
      <c r="D555" s="1025"/>
      <c r="E555" s="1033"/>
      <c r="H555" s="1025"/>
    </row>
    <row r="556">
      <c r="D556" s="1025"/>
      <c r="E556" s="1033"/>
      <c r="H556" s="1025"/>
    </row>
    <row r="557">
      <c r="D557" s="1025"/>
      <c r="E557" s="1033"/>
      <c r="H557" s="1025"/>
    </row>
    <row r="558">
      <c r="D558" s="1025"/>
      <c r="E558" s="1033"/>
      <c r="H558" s="1025"/>
    </row>
    <row r="559">
      <c r="D559" s="1025"/>
      <c r="E559" s="1033"/>
      <c r="H559" s="1025"/>
    </row>
    <row r="560">
      <c r="D560" s="1025"/>
      <c r="E560" s="1033"/>
      <c r="H560" s="1025"/>
    </row>
    <row r="561">
      <c r="D561" s="1025"/>
      <c r="E561" s="1033"/>
      <c r="H561" s="1025"/>
    </row>
    <row r="562">
      <c r="D562" s="1025"/>
      <c r="E562" s="1033"/>
      <c r="H562" s="1025"/>
    </row>
    <row r="563">
      <c r="D563" s="1025"/>
      <c r="E563" s="1033"/>
      <c r="H563" s="1025"/>
    </row>
    <row r="564">
      <c r="D564" s="1025"/>
      <c r="E564" s="1033"/>
      <c r="H564" s="1025"/>
    </row>
    <row r="565">
      <c r="D565" s="1025"/>
      <c r="E565" s="1033"/>
      <c r="H565" s="1025"/>
    </row>
    <row r="566">
      <c r="D566" s="1025"/>
      <c r="E566" s="1033"/>
      <c r="H566" s="1025"/>
    </row>
    <row r="567">
      <c r="D567" s="1025"/>
      <c r="E567" s="1033"/>
      <c r="H567" s="1025"/>
    </row>
    <row r="568">
      <c r="D568" s="1025"/>
      <c r="E568" s="1033"/>
      <c r="H568" s="1025"/>
    </row>
    <row r="569">
      <c r="D569" s="1025"/>
      <c r="E569" s="1033"/>
      <c r="H569" s="1025"/>
    </row>
    <row r="570">
      <c r="D570" s="1025"/>
      <c r="E570" s="1033"/>
      <c r="H570" s="1025"/>
    </row>
    <row r="571">
      <c r="D571" s="1025"/>
      <c r="E571" s="1033"/>
      <c r="H571" s="1025"/>
    </row>
    <row r="572">
      <c r="D572" s="1025"/>
      <c r="E572" s="1033"/>
      <c r="H572" s="1025"/>
    </row>
    <row r="573">
      <c r="D573" s="1025"/>
      <c r="E573" s="1033"/>
      <c r="H573" s="1025"/>
    </row>
    <row r="574">
      <c r="D574" s="1025"/>
      <c r="E574" s="1033"/>
      <c r="H574" s="1025"/>
    </row>
    <row r="575">
      <c r="D575" s="1025"/>
      <c r="E575" s="1033"/>
      <c r="H575" s="1025"/>
    </row>
    <row r="576">
      <c r="D576" s="1025"/>
      <c r="E576" s="1033"/>
      <c r="H576" s="1025"/>
    </row>
    <row r="577">
      <c r="D577" s="1025"/>
      <c r="E577" s="1033"/>
      <c r="H577" s="1025"/>
    </row>
    <row r="578">
      <c r="D578" s="1025"/>
      <c r="E578" s="1033"/>
      <c r="H578" s="1025"/>
    </row>
    <row r="579">
      <c r="D579" s="1025"/>
      <c r="E579" s="1033"/>
      <c r="H579" s="1025"/>
    </row>
    <row r="580">
      <c r="D580" s="1025"/>
      <c r="E580" s="1033"/>
      <c r="H580" s="1025"/>
    </row>
    <row r="581">
      <c r="D581" s="1025"/>
      <c r="E581" s="1033"/>
      <c r="H581" s="1025"/>
    </row>
    <row r="582">
      <c r="D582" s="1025"/>
      <c r="E582" s="1033"/>
      <c r="H582" s="1025"/>
    </row>
    <row r="583">
      <c r="D583" s="1025"/>
      <c r="E583" s="1033"/>
      <c r="H583" s="1025"/>
    </row>
    <row r="584">
      <c r="D584" s="1025"/>
      <c r="E584" s="1033"/>
      <c r="H584" s="1025"/>
    </row>
    <row r="585">
      <c r="D585" s="1025"/>
      <c r="E585" s="1033"/>
      <c r="H585" s="1025"/>
    </row>
    <row r="586">
      <c r="D586" s="1025"/>
      <c r="E586" s="1033"/>
      <c r="H586" s="1025"/>
    </row>
    <row r="587">
      <c r="D587" s="1025"/>
      <c r="E587" s="1033"/>
      <c r="H587" s="1025"/>
    </row>
    <row r="588">
      <c r="D588" s="1025"/>
      <c r="E588" s="1033"/>
      <c r="H588" s="1025"/>
    </row>
    <row r="589">
      <c r="D589" s="1025"/>
      <c r="E589" s="1033"/>
      <c r="H589" s="1025"/>
    </row>
    <row r="590">
      <c r="D590" s="1025"/>
      <c r="E590" s="1033"/>
      <c r="H590" s="1025"/>
    </row>
    <row r="591">
      <c r="D591" s="1025"/>
      <c r="E591" s="1033"/>
      <c r="H591" s="1025"/>
    </row>
    <row r="592">
      <c r="D592" s="1025"/>
      <c r="E592" s="1033"/>
      <c r="H592" s="1025"/>
    </row>
    <row r="593">
      <c r="D593" s="1025"/>
      <c r="E593" s="1033"/>
      <c r="H593" s="1025"/>
    </row>
    <row r="594">
      <c r="D594" s="1025"/>
      <c r="E594" s="1033"/>
      <c r="H594" s="1025"/>
    </row>
    <row r="595">
      <c r="D595" s="1025"/>
      <c r="E595" s="1033"/>
      <c r="H595" s="1025"/>
    </row>
    <row r="596">
      <c r="D596" s="1025"/>
      <c r="E596" s="1033"/>
      <c r="H596" s="1025"/>
    </row>
    <row r="597">
      <c r="D597" s="1025"/>
      <c r="E597" s="1033"/>
      <c r="H597" s="1025"/>
    </row>
    <row r="598">
      <c r="D598" s="1025"/>
      <c r="E598" s="1033"/>
      <c r="H598" s="1025"/>
    </row>
    <row r="599">
      <c r="D599" s="1025"/>
      <c r="E599" s="1033"/>
      <c r="H599" s="1025"/>
    </row>
    <row r="600">
      <c r="D600" s="1025"/>
      <c r="E600" s="1033"/>
      <c r="H600" s="1025"/>
    </row>
    <row r="601">
      <c r="D601" s="1025"/>
      <c r="E601" s="1033"/>
      <c r="H601" s="1025"/>
    </row>
    <row r="602">
      <c r="D602" s="1025"/>
      <c r="E602" s="1033"/>
      <c r="H602" s="1025"/>
    </row>
    <row r="603">
      <c r="D603" s="1025"/>
      <c r="E603" s="1033"/>
      <c r="H603" s="1025"/>
    </row>
    <row r="604">
      <c r="D604" s="1025"/>
      <c r="E604" s="1033"/>
      <c r="H604" s="1025"/>
    </row>
    <row r="605">
      <c r="D605" s="1025"/>
      <c r="E605" s="1033"/>
      <c r="H605" s="1025"/>
    </row>
    <row r="606">
      <c r="D606" s="1025"/>
      <c r="E606" s="1033"/>
      <c r="H606" s="1025"/>
    </row>
    <row r="607">
      <c r="D607" s="1025"/>
      <c r="E607" s="1033"/>
      <c r="H607" s="1025"/>
    </row>
    <row r="608">
      <c r="D608" s="1025"/>
      <c r="E608" s="1033"/>
      <c r="H608" s="1025"/>
    </row>
    <row r="609">
      <c r="D609" s="1025"/>
      <c r="E609" s="1033"/>
      <c r="H609" s="1025"/>
    </row>
    <row r="610">
      <c r="D610" s="1025"/>
      <c r="E610" s="1033"/>
      <c r="H610" s="1025"/>
    </row>
    <row r="611">
      <c r="D611" s="1025"/>
      <c r="E611" s="1033"/>
      <c r="H611" s="1025"/>
    </row>
    <row r="612">
      <c r="D612" s="1025"/>
      <c r="E612" s="1033"/>
      <c r="H612" s="1025"/>
    </row>
    <row r="613">
      <c r="D613" s="1025"/>
      <c r="E613" s="1033"/>
      <c r="H613" s="1025"/>
    </row>
    <row r="614">
      <c r="D614" s="1025"/>
      <c r="E614" s="1033"/>
      <c r="H614" s="1025"/>
    </row>
    <row r="615">
      <c r="D615" s="1025"/>
      <c r="E615" s="1033"/>
      <c r="H615" s="1025"/>
    </row>
    <row r="616">
      <c r="D616" s="1025"/>
      <c r="E616" s="1033"/>
      <c r="H616" s="1025"/>
    </row>
    <row r="617">
      <c r="D617" s="1025"/>
      <c r="E617" s="1033"/>
      <c r="H617" s="1025"/>
    </row>
    <row r="618">
      <c r="D618" s="1025"/>
      <c r="E618" s="1033"/>
      <c r="H618" s="1025"/>
    </row>
    <row r="619">
      <c r="D619" s="1025"/>
      <c r="E619" s="1033"/>
      <c r="H619" s="1025"/>
    </row>
    <row r="620">
      <c r="D620" s="1025"/>
      <c r="E620" s="1033"/>
      <c r="H620" s="1025"/>
    </row>
    <row r="621">
      <c r="D621" s="1025"/>
      <c r="E621" s="1033"/>
      <c r="H621" s="1025"/>
    </row>
    <row r="622">
      <c r="D622" s="1025"/>
      <c r="E622" s="1033"/>
      <c r="H622" s="1025"/>
    </row>
    <row r="623">
      <c r="D623" s="1025"/>
      <c r="E623" s="1033"/>
      <c r="H623" s="1025"/>
    </row>
    <row r="624">
      <c r="D624" s="1025"/>
      <c r="E624" s="1033"/>
      <c r="H624" s="1025"/>
    </row>
    <row r="625">
      <c r="D625" s="1025"/>
      <c r="E625" s="1033"/>
      <c r="H625" s="1025"/>
    </row>
    <row r="626">
      <c r="D626" s="1025"/>
      <c r="E626" s="1033"/>
      <c r="H626" s="1025"/>
    </row>
    <row r="627">
      <c r="D627" s="1025"/>
      <c r="E627" s="1033"/>
      <c r="H627" s="1025"/>
    </row>
    <row r="628">
      <c r="D628" s="1025"/>
      <c r="E628" s="1033"/>
      <c r="H628" s="1025"/>
    </row>
    <row r="629">
      <c r="D629" s="1025"/>
      <c r="E629" s="1033"/>
      <c r="H629" s="1025"/>
    </row>
    <row r="630">
      <c r="D630" s="1025"/>
      <c r="E630" s="1033"/>
      <c r="H630" s="1025"/>
    </row>
    <row r="631">
      <c r="D631" s="1025"/>
      <c r="E631" s="1033"/>
      <c r="H631" s="1025"/>
    </row>
    <row r="632">
      <c r="D632" s="1025"/>
      <c r="E632" s="1033"/>
      <c r="H632" s="1025"/>
    </row>
    <row r="633">
      <c r="D633" s="1025"/>
      <c r="E633" s="1033"/>
      <c r="H633" s="1025"/>
    </row>
    <row r="634">
      <c r="D634" s="1025"/>
      <c r="E634" s="1033"/>
      <c r="H634" s="1025"/>
    </row>
    <row r="635">
      <c r="D635" s="1025"/>
      <c r="E635" s="1033"/>
      <c r="H635" s="1025"/>
    </row>
    <row r="636">
      <c r="D636" s="1025"/>
      <c r="E636" s="1033"/>
      <c r="H636" s="1025"/>
    </row>
    <row r="637">
      <c r="D637" s="1025"/>
      <c r="E637" s="1033"/>
      <c r="H637" s="1025"/>
    </row>
    <row r="638">
      <c r="D638" s="1025"/>
      <c r="E638" s="1033"/>
      <c r="H638" s="1025"/>
    </row>
    <row r="639">
      <c r="D639" s="1025"/>
      <c r="E639" s="1033"/>
      <c r="H639" s="1025"/>
    </row>
    <row r="640">
      <c r="D640" s="1025"/>
      <c r="E640" s="1033"/>
      <c r="H640" s="1025"/>
    </row>
    <row r="641">
      <c r="D641" s="1025"/>
      <c r="E641" s="1033"/>
      <c r="H641" s="1025"/>
    </row>
    <row r="642">
      <c r="D642" s="1025"/>
      <c r="E642" s="1033"/>
      <c r="H642" s="1025"/>
    </row>
    <row r="643">
      <c r="D643" s="1025"/>
      <c r="E643" s="1033"/>
      <c r="H643" s="1025"/>
    </row>
    <row r="644">
      <c r="D644" s="1025"/>
      <c r="E644" s="1033"/>
      <c r="H644" s="1025"/>
    </row>
    <row r="645">
      <c r="D645" s="1025"/>
      <c r="E645" s="1033"/>
      <c r="H645" s="1025"/>
    </row>
    <row r="646">
      <c r="D646" s="1025"/>
      <c r="E646" s="1033"/>
      <c r="H646" s="1025"/>
    </row>
    <row r="647">
      <c r="D647" s="1025"/>
      <c r="E647" s="1033"/>
      <c r="H647" s="1025"/>
    </row>
    <row r="648">
      <c r="D648" s="1025"/>
      <c r="E648" s="1033"/>
      <c r="H648" s="1025"/>
    </row>
    <row r="649">
      <c r="D649" s="1025"/>
      <c r="E649" s="1033"/>
      <c r="H649" s="1025"/>
    </row>
    <row r="650">
      <c r="D650" s="1025"/>
      <c r="E650" s="1033"/>
      <c r="H650" s="1025"/>
    </row>
    <row r="651">
      <c r="D651" s="1025"/>
      <c r="E651" s="1033"/>
      <c r="H651" s="1025"/>
    </row>
    <row r="652">
      <c r="D652" s="1025"/>
      <c r="E652" s="1033"/>
      <c r="H652" s="1025"/>
    </row>
    <row r="653">
      <c r="D653" s="1025"/>
      <c r="E653" s="1033"/>
      <c r="H653" s="1025"/>
    </row>
    <row r="654">
      <c r="D654" s="1025"/>
      <c r="E654" s="1033"/>
      <c r="H654" s="1025"/>
    </row>
    <row r="655">
      <c r="D655" s="1025"/>
      <c r="E655" s="1033"/>
      <c r="H655" s="1025"/>
    </row>
    <row r="656">
      <c r="D656" s="1025"/>
      <c r="E656" s="1033"/>
      <c r="H656" s="1025"/>
    </row>
    <row r="657">
      <c r="D657" s="1025"/>
      <c r="E657" s="1033"/>
      <c r="H657" s="1025"/>
    </row>
    <row r="658">
      <c r="D658" s="1025"/>
      <c r="E658" s="1033"/>
      <c r="H658" s="1025"/>
    </row>
    <row r="659">
      <c r="D659" s="1025"/>
      <c r="E659" s="1033"/>
      <c r="H659" s="1025"/>
    </row>
    <row r="660">
      <c r="D660" s="1025"/>
      <c r="E660" s="1033"/>
      <c r="H660" s="1025"/>
    </row>
    <row r="661">
      <c r="D661" s="1025"/>
      <c r="E661" s="1033"/>
      <c r="H661" s="1025"/>
    </row>
    <row r="662">
      <c r="D662" s="1025"/>
      <c r="E662" s="1033"/>
      <c r="H662" s="1025"/>
    </row>
    <row r="663">
      <c r="D663" s="1025"/>
      <c r="E663" s="1033"/>
      <c r="H663" s="1025"/>
    </row>
    <row r="664">
      <c r="D664" s="1025"/>
      <c r="E664" s="1033"/>
      <c r="H664" s="1025"/>
    </row>
    <row r="665">
      <c r="D665" s="1025"/>
      <c r="E665" s="1033"/>
      <c r="H665" s="1025"/>
    </row>
    <row r="666">
      <c r="D666" s="1025"/>
      <c r="E666" s="1033"/>
      <c r="H666" s="1025"/>
    </row>
    <row r="667">
      <c r="D667" s="1025"/>
      <c r="E667" s="1033"/>
      <c r="H667" s="1025"/>
    </row>
    <row r="668">
      <c r="D668" s="1025"/>
      <c r="E668" s="1033"/>
      <c r="H668" s="1025"/>
    </row>
    <row r="669">
      <c r="D669" s="1025"/>
      <c r="E669" s="1033"/>
      <c r="H669" s="1025"/>
    </row>
    <row r="670">
      <c r="D670" s="1025"/>
      <c r="E670" s="1033"/>
      <c r="H670" s="1025"/>
    </row>
    <row r="671">
      <c r="D671" s="1025"/>
      <c r="E671" s="1033"/>
      <c r="H671" s="1025"/>
    </row>
    <row r="672">
      <c r="D672" s="1025"/>
      <c r="E672" s="1033"/>
      <c r="H672" s="1025"/>
    </row>
    <row r="673">
      <c r="D673" s="1025"/>
      <c r="E673" s="1033"/>
      <c r="H673" s="1025"/>
    </row>
    <row r="674">
      <c r="D674" s="1025"/>
      <c r="E674" s="1033"/>
      <c r="H674" s="1025"/>
    </row>
    <row r="675">
      <c r="D675" s="1025"/>
      <c r="E675" s="1033"/>
      <c r="H675" s="1025"/>
    </row>
    <row r="676">
      <c r="D676" s="1025"/>
      <c r="E676" s="1033"/>
      <c r="H676" s="1025"/>
    </row>
    <row r="677">
      <c r="D677" s="1025"/>
      <c r="E677" s="1033"/>
      <c r="H677" s="1025"/>
    </row>
    <row r="678">
      <c r="D678" s="1025"/>
      <c r="E678" s="1033"/>
      <c r="H678" s="1025"/>
    </row>
    <row r="679">
      <c r="D679" s="1025"/>
      <c r="E679" s="1033"/>
      <c r="H679" s="1025"/>
    </row>
    <row r="680">
      <c r="D680" s="1025"/>
      <c r="E680" s="1033"/>
      <c r="H680" s="1025"/>
    </row>
    <row r="681">
      <c r="D681" s="1025"/>
      <c r="E681" s="1033"/>
      <c r="H681" s="1025"/>
    </row>
    <row r="682">
      <c r="D682" s="1025"/>
      <c r="E682" s="1033"/>
      <c r="H682" s="1025"/>
    </row>
    <row r="683">
      <c r="D683" s="1025"/>
      <c r="E683" s="1033"/>
      <c r="H683" s="1025"/>
    </row>
    <row r="684">
      <c r="D684" s="1025"/>
      <c r="E684" s="1033"/>
      <c r="H684" s="1025"/>
    </row>
    <row r="685">
      <c r="D685" s="1025"/>
      <c r="E685" s="1033"/>
      <c r="H685" s="1025"/>
    </row>
    <row r="686">
      <c r="D686" s="1025"/>
      <c r="E686" s="1033"/>
      <c r="H686" s="1025"/>
    </row>
    <row r="687">
      <c r="D687" s="1025"/>
      <c r="E687" s="1033"/>
      <c r="H687" s="1025"/>
    </row>
    <row r="688">
      <c r="D688" s="1025"/>
      <c r="E688" s="1033"/>
      <c r="H688" s="1025"/>
    </row>
    <row r="689">
      <c r="D689" s="1025"/>
      <c r="E689" s="1033"/>
      <c r="H689" s="1025"/>
    </row>
    <row r="690">
      <c r="D690" s="1025"/>
      <c r="E690" s="1033"/>
      <c r="H690" s="1025"/>
    </row>
    <row r="691">
      <c r="D691" s="1025"/>
      <c r="E691" s="1033"/>
      <c r="H691" s="1025"/>
    </row>
    <row r="692">
      <c r="D692" s="1025"/>
      <c r="E692" s="1033"/>
      <c r="H692" s="1025"/>
    </row>
    <row r="693">
      <c r="D693" s="1025"/>
      <c r="E693" s="1033"/>
      <c r="H693" s="1025"/>
    </row>
    <row r="694">
      <c r="D694" s="1025"/>
      <c r="E694" s="1033"/>
      <c r="H694" s="1025"/>
    </row>
    <row r="695">
      <c r="D695" s="1025"/>
      <c r="E695" s="1033"/>
      <c r="H695" s="1025"/>
    </row>
    <row r="696">
      <c r="D696" s="1025"/>
      <c r="E696" s="1033"/>
      <c r="H696" s="1025"/>
    </row>
    <row r="697">
      <c r="D697" s="1025"/>
      <c r="E697" s="1033"/>
      <c r="H697" s="1025"/>
    </row>
    <row r="698">
      <c r="D698" s="1025"/>
      <c r="E698" s="1033"/>
      <c r="H698" s="1025"/>
    </row>
    <row r="699">
      <c r="D699" s="1025"/>
      <c r="E699" s="1033"/>
      <c r="H699" s="1025"/>
    </row>
    <row r="700">
      <c r="D700" s="1025"/>
      <c r="E700" s="1033"/>
      <c r="H700" s="1025"/>
    </row>
    <row r="701">
      <c r="D701" s="1025"/>
      <c r="E701" s="1033"/>
      <c r="H701" s="1025"/>
    </row>
    <row r="702">
      <c r="D702" s="1025"/>
      <c r="E702" s="1033"/>
      <c r="H702" s="1025"/>
    </row>
    <row r="703">
      <c r="D703" s="1025"/>
      <c r="E703" s="1033"/>
      <c r="H703" s="1025"/>
    </row>
    <row r="704">
      <c r="D704" s="1025"/>
      <c r="E704" s="1033"/>
      <c r="H704" s="1025"/>
    </row>
    <row r="705">
      <c r="D705" s="1025"/>
      <c r="E705" s="1033"/>
      <c r="H705" s="1025"/>
    </row>
    <row r="706">
      <c r="D706" s="1025"/>
      <c r="E706" s="1033"/>
      <c r="H706" s="1025"/>
    </row>
    <row r="707">
      <c r="D707" s="1025"/>
      <c r="E707" s="1033"/>
      <c r="H707" s="1025"/>
    </row>
    <row r="708">
      <c r="D708" s="1025"/>
      <c r="E708" s="1033"/>
      <c r="H708" s="1025"/>
    </row>
    <row r="709">
      <c r="D709" s="1025"/>
      <c r="E709" s="1033"/>
      <c r="H709" s="1025"/>
    </row>
    <row r="710">
      <c r="D710" s="1025"/>
      <c r="E710" s="1033"/>
      <c r="H710" s="1025"/>
    </row>
    <row r="711">
      <c r="D711" s="1025"/>
      <c r="E711" s="1033"/>
      <c r="H711" s="1025"/>
    </row>
    <row r="712">
      <c r="D712" s="1025"/>
      <c r="E712" s="1033"/>
      <c r="H712" s="1025"/>
    </row>
    <row r="713">
      <c r="D713" s="1025"/>
      <c r="E713" s="1033"/>
      <c r="H713" s="1025"/>
    </row>
    <row r="714">
      <c r="D714" s="1025"/>
      <c r="E714" s="1033"/>
      <c r="H714" s="1025"/>
    </row>
    <row r="715">
      <c r="D715" s="1025"/>
      <c r="E715" s="1033"/>
      <c r="H715" s="1025"/>
    </row>
    <row r="716">
      <c r="D716" s="1025"/>
      <c r="E716" s="1033"/>
      <c r="H716" s="1025"/>
    </row>
    <row r="717">
      <c r="D717" s="1025"/>
      <c r="E717" s="1033"/>
      <c r="H717" s="1025"/>
    </row>
    <row r="718">
      <c r="D718" s="1025"/>
      <c r="E718" s="1033"/>
      <c r="H718" s="1025"/>
    </row>
    <row r="719">
      <c r="D719" s="1025"/>
      <c r="E719" s="1033"/>
      <c r="H719" s="1025"/>
    </row>
    <row r="720">
      <c r="D720" s="1025"/>
      <c r="E720" s="1033"/>
      <c r="H720" s="1025"/>
    </row>
    <row r="721">
      <c r="D721" s="1025"/>
      <c r="E721" s="1033"/>
      <c r="H721" s="1025"/>
    </row>
    <row r="722">
      <c r="D722" s="1025"/>
      <c r="E722" s="1033"/>
      <c r="H722" s="1025"/>
    </row>
    <row r="723">
      <c r="D723" s="1025"/>
      <c r="E723" s="1033"/>
      <c r="H723" s="1025"/>
    </row>
    <row r="724">
      <c r="D724" s="1025"/>
      <c r="E724" s="1033"/>
      <c r="H724" s="1025"/>
    </row>
    <row r="725">
      <c r="D725" s="1025"/>
      <c r="E725" s="1033"/>
      <c r="H725" s="1025"/>
    </row>
    <row r="726">
      <c r="D726" s="1025"/>
      <c r="E726" s="1033"/>
      <c r="H726" s="1025"/>
    </row>
    <row r="727">
      <c r="D727" s="1025"/>
      <c r="E727" s="1033"/>
      <c r="H727" s="1025"/>
    </row>
    <row r="728">
      <c r="D728" s="1025"/>
      <c r="E728" s="1033"/>
      <c r="H728" s="1025"/>
    </row>
    <row r="729">
      <c r="D729" s="1025"/>
      <c r="E729" s="1033"/>
      <c r="H729" s="1025"/>
    </row>
    <row r="730">
      <c r="D730" s="1025"/>
      <c r="E730" s="1033"/>
      <c r="H730" s="1025"/>
    </row>
    <row r="731">
      <c r="D731" s="1025"/>
      <c r="E731" s="1033"/>
      <c r="H731" s="1025"/>
    </row>
    <row r="732">
      <c r="D732" s="1025"/>
      <c r="E732" s="1033"/>
      <c r="H732" s="1025"/>
    </row>
    <row r="733">
      <c r="D733" s="1025"/>
      <c r="E733" s="1033"/>
      <c r="H733" s="1025"/>
    </row>
    <row r="734">
      <c r="D734" s="1025"/>
      <c r="E734" s="1033"/>
      <c r="H734" s="1025"/>
    </row>
    <row r="735">
      <c r="D735" s="1025"/>
      <c r="E735" s="1033"/>
      <c r="H735" s="1025"/>
    </row>
    <row r="736">
      <c r="D736" s="1025"/>
      <c r="E736" s="1033"/>
      <c r="H736" s="1025"/>
    </row>
    <row r="737">
      <c r="D737" s="1025"/>
      <c r="E737" s="1033"/>
      <c r="H737" s="1025"/>
    </row>
    <row r="738">
      <c r="D738" s="1025"/>
      <c r="E738" s="1033"/>
      <c r="H738" s="1025"/>
    </row>
    <row r="739">
      <c r="D739" s="1025"/>
      <c r="E739" s="1033"/>
      <c r="H739" s="1025"/>
    </row>
    <row r="740">
      <c r="D740" s="1025"/>
      <c r="E740" s="1033"/>
      <c r="H740" s="1025"/>
    </row>
    <row r="741">
      <c r="D741" s="1025"/>
      <c r="E741" s="1033"/>
      <c r="H741" s="1025"/>
    </row>
    <row r="742">
      <c r="D742" s="1025"/>
      <c r="E742" s="1033"/>
      <c r="H742" s="1025"/>
    </row>
    <row r="743">
      <c r="D743" s="1025"/>
      <c r="E743" s="1033"/>
      <c r="H743" s="1025"/>
    </row>
    <row r="744">
      <c r="D744" s="1025"/>
      <c r="E744" s="1033"/>
      <c r="H744" s="1025"/>
    </row>
    <row r="745">
      <c r="D745" s="1025"/>
      <c r="E745" s="1033"/>
      <c r="H745" s="1025"/>
    </row>
    <row r="746">
      <c r="D746" s="1025"/>
      <c r="E746" s="1033"/>
      <c r="H746" s="1025"/>
    </row>
    <row r="747">
      <c r="D747" s="1025"/>
      <c r="E747" s="1033"/>
      <c r="H747" s="1025"/>
    </row>
    <row r="748">
      <c r="D748" s="1025"/>
      <c r="E748" s="1033"/>
      <c r="H748" s="1025"/>
    </row>
    <row r="749">
      <c r="D749" s="1025"/>
      <c r="E749" s="1033"/>
      <c r="H749" s="1025"/>
    </row>
    <row r="750">
      <c r="D750" s="1025"/>
      <c r="E750" s="1033"/>
      <c r="H750" s="1025"/>
    </row>
    <row r="751">
      <c r="D751" s="1025"/>
      <c r="E751" s="1033"/>
      <c r="H751" s="1025"/>
    </row>
    <row r="752">
      <c r="D752" s="1025"/>
      <c r="E752" s="1033"/>
      <c r="H752" s="1025"/>
    </row>
    <row r="753">
      <c r="D753" s="1025"/>
      <c r="E753" s="1033"/>
      <c r="H753" s="1025"/>
    </row>
    <row r="754">
      <c r="D754" s="1025"/>
      <c r="E754" s="1033"/>
      <c r="H754" s="1025"/>
    </row>
    <row r="755">
      <c r="D755" s="1025"/>
      <c r="E755" s="1033"/>
      <c r="H755" s="1025"/>
    </row>
    <row r="756">
      <c r="D756" s="1025"/>
      <c r="E756" s="1033"/>
      <c r="H756" s="1025"/>
    </row>
    <row r="757">
      <c r="D757" s="1025"/>
      <c r="E757" s="1033"/>
      <c r="H757" s="1025"/>
    </row>
    <row r="758">
      <c r="D758" s="1025"/>
      <c r="E758" s="1033"/>
      <c r="H758" s="1025"/>
    </row>
    <row r="759">
      <c r="D759" s="1025"/>
      <c r="E759" s="1033"/>
      <c r="H759" s="1025"/>
    </row>
    <row r="760">
      <c r="D760" s="1025"/>
      <c r="E760" s="1033"/>
      <c r="H760" s="1025"/>
    </row>
    <row r="761">
      <c r="D761" s="1025"/>
      <c r="E761" s="1033"/>
      <c r="H761" s="1025"/>
    </row>
    <row r="762">
      <c r="D762" s="1025"/>
      <c r="E762" s="1033"/>
      <c r="H762" s="1025"/>
    </row>
    <row r="763">
      <c r="D763" s="1025"/>
      <c r="E763" s="1033"/>
      <c r="H763" s="1025"/>
    </row>
    <row r="764">
      <c r="D764" s="1025"/>
      <c r="E764" s="1033"/>
      <c r="H764" s="1025"/>
    </row>
    <row r="765">
      <c r="D765" s="1025"/>
      <c r="E765" s="1033"/>
      <c r="H765" s="1025"/>
    </row>
    <row r="766">
      <c r="D766" s="1025"/>
      <c r="E766" s="1033"/>
      <c r="H766" s="1025"/>
    </row>
    <row r="767">
      <c r="D767" s="1025"/>
      <c r="E767" s="1033"/>
      <c r="H767" s="1025"/>
    </row>
    <row r="768">
      <c r="D768" s="1025"/>
      <c r="E768" s="1033"/>
      <c r="H768" s="1025"/>
    </row>
    <row r="769">
      <c r="D769" s="1025"/>
      <c r="E769" s="1033"/>
      <c r="H769" s="1025"/>
    </row>
    <row r="770">
      <c r="D770" s="1025"/>
      <c r="E770" s="1033"/>
      <c r="H770" s="1025"/>
    </row>
    <row r="771">
      <c r="D771" s="1025"/>
      <c r="E771" s="1033"/>
      <c r="H771" s="1025"/>
    </row>
    <row r="772">
      <c r="D772" s="1025"/>
      <c r="E772" s="1033"/>
      <c r="H772" s="1025"/>
    </row>
    <row r="773">
      <c r="D773" s="1025"/>
      <c r="E773" s="1033"/>
      <c r="H773" s="1025"/>
    </row>
    <row r="774">
      <c r="D774" s="1025"/>
      <c r="E774" s="1033"/>
      <c r="H774" s="1025"/>
    </row>
    <row r="775">
      <c r="D775" s="1025"/>
      <c r="E775" s="1033"/>
      <c r="H775" s="1025"/>
    </row>
    <row r="776">
      <c r="D776" s="1025"/>
      <c r="E776" s="1033"/>
      <c r="H776" s="1025"/>
    </row>
    <row r="777">
      <c r="D777" s="1025"/>
      <c r="E777" s="1033"/>
      <c r="H777" s="1025"/>
    </row>
    <row r="778">
      <c r="D778" s="1025"/>
      <c r="E778" s="1033"/>
      <c r="H778" s="1025"/>
    </row>
    <row r="779">
      <c r="D779" s="1025"/>
      <c r="E779" s="1033"/>
      <c r="H779" s="1025"/>
    </row>
    <row r="780">
      <c r="D780" s="1025"/>
      <c r="E780" s="1033"/>
      <c r="H780" s="1025"/>
    </row>
    <row r="781">
      <c r="D781" s="1025"/>
      <c r="E781" s="1033"/>
      <c r="H781" s="1025"/>
    </row>
    <row r="782">
      <c r="D782" s="1025"/>
      <c r="E782" s="1033"/>
      <c r="H782" s="1025"/>
    </row>
    <row r="783">
      <c r="D783" s="1025"/>
      <c r="E783" s="1033"/>
      <c r="H783" s="1025"/>
    </row>
    <row r="784">
      <c r="D784" s="1025"/>
      <c r="E784" s="1033"/>
      <c r="H784" s="1025"/>
    </row>
    <row r="785">
      <c r="D785" s="1025"/>
      <c r="E785" s="1033"/>
      <c r="H785" s="1025"/>
    </row>
    <row r="786">
      <c r="D786" s="1025"/>
      <c r="E786" s="1033"/>
      <c r="H786" s="1025"/>
    </row>
    <row r="787">
      <c r="D787" s="1025"/>
      <c r="E787" s="1033"/>
      <c r="H787" s="1025"/>
    </row>
    <row r="788">
      <c r="D788" s="1025"/>
      <c r="E788" s="1033"/>
      <c r="H788" s="1025"/>
    </row>
    <row r="789">
      <c r="D789" s="1025"/>
      <c r="E789" s="1033"/>
      <c r="H789" s="1025"/>
    </row>
    <row r="790">
      <c r="D790" s="1025"/>
      <c r="E790" s="1033"/>
      <c r="H790" s="1025"/>
    </row>
    <row r="791">
      <c r="D791" s="1025"/>
      <c r="E791" s="1033"/>
      <c r="H791" s="1025"/>
    </row>
    <row r="792">
      <c r="D792" s="1025"/>
      <c r="E792" s="1033"/>
      <c r="H792" s="1025"/>
    </row>
    <row r="793">
      <c r="D793" s="1025"/>
      <c r="E793" s="1033"/>
      <c r="H793" s="1025"/>
    </row>
    <row r="794">
      <c r="D794" s="1025"/>
      <c r="E794" s="1033"/>
      <c r="H794" s="1025"/>
    </row>
    <row r="795">
      <c r="D795" s="1025"/>
      <c r="E795" s="1033"/>
      <c r="H795" s="1025"/>
    </row>
    <row r="796">
      <c r="D796" s="1025"/>
      <c r="E796" s="1033"/>
      <c r="H796" s="1025"/>
    </row>
    <row r="797">
      <c r="D797" s="1025"/>
      <c r="E797" s="1033"/>
      <c r="H797" s="1025"/>
    </row>
    <row r="798">
      <c r="D798" s="1025"/>
      <c r="E798" s="1033"/>
      <c r="H798" s="1025"/>
    </row>
    <row r="799">
      <c r="D799" s="1025"/>
      <c r="E799" s="1033"/>
      <c r="H799" s="1025"/>
    </row>
    <row r="800">
      <c r="D800" s="1025"/>
      <c r="E800" s="1033"/>
      <c r="H800" s="1025"/>
    </row>
    <row r="801">
      <c r="D801" s="1025"/>
      <c r="E801" s="1033"/>
      <c r="H801" s="1025"/>
    </row>
    <row r="802">
      <c r="D802" s="1025"/>
      <c r="E802" s="1033"/>
      <c r="H802" s="1025"/>
    </row>
    <row r="803">
      <c r="D803" s="1025"/>
      <c r="E803" s="1033"/>
      <c r="H803" s="1025"/>
    </row>
    <row r="804">
      <c r="D804" s="1025"/>
      <c r="E804" s="1033"/>
      <c r="H804" s="1025"/>
    </row>
    <row r="805">
      <c r="D805" s="1025"/>
      <c r="E805" s="1033"/>
      <c r="H805" s="1025"/>
    </row>
    <row r="806">
      <c r="D806" s="1025"/>
      <c r="E806" s="1033"/>
      <c r="H806" s="1025"/>
    </row>
    <row r="807">
      <c r="D807" s="1025"/>
      <c r="E807" s="1033"/>
      <c r="H807" s="1025"/>
    </row>
    <row r="808">
      <c r="D808" s="1025"/>
      <c r="E808" s="1033"/>
      <c r="H808" s="1025"/>
    </row>
    <row r="809">
      <c r="D809" s="1025"/>
      <c r="E809" s="1033"/>
      <c r="H809" s="1025"/>
    </row>
    <row r="810">
      <c r="D810" s="1025"/>
      <c r="E810" s="1033"/>
      <c r="H810" s="1025"/>
    </row>
    <row r="811">
      <c r="D811" s="1025"/>
      <c r="E811" s="1033"/>
      <c r="H811" s="1025"/>
    </row>
    <row r="812">
      <c r="D812" s="1025"/>
      <c r="E812" s="1033"/>
      <c r="H812" s="1025"/>
    </row>
    <row r="813">
      <c r="D813" s="1025"/>
      <c r="E813" s="1033"/>
      <c r="H813" s="1025"/>
    </row>
    <row r="814">
      <c r="D814" s="1025"/>
      <c r="E814" s="1033"/>
      <c r="H814" s="1025"/>
    </row>
    <row r="815">
      <c r="D815" s="1025"/>
      <c r="E815" s="1033"/>
      <c r="H815" s="1025"/>
    </row>
    <row r="816">
      <c r="D816" s="1025"/>
      <c r="E816" s="1033"/>
      <c r="H816" s="1025"/>
    </row>
    <row r="817">
      <c r="D817" s="1025"/>
      <c r="E817" s="1033"/>
      <c r="H817" s="1025"/>
    </row>
    <row r="818">
      <c r="D818" s="1025"/>
      <c r="E818" s="1033"/>
      <c r="H818" s="1025"/>
    </row>
    <row r="819">
      <c r="D819" s="1025"/>
      <c r="E819" s="1033"/>
      <c r="H819" s="1025"/>
    </row>
    <row r="820">
      <c r="D820" s="1025"/>
      <c r="E820" s="1033"/>
      <c r="H820" s="1025"/>
    </row>
    <row r="821">
      <c r="D821" s="1025"/>
      <c r="E821" s="1033"/>
      <c r="H821" s="1025"/>
    </row>
    <row r="822">
      <c r="D822" s="1025"/>
      <c r="E822" s="1033"/>
      <c r="H822" s="1025"/>
    </row>
    <row r="823">
      <c r="D823" s="1025"/>
      <c r="E823" s="1033"/>
      <c r="H823" s="1025"/>
    </row>
    <row r="824">
      <c r="D824" s="1025"/>
      <c r="E824" s="1033"/>
      <c r="H824" s="1025"/>
    </row>
    <row r="825">
      <c r="D825" s="1025"/>
      <c r="E825" s="1033"/>
      <c r="H825" s="1025"/>
    </row>
    <row r="826">
      <c r="D826" s="1025"/>
      <c r="E826" s="1033"/>
      <c r="H826" s="1025"/>
    </row>
    <row r="827">
      <c r="D827" s="1025"/>
      <c r="E827" s="1033"/>
      <c r="H827" s="1025"/>
    </row>
    <row r="828">
      <c r="D828" s="1025"/>
      <c r="E828" s="1033"/>
      <c r="H828" s="1025"/>
    </row>
    <row r="829">
      <c r="D829" s="1025"/>
      <c r="E829" s="1033"/>
      <c r="H829" s="1025"/>
    </row>
    <row r="830">
      <c r="D830" s="1025"/>
      <c r="E830" s="1033"/>
      <c r="H830" s="1025"/>
    </row>
    <row r="831">
      <c r="D831" s="1025"/>
      <c r="E831" s="1033"/>
      <c r="H831" s="1025"/>
    </row>
    <row r="832">
      <c r="D832" s="1025"/>
      <c r="E832" s="1033"/>
      <c r="H832" s="1025"/>
    </row>
    <row r="833">
      <c r="D833" s="1025"/>
      <c r="E833" s="1033"/>
      <c r="H833" s="1025"/>
    </row>
    <row r="834">
      <c r="D834" s="1025"/>
      <c r="E834" s="1033"/>
      <c r="H834" s="1025"/>
    </row>
    <row r="835">
      <c r="D835" s="1025"/>
      <c r="E835" s="1033"/>
      <c r="H835" s="1025"/>
    </row>
    <row r="836">
      <c r="D836" s="1025"/>
      <c r="E836" s="1033"/>
      <c r="H836" s="1025"/>
    </row>
    <row r="837">
      <c r="D837" s="1025"/>
      <c r="E837" s="1033"/>
      <c r="H837" s="1025"/>
    </row>
    <row r="838">
      <c r="D838" s="1025"/>
      <c r="E838" s="1033"/>
      <c r="H838" s="1025"/>
    </row>
    <row r="839">
      <c r="D839" s="1025"/>
      <c r="E839" s="1033"/>
      <c r="H839" s="1025"/>
    </row>
    <row r="840">
      <c r="D840" s="1025"/>
      <c r="E840" s="1033"/>
      <c r="H840" s="1025"/>
    </row>
    <row r="841">
      <c r="D841" s="1025"/>
      <c r="E841" s="1033"/>
      <c r="H841" s="1025"/>
    </row>
    <row r="842">
      <c r="D842" s="1025"/>
      <c r="E842" s="1033"/>
      <c r="H842" s="1025"/>
    </row>
    <row r="843">
      <c r="D843" s="1025"/>
      <c r="E843" s="1033"/>
      <c r="H843" s="1025"/>
    </row>
    <row r="844">
      <c r="D844" s="1025"/>
      <c r="E844" s="1033"/>
      <c r="H844" s="1025"/>
    </row>
    <row r="845">
      <c r="D845" s="1025"/>
      <c r="E845" s="1033"/>
      <c r="H845" s="1025"/>
    </row>
    <row r="846">
      <c r="D846" s="1025"/>
      <c r="E846" s="1033"/>
      <c r="H846" s="1025"/>
    </row>
    <row r="847">
      <c r="D847" s="1025"/>
      <c r="E847" s="1033"/>
      <c r="H847" s="1025"/>
    </row>
    <row r="848">
      <c r="D848" s="1025"/>
      <c r="E848" s="1033"/>
      <c r="H848" s="1025"/>
    </row>
    <row r="849">
      <c r="D849" s="1025"/>
      <c r="E849" s="1033"/>
      <c r="H849" s="1025"/>
    </row>
    <row r="850">
      <c r="D850" s="1025"/>
      <c r="E850" s="1033"/>
      <c r="H850" s="1025"/>
    </row>
    <row r="851">
      <c r="D851" s="1025"/>
      <c r="E851" s="1033"/>
      <c r="H851" s="1025"/>
    </row>
    <row r="852">
      <c r="D852" s="1025"/>
      <c r="E852" s="1033"/>
      <c r="H852" s="1025"/>
    </row>
    <row r="853">
      <c r="D853" s="1025"/>
      <c r="E853" s="1033"/>
      <c r="H853" s="1025"/>
    </row>
    <row r="854">
      <c r="D854" s="1025"/>
      <c r="E854" s="1033"/>
      <c r="H854" s="1025"/>
    </row>
    <row r="855">
      <c r="D855" s="1025"/>
      <c r="E855" s="1033"/>
      <c r="H855" s="1025"/>
    </row>
    <row r="856">
      <c r="D856" s="1025"/>
      <c r="E856" s="1033"/>
      <c r="H856" s="1025"/>
    </row>
    <row r="857">
      <c r="D857" s="1025"/>
      <c r="E857" s="1033"/>
      <c r="H857" s="1025"/>
    </row>
    <row r="858">
      <c r="D858" s="1025"/>
      <c r="E858" s="1033"/>
      <c r="H858" s="1025"/>
    </row>
    <row r="859">
      <c r="D859" s="1025"/>
      <c r="E859" s="1033"/>
      <c r="H859" s="1025"/>
    </row>
    <row r="860">
      <c r="D860" s="1025"/>
      <c r="E860" s="1033"/>
      <c r="H860" s="1025"/>
    </row>
    <row r="861">
      <c r="D861" s="1025"/>
      <c r="E861" s="1033"/>
      <c r="H861" s="1025"/>
    </row>
    <row r="862">
      <c r="D862" s="1025"/>
      <c r="E862" s="1033"/>
      <c r="H862" s="1025"/>
    </row>
    <row r="863">
      <c r="D863" s="1025"/>
      <c r="E863" s="1033"/>
      <c r="H863" s="1025"/>
    </row>
    <row r="864">
      <c r="D864" s="1025"/>
      <c r="E864" s="1033"/>
      <c r="H864" s="1025"/>
    </row>
    <row r="865">
      <c r="D865" s="1025"/>
      <c r="E865" s="1033"/>
      <c r="H865" s="1025"/>
    </row>
    <row r="866">
      <c r="D866" s="1025"/>
      <c r="E866" s="1033"/>
      <c r="H866" s="1025"/>
    </row>
    <row r="867">
      <c r="D867" s="1025"/>
      <c r="E867" s="1033"/>
      <c r="H867" s="1025"/>
    </row>
    <row r="868">
      <c r="D868" s="1025"/>
      <c r="E868" s="1033"/>
      <c r="H868" s="1025"/>
    </row>
    <row r="869">
      <c r="D869" s="1025"/>
      <c r="E869" s="1033"/>
      <c r="H869" s="1025"/>
    </row>
    <row r="870">
      <c r="D870" s="1025"/>
      <c r="E870" s="1033"/>
      <c r="H870" s="1025"/>
    </row>
    <row r="871">
      <c r="D871" s="1025"/>
      <c r="E871" s="1033"/>
      <c r="H871" s="1025"/>
    </row>
    <row r="872">
      <c r="D872" s="1025"/>
      <c r="E872" s="1033"/>
      <c r="H872" s="1025"/>
    </row>
    <row r="873">
      <c r="D873" s="1025"/>
      <c r="E873" s="1033"/>
      <c r="H873" s="1025"/>
    </row>
    <row r="874">
      <c r="D874" s="1025"/>
      <c r="E874" s="1033"/>
      <c r="H874" s="1025"/>
    </row>
    <row r="875">
      <c r="D875" s="1025"/>
      <c r="E875" s="1033"/>
      <c r="H875" s="1025"/>
    </row>
    <row r="876">
      <c r="D876" s="1025"/>
      <c r="E876" s="1033"/>
      <c r="H876" s="1025"/>
    </row>
    <row r="877">
      <c r="D877" s="1025"/>
      <c r="E877" s="1033"/>
      <c r="H877" s="1025"/>
    </row>
    <row r="878">
      <c r="D878" s="1025"/>
      <c r="E878" s="1033"/>
      <c r="H878" s="1025"/>
    </row>
    <row r="879">
      <c r="D879" s="1025"/>
      <c r="E879" s="1033"/>
      <c r="H879" s="1025"/>
    </row>
    <row r="880">
      <c r="D880" s="1025"/>
      <c r="E880" s="1033"/>
      <c r="H880" s="1025"/>
    </row>
    <row r="881">
      <c r="D881" s="1025"/>
      <c r="E881" s="1033"/>
      <c r="H881" s="1025"/>
    </row>
    <row r="882">
      <c r="D882" s="1025"/>
      <c r="E882" s="1033"/>
      <c r="H882" s="1025"/>
    </row>
    <row r="883">
      <c r="D883" s="1025"/>
      <c r="E883" s="1033"/>
      <c r="H883" s="1025"/>
    </row>
    <row r="884">
      <c r="D884" s="1025"/>
      <c r="E884" s="1033"/>
      <c r="H884" s="1025"/>
    </row>
    <row r="885">
      <c r="D885" s="1025"/>
      <c r="E885" s="1033"/>
      <c r="H885" s="1025"/>
    </row>
    <row r="886">
      <c r="D886" s="1025"/>
      <c r="E886" s="1033"/>
      <c r="H886" s="1025"/>
    </row>
    <row r="887">
      <c r="D887" s="1025"/>
      <c r="E887" s="1033"/>
      <c r="H887" s="1025"/>
    </row>
    <row r="888">
      <c r="D888" s="1025"/>
      <c r="E888" s="1033"/>
      <c r="H888" s="1025"/>
    </row>
    <row r="889">
      <c r="D889" s="1025"/>
      <c r="E889" s="1033"/>
      <c r="H889" s="1025"/>
    </row>
    <row r="890">
      <c r="D890" s="1025"/>
      <c r="E890" s="1033"/>
      <c r="H890" s="1025"/>
    </row>
    <row r="891">
      <c r="D891" s="1025"/>
      <c r="E891" s="1033"/>
      <c r="H891" s="1025"/>
    </row>
    <row r="892">
      <c r="D892" s="1025"/>
      <c r="E892" s="1033"/>
      <c r="H892" s="1025"/>
    </row>
    <row r="893">
      <c r="D893" s="1025"/>
      <c r="E893" s="1033"/>
      <c r="H893" s="1025"/>
    </row>
    <row r="894">
      <c r="D894" s="1025"/>
      <c r="E894" s="1033"/>
      <c r="H894" s="1025"/>
    </row>
    <row r="895">
      <c r="D895" s="1025"/>
      <c r="E895" s="1033"/>
      <c r="H895" s="1025"/>
    </row>
    <row r="896">
      <c r="D896" s="1025"/>
      <c r="E896" s="1033"/>
      <c r="H896" s="1025"/>
    </row>
    <row r="897">
      <c r="D897" s="1025"/>
      <c r="E897" s="1033"/>
      <c r="H897" s="1025"/>
    </row>
    <row r="898">
      <c r="D898" s="1025"/>
      <c r="E898" s="1033"/>
      <c r="H898" s="1025"/>
    </row>
    <row r="899">
      <c r="D899" s="1025"/>
      <c r="E899" s="1033"/>
      <c r="H899" s="1025"/>
    </row>
    <row r="900">
      <c r="D900" s="1025"/>
      <c r="E900" s="1033"/>
      <c r="H900" s="1025"/>
    </row>
    <row r="901">
      <c r="D901" s="1025"/>
      <c r="E901" s="1033"/>
      <c r="H901" s="1025"/>
    </row>
    <row r="902">
      <c r="D902" s="1025"/>
      <c r="E902" s="1033"/>
      <c r="H902" s="1025"/>
    </row>
    <row r="903">
      <c r="D903" s="1025"/>
      <c r="E903" s="1033"/>
      <c r="H903" s="1025"/>
    </row>
    <row r="904">
      <c r="D904" s="1025"/>
      <c r="E904" s="1033"/>
      <c r="H904" s="1025"/>
    </row>
    <row r="905">
      <c r="D905" s="1025"/>
      <c r="E905" s="1033"/>
      <c r="H905" s="1025"/>
    </row>
    <row r="906">
      <c r="D906" s="1025"/>
      <c r="E906" s="1033"/>
      <c r="H906" s="1025"/>
    </row>
    <row r="907">
      <c r="D907" s="1025"/>
      <c r="E907" s="1033"/>
      <c r="H907" s="1025"/>
    </row>
    <row r="908">
      <c r="D908" s="1025"/>
      <c r="E908" s="1033"/>
      <c r="H908" s="1025"/>
    </row>
    <row r="909">
      <c r="D909" s="1025"/>
      <c r="E909" s="1033"/>
      <c r="H909" s="1025"/>
    </row>
    <row r="910">
      <c r="D910" s="1025"/>
      <c r="E910" s="1033"/>
      <c r="H910" s="1025"/>
    </row>
    <row r="911">
      <c r="D911" s="1025"/>
      <c r="E911" s="1033"/>
      <c r="H911" s="1025"/>
    </row>
    <row r="912">
      <c r="D912" s="1025"/>
      <c r="E912" s="1033"/>
      <c r="H912" s="1025"/>
    </row>
    <row r="913">
      <c r="D913" s="1025"/>
      <c r="E913" s="1033"/>
      <c r="H913" s="1025"/>
    </row>
    <row r="914">
      <c r="D914" s="1025"/>
      <c r="E914" s="1033"/>
      <c r="H914" s="1025"/>
    </row>
    <row r="915">
      <c r="D915" s="1025"/>
      <c r="E915" s="1033"/>
      <c r="H915" s="1025"/>
    </row>
    <row r="916">
      <c r="D916" s="1025"/>
      <c r="E916" s="1033"/>
      <c r="H916" s="1025"/>
    </row>
    <row r="917">
      <c r="D917" s="1025"/>
      <c r="E917" s="1033"/>
      <c r="H917" s="1025"/>
    </row>
    <row r="918">
      <c r="D918" s="1025"/>
      <c r="E918" s="1033"/>
      <c r="H918" s="1025"/>
    </row>
    <row r="919">
      <c r="D919" s="1025"/>
      <c r="E919" s="1033"/>
      <c r="H919" s="1025"/>
    </row>
    <row r="920">
      <c r="D920" s="1025"/>
      <c r="E920" s="1033"/>
      <c r="H920" s="1025"/>
    </row>
    <row r="921">
      <c r="D921" s="1025"/>
      <c r="E921" s="1033"/>
      <c r="H921" s="1025"/>
    </row>
    <row r="922">
      <c r="D922" s="1025"/>
      <c r="E922" s="1033"/>
      <c r="H922" s="1025"/>
    </row>
    <row r="923">
      <c r="D923" s="1025"/>
      <c r="E923" s="1033"/>
      <c r="H923" s="1025"/>
    </row>
    <row r="924">
      <c r="D924" s="1025"/>
      <c r="E924" s="1033"/>
      <c r="H924" s="1025"/>
    </row>
    <row r="925">
      <c r="D925" s="1025"/>
      <c r="E925" s="1033"/>
      <c r="H925" s="1025"/>
    </row>
    <row r="926">
      <c r="D926" s="1025"/>
      <c r="E926" s="1033"/>
      <c r="H926" s="1025"/>
    </row>
    <row r="927">
      <c r="D927" s="1025"/>
      <c r="E927" s="1033"/>
      <c r="H927" s="1025"/>
    </row>
    <row r="928">
      <c r="D928" s="1025"/>
      <c r="E928" s="1033"/>
      <c r="H928" s="1025"/>
    </row>
    <row r="929">
      <c r="D929" s="1025"/>
      <c r="E929" s="1033"/>
      <c r="H929" s="1025"/>
    </row>
    <row r="930">
      <c r="D930" s="1025"/>
      <c r="E930" s="1033"/>
      <c r="H930" s="1025"/>
    </row>
    <row r="931">
      <c r="D931" s="1025"/>
      <c r="E931" s="1033"/>
      <c r="H931" s="1025"/>
    </row>
    <row r="932">
      <c r="D932" s="1025"/>
      <c r="E932" s="1033"/>
      <c r="H932" s="1025"/>
    </row>
    <row r="933">
      <c r="D933" s="1025"/>
      <c r="E933" s="1033"/>
      <c r="H933" s="1025"/>
    </row>
    <row r="934">
      <c r="D934" s="1025"/>
      <c r="E934" s="1033"/>
      <c r="H934" s="1025"/>
    </row>
    <row r="935">
      <c r="D935" s="1025"/>
      <c r="E935" s="1033"/>
      <c r="H935" s="1025"/>
    </row>
    <row r="936">
      <c r="D936" s="1025"/>
      <c r="E936" s="1033"/>
      <c r="H936" s="1025"/>
    </row>
    <row r="937">
      <c r="D937" s="1025"/>
      <c r="E937" s="1033"/>
      <c r="H937" s="1025"/>
    </row>
    <row r="938">
      <c r="D938" s="1025"/>
      <c r="E938" s="1033"/>
      <c r="H938" s="1025"/>
    </row>
    <row r="939">
      <c r="D939" s="1025"/>
      <c r="E939" s="1033"/>
      <c r="H939" s="1025"/>
    </row>
    <row r="940">
      <c r="D940" s="1025"/>
      <c r="E940" s="1033"/>
      <c r="H940" s="1025"/>
    </row>
    <row r="941">
      <c r="D941" s="1025"/>
      <c r="E941" s="1033"/>
      <c r="H941" s="1025"/>
    </row>
    <row r="942">
      <c r="D942" s="1025"/>
      <c r="E942" s="1033"/>
      <c r="H942" s="1025"/>
    </row>
    <row r="943">
      <c r="D943" s="1025"/>
      <c r="E943" s="1033"/>
      <c r="H943" s="1025"/>
    </row>
    <row r="944">
      <c r="D944" s="1025"/>
      <c r="E944" s="1033"/>
      <c r="H944" s="1025"/>
    </row>
    <row r="945">
      <c r="D945" s="1025"/>
      <c r="E945" s="1033"/>
      <c r="H945" s="1025"/>
    </row>
    <row r="946">
      <c r="D946" s="1025"/>
      <c r="E946" s="1033"/>
      <c r="H946" s="1025"/>
    </row>
    <row r="947">
      <c r="D947" s="1025"/>
      <c r="E947" s="1033"/>
      <c r="H947" s="1025"/>
    </row>
    <row r="948">
      <c r="D948" s="1025"/>
      <c r="E948" s="1033"/>
      <c r="H948" s="1025"/>
    </row>
    <row r="949">
      <c r="D949" s="1025"/>
      <c r="E949" s="1033"/>
      <c r="H949" s="1025"/>
    </row>
    <row r="950">
      <c r="D950" s="1025"/>
      <c r="E950" s="1033"/>
      <c r="H950" s="1025"/>
    </row>
    <row r="951">
      <c r="D951" s="1025"/>
      <c r="E951" s="1033"/>
      <c r="H951" s="1025"/>
    </row>
    <row r="952">
      <c r="D952" s="1025"/>
      <c r="E952" s="1033"/>
      <c r="H952" s="1025"/>
    </row>
    <row r="953">
      <c r="D953" s="1025"/>
      <c r="E953" s="1033"/>
      <c r="H953" s="1025"/>
    </row>
    <row r="954">
      <c r="D954" s="1025"/>
      <c r="E954" s="1033"/>
      <c r="H954" s="1025"/>
    </row>
    <row r="955">
      <c r="D955" s="1025"/>
      <c r="E955" s="1033"/>
      <c r="H955" s="1025"/>
    </row>
    <row r="956">
      <c r="D956" s="1025"/>
      <c r="E956" s="1033"/>
      <c r="H956" s="1025"/>
    </row>
    <row r="957">
      <c r="D957" s="1025"/>
      <c r="E957" s="1033"/>
      <c r="H957" s="1025"/>
    </row>
    <row r="958">
      <c r="D958" s="1025"/>
      <c r="E958" s="1033"/>
      <c r="H958" s="1025"/>
    </row>
    <row r="959">
      <c r="D959" s="1025"/>
      <c r="E959" s="1033"/>
      <c r="H959" s="1025"/>
    </row>
    <row r="960">
      <c r="D960" s="1025"/>
      <c r="E960" s="1033"/>
      <c r="H960" s="1025"/>
    </row>
    <row r="961">
      <c r="D961" s="1025"/>
      <c r="E961" s="1033"/>
      <c r="H961" s="1025"/>
    </row>
    <row r="962">
      <c r="D962" s="1025"/>
      <c r="E962" s="1033"/>
      <c r="H962" s="1025"/>
    </row>
    <row r="963">
      <c r="D963" s="1025"/>
      <c r="E963" s="1033"/>
      <c r="H963" s="1025"/>
    </row>
    <row r="964">
      <c r="D964" s="1025"/>
      <c r="E964" s="1033"/>
      <c r="H964" s="1025"/>
    </row>
    <row r="965">
      <c r="D965" s="1025"/>
      <c r="E965" s="1033"/>
      <c r="H965" s="1025"/>
    </row>
    <row r="966">
      <c r="D966" s="1025"/>
      <c r="E966" s="1033"/>
      <c r="H966" s="1025"/>
    </row>
    <row r="967">
      <c r="D967" s="1025"/>
      <c r="E967" s="1033"/>
      <c r="H967" s="1025"/>
    </row>
    <row r="968">
      <c r="D968" s="1025"/>
      <c r="E968" s="1033"/>
      <c r="H968" s="1025"/>
    </row>
    <row r="969">
      <c r="D969" s="1025"/>
      <c r="E969" s="1033"/>
      <c r="H969" s="1025"/>
    </row>
    <row r="970">
      <c r="D970" s="1025"/>
      <c r="E970" s="1033"/>
      <c r="H970" s="1025"/>
    </row>
    <row r="971">
      <c r="D971" s="1025"/>
      <c r="E971" s="1033"/>
      <c r="H971" s="1025"/>
    </row>
    <row r="972">
      <c r="D972" s="1025"/>
      <c r="E972" s="1033"/>
      <c r="H972" s="1025"/>
    </row>
    <row r="973">
      <c r="D973" s="1025"/>
      <c r="E973" s="1033"/>
      <c r="H973" s="1025"/>
    </row>
    <row r="974">
      <c r="D974" s="1025"/>
      <c r="E974" s="1033"/>
      <c r="H974" s="1025"/>
    </row>
    <row r="975">
      <c r="D975" s="1025"/>
      <c r="E975" s="1033"/>
      <c r="H975" s="1025"/>
    </row>
    <row r="976">
      <c r="D976" s="1025"/>
      <c r="E976" s="1033"/>
      <c r="H976" s="1025"/>
    </row>
    <row r="977">
      <c r="D977" s="1025"/>
      <c r="E977" s="1033"/>
      <c r="H977" s="1025"/>
    </row>
    <row r="978">
      <c r="D978" s="1025"/>
      <c r="E978" s="1033"/>
      <c r="H978" s="1025"/>
    </row>
    <row r="979">
      <c r="D979" s="1025"/>
      <c r="E979" s="1033"/>
      <c r="H979" s="1025"/>
    </row>
    <row r="980">
      <c r="D980" s="1025"/>
      <c r="E980" s="1033"/>
      <c r="H980" s="1025"/>
    </row>
    <row r="981">
      <c r="D981" s="1025"/>
      <c r="E981" s="1033"/>
      <c r="H981" s="1025"/>
    </row>
    <row r="982">
      <c r="D982" s="1025"/>
      <c r="E982" s="1033"/>
      <c r="H982" s="1025"/>
    </row>
    <row r="983">
      <c r="D983" s="1025"/>
      <c r="E983" s="1033"/>
      <c r="H983" s="1025"/>
    </row>
    <row r="984">
      <c r="D984" s="1025"/>
      <c r="E984" s="1033"/>
      <c r="H984" s="1025"/>
    </row>
    <row r="985">
      <c r="D985" s="1025"/>
      <c r="E985" s="1033"/>
      <c r="H985" s="1025"/>
    </row>
    <row r="986">
      <c r="D986" s="1025"/>
      <c r="E986" s="1033"/>
      <c r="H986" s="1025"/>
    </row>
    <row r="987">
      <c r="D987" s="1025"/>
      <c r="E987" s="1033"/>
      <c r="H987" s="1025"/>
    </row>
    <row r="988">
      <c r="D988" s="1025"/>
      <c r="E988" s="1033"/>
      <c r="H988" s="1025"/>
    </row>
    <row r="989">
      <c r="D989" s="1025"/>
      <c r="E989" s="1033"/>
      <c r="H989" s="1025"/>
    </row>
    <row r="990">
      <c r="D990" s="1025"/>
      <c r="E990" s="1033"/>
      <c r="H990" s="1025"/>
    </row>
    <row r="991">
      <c r="D991" s="1025"/>
      <c r="E991" s="1033"/>
      <c r="H991" s="1025"/>
    </row>
    <row r="992">
      <c r="D992" s="1025"/>
      <c r="E992" s="1033"/>
      <c r="H992" s="1025"/>
    </row>
    <row r="993">
      <c r="D993" s="1025"/>
      <c r="E993" s="1033"/>
      <c r="H993" s="1025"/>
    </row>
    <row r="994">
      <c r="D994" s="1025"/>
      <c r="E994" s="1033"/>
      <c r="H994" s="1025"/>
    </row>
    <row r="995">
      <c r="D995" s="1025"/>
      <c r="E995" s="1033"/>
      <c r="H995" s="1025"/>
    </row>
    <row r="996">
      <c r="D996" s="1025"/>
      <c r="E996" s="1033"/>
      <c r="H996" s="1025"/>
    </row>
    <row r="997">
      <c r="D997" s="1025"/>
      <c r="E997" s="1033"/>
      <c r="H997" s="1025"/>
    </row>
    <row r="998">
      <c r="D998" s="1025"/>
      <c r="E998" s="1033"/>
      <c r="H998" s="1025"/>
    </row>
    <row r="999">
      <c r="D999" s="1025"/>
      <c r="E999" s="1033"/>
      <c r="H999" s="1025"/>
    </row>
    <row r="1000">
      <c r="D1000" s="1025"/>
      <c r="E1000" s="1033"/>
      <c r="H1000" s="1025"/>
    </row>
  </sheetData>
  <mergeCells count="8">
    <mergeCell ref="C1:G1"/>
    <mergeCell ref="C4:F4"/>
    <mergeCell ref="C5:J7"/>
    <mergeCell ref="G9:I18"/>
    <mergeCell ref="D20:I21"/>
    <mergeCell ref="H22:H23"/>
    <mergeCell ref="I22:I23"/>
    <mergeCell ref="E33:I33"/>
  </mergeCells>
  <dataValidations>
    <dataValidation type="list" allowBlank="1" showErrorMessage="1" sqref="E27">
      <formula1>Listas!$F$4:$F$6</formula1>
    </dataValidation>
    <dataValidation type="list" allowBlank="1" showErrorMessage="1" sqref="E29">
      <formula1>Listas!$G$4:$G$7</formula1>
    </dataValidation>
    <dataValidation type="list" allowBlank="1" showErrorMessage="1" sqref="E13">
      <formula1>Listas!$D$4:$D$9</formula1>
    </dataValidation>
    <dataValidation type="list" allowBlank="1" showErrorMessage="1" sqref="E17 I22">
      <formula1>Listas!$E$4:$E$5</formula1>
    </dataValidation>
  </dataValidations>
  <printOptions/>
  <pageMargins bottom="0.75" footer="0.0" header="0.0" left="0.7" right="0.7" top="0.75"/>
  <pageSetup paperSize="9" orientation="portrait"/>
  <drawing r:id="rId1"/>
</worksheet>
</file>